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A OSTATNÍ N..." sheetId="2" r:id="rId2"/>
    <sheet name="01 - 1. ETAPA" sheetId="3" r:id="rId3"/>
    <sheet name="02 - 2. ETAPA" sheetId="4" r:id="rId4"/>
    <sheet name="03 - 3. ETAPA" sheetId="5" r:id="rId5"/>
    <sheet name="04 - 4. ETAPA" sheetId="6" r:id="rId6"/>
  </sheets>
  <definedNames>
    <definedName name="_xlnm.Print_Area" localSheetId="0">'Rekapitulace stavby'!$D$4:$AO$36,'Rekapitulace stavby'!$C$42:$AQ$60</definedName>
    <definedName name="_xlnm._FilterDatabase" localSheetId="1" hidden="1">'00 - VEDLEJŠÍ A OSTATNÍ N...'!$C$80:$K$99</definedName>
    <definedName name="_xlnm.Print_Area" localSheetId="1">'00 - VEDLEJŠÍ A OSTATNÍ N...'!$C$4:$J$39,'00 - VEDLEJŠÍ A OSTATNÍ N...'!$C$68:$K$99</definedName>
    <definedName name="_xlnm._FilterDatabase" localSheetId="2" hidden="1">'01 - 1. ETAPA'!$C$85:$K$230</definedName>
    <definedName name="_xlnm.Print_Area" localSheetId="2">'01 - 1. ETAPA'!$C$4:$J$39,'01 - 1. ETAPA'!$C$73:$K$230</definedName>
    <definedName name="_xlnm._FilterDatabase" localSheetId="3" hidden="1">'02 - 2. ETAPA'!$C$85:$K$253</definedName>
    <definedName name="_xlnm.Print_Area" localSheetId="3">'02 - 2. ETAPA'!$C$4:$J$39,'02 - 2. ETAPA'!$C$73:$K$253</definedName>
    <definedName name="_xlnm._FilterDatabase" localSheetId="4" hidden="1">'03 - 3. ETAPA'!$C$86:$K$279</definedName>
    <definedName name="_xlnm.Print_Area" localSheetId="4">'03 - 3. ETAPA'!$C$4:$J$39,'03 - 3. ETAPA'!$C$74:$K$279</definedName>
    <definedName name="_xlnm._FilterDatabase" localSheetId="5" hidden="1">'04 - 4. ETAPA'!$C$85:$K$238</definedName>
    <definedName name="_xlnm.Print_Area" localSheetId="5">'04 - 4. ETAPA'!$C$4:$J$39,'04 - 4. ETAPA'!$C$73:$K$238</definedName>
    <definedName name="_xlnm.Print_Titles" localSheetId="0">'Rekapitulace stavby'!$52:$52</definedName>
    <definedName name="_xlnm.Print_Titles" localSheetId="1">'00 - VEDLEJŠÍ A OSTATNÍ N...'!$80:$80</definedName>
    <definedName name="_xlnm.Print_Titles" localSheetId="2">'01 - 1. ETAPA'!$85:$85</definedName>
    <definedName name="_xlnm.Print_Titles" localSheetId="3">'02 - 2. ETAPA'!$85:$85</definedName>
    <definedName name="_xlnm.Print_Titles" localSheetId="4">'03 - 3. ETAPA'!$86:$86</definedName>
    <definedName name="_xlnm.Print_Titles" localSheetId="5">'04 - 4. ETAPA'!$85:$85</definedName>
  </definedNames>
  <calcPr fullCalcOnLoad="1"/>
</workbook>
</file>

<file path=xl/sharedStrings.xml><?xml version="1.0" encoding="utf-8"?>
<sst xmlns="http://schemas.openxmlformats.org/spreadsheetml/2006/main" count="7128" uniqueCount="562">
  <si>
    <t>Export Komplet</t>
  </si>
  <si>
    <t>VZ</t>
  </si>
  <si>
    <t>2.0</t>
  </si>
  <si>
    <t>ZAMOK</t>
  </si>
  <si>
    <t>False</t>
  </si>
  <si>
    <t>{67728b63-2703-48e7-afb7-3730ed294240}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</si>
  <si>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</si>
  <si>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</si>
  <si>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</si>
  <si>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</si>
  <si>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</si>
  <si>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</si>
  <si>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</si>
  <si>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</si>
  <si>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</si>
  <si>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</si>
  <si>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</si>
  <si>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III/180 35 Dobřany–Dnešice-II/230, oprava</t>
  </si>
  <si>
    <t>KSO:</t>
  </si>
  <si>
    <t/>
  </si>
  <si>
    <t>CC-CZ:</t>
  </si>
  <si>
    <t>Místo:</t>
  </si>
  <si>
    <t xml:space="preserve"> </t>
  </si>
  <si>
    <t>Datum:</t>
  </si>
  <si>
    <t>22. 2. 2023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</si>
  <si>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</si>
  <si>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</si>
  <si>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</si>
  <si>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</si>
  <si>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</si>
  <si>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</si>
  <si>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</si>
  <si>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SG Geotechnika</t>
  </si>
  <si>
    <t>True</t>
  </si>
  <si>
    <t>Zpracovatel:</t>
  </si>
  <si>
    <t>Roman Mitas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</si>
  <si>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</si>
  <si>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</si>
  <si>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</si>
  <si>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</si>
  <si>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</si>
  <si>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</si>
  <si>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</si>
  <si>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</si>
  <si>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</si>
  <si>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</si>
  <si>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</si>
  <si>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</si>
  <si>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</si>
  <si>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</si>
  <si>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</si>
  <si>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</si>
  <si>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</si>
  <si>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</si>
  <si>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</si>
  <si>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</si>
  <si>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</si>
  <si>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</si>
  <si>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</si>
  <si>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</si>
  <si>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</si>
  <si>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</si>
  <si>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</si>
  <si>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</si>
  <si>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</si>
  <si>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</si>
  <si>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</si>
  <si>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</si>
  <si>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</si>
  <si>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</si>
  <si>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</si>
  <si>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</si>
  <si>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</si>
  <si>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</si>
  <si>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</si>
  <si>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</si>
  <si>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</si>
  <si>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</si>
  <si>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</si>
  <si>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</si>
  <si>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</si>
  <si>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{4a322d13-915b-4342-9cfc-2c156e3e893f}</t>
  </si>
  <si>
    <t>2</t>
  </si>
  <si>
    <t>01</t>
  </si>
  <si>
    <t>1. ETAPA</t>
  </si>
  <si>
    <t>{da0222e5-178f-4099-8d71-5196d797fc2b}</t>
  </si>
  <si>
    <t>02</t>
  </si>
  <si>
    <t>2. ETAPA</t>
  </si>
  <si>
    <t>{28bbc324-f074-4e49-ba12-ee65e99a5500}</t>
  </si>
  <si>
    <t>3. ETAPA</t>
  </si>
  <si>
    <t>{36db0486-b0c6-40d8-84d1-5f50382fa940}</t>
  </si>
  <si>
    <t>04</t>
  </si>
  <si>
    <t>4. ETAPA</t>
  </si>
  <si>
    <t>{e356ef51-e486-4c4e-96cb-95e76853fe3b}</t>
  </si>
  <si>
    <t>KRYCÍ LIST SOUPISU PRACÍ</t>
  </si>
  <si>
    <t>Objekt:</t>
  </si>
  <si>
    <t>00 - VEDLEJŠÍ A OSTATNÍ NÁKLADY</t>
  </si>
  <si>
    <t>REKAPITULACE ČLENĚNÍ SOUPISU PRACÍ</t>
  </si>
  <si>
    <t>Kód dílu - Popis</t>
  </si>
  <si>
    <t>Cena celkem [CZK]</t>
  </si>
  <si>
    <t>-1</t>
  </si>
  <si>
    <t>VN - VEDLEJŠÍ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</si>
  <si>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</si>
  <si>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</si>
  <si>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</si>
  <si>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</si>
  <si>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</si>
  <si>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</si>
  <si>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</si>
  <si>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</si>
  <si>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</si>
  <si>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</si>
  <si>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</si>
  <si>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</si>
  <si>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</si>
  <si>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</si>
  <si>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</si>
  <si>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</si>
  <si>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</si>
  <si>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</si>
  <si>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030001000</t>
  </si>
  <si>
    <t>Základní rozdělení průvodních činností a nákladů zařízení staveniště</t>
  </si>
  <si>
    <t>Kč</t>
  </si>
  <si>
    <t>CS ÚRS 2023 01</t>
  </si>
  <si>
    <t>1024</t>
  </si>
  <si>
    <t>1966780954</t>
  </si>
  <si>
    <t>Online PSC</t>
  </si>
  <si>
    <t>https://podminky.urs.cz/item/CS_URS_2023_01/030001000</t>
  </si>
  <si>
    <t>034503000</t>
  </si>
  <si>
    <t>Zařízení staveniště zabezpečení staveniště informační tabule</t>
  </si>
  <si>
    <t>kus</t>
  </si>
  <si>
    <t>-1169767145</t>
  </si>
  <si>
    <t>https://podminky.urs.cz/item/CS_URS_2023_01/034503000</t>
  </si>
  <si>
    <t>ON</t>
  </si>
  <si>
    <t>OSTATNÍ NÁKLADY</t>
  </si>
  <si>
    <t>3</t>
  </si>
  <si>
    <t>012103000</t>
  </si>
  <si>
    <t>Průzkumné, geodetické a projektové práce geodetické práce před výstavbou</t>
  </si>
  <si>
    <t>-351885263</t>
  </si>
  <si>
    <t>https://podminky.urs.cz/item/CS_URS_2023_01/012103000</t>
  </si>
  <si>
    <t>4</t>
  </si>
  <si>
    <t>012203000</t>
  </si>
  <si>
    <t>Průzkumné, geodetické a projektové práce geodetické práce při provádění stavby</t>
  </si>
  <si>
    <t>-8622557</t>
  </si>
  <si>
    <t>https://podminky.urs.cz/item/CS_URS_2023_01/012203000</t>
  </si>
  <si>
    <t>5</t>
  </si>
  <si>
    <t>012303000</t>
  </si>
  <si>
    <t>Průzkumné, geodetické a projektové práce geodetické práce po výstavbě</t>
  </si>
  <si>
    <t>1604254712</t>
  </si>
  <si>
    <t>https://podminky.urs.cz/item/CS_URS_2023_01/012303000</t>
  </si>
  <si>
    <t>6</t>
  </si>
  <si>
    <t>013254000</t>
  </si>
  <si>
    <t>Průzkumné, geodetické a projektové práce projektové práce dokumentace stavby (výkresová a textová) skutečného provedení stavby</t>
  </si>
  <si>
    <t>-344873145</t>
  </si>
  <si>
    <t>https://podminky.urs.cz/item/CS_URS_2023_01/013254000</t>
  </si>
  <si>
    <t>7</t>
  </si>
  <si>
    <t>043002000</t>
  </si>
  <si>
    <t>Hlavní tituly průvodních činností a nákladů inženýrská činnost zkoušky a ostatní měření</t>
  </si>
  <si>
    <t>1739094733</t>
  </si>
  <si>
    <t>https://podminky.urs.cz/item/CS_URS_2023_01/043002000</t>
  </si>
  <si>
    <t>8</t>
  </si>
  <si>
    <t>900901016</t>
  </si>
  <si>
    <t>Dopravně inženýrské opatření vč. projednání</t>
  </si>
  <si>
    <t>-1024703382</t>
  </si>
  <si>
    <t>https://podminky.urs.cz/item/CS_URS_2023_01/900901016</t>
  </si>
  <si>
    <t>01 - 1. ETAPA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</si>
  <si>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</si>
  <si>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</si>
  <si>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</si>
  <si>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</si>
  <si>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</si>
  <si>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99 - Přesun hmot</t>
  </si>
  <si>
    <t xml:space="preserve">    997 - Přesun sutě</t>
  </si>
  <si>
    <t>HSV</t>
  </si>
  <si>
    <t>Práce a dodávky HSV</t>
  </si>
  <si>
    <t>Zemní práce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</si>
  <si>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</si>
  <si>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</si>
  <si>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m2</t>
  </si>
  <si>
    <t>1853814742</t>
  </si>
  <si>
    <t>https://podminky.urs.cz/item/CS_URS_2023_01/113107311</t>
  </si>
  <si>
    <t>VV</t>
  </si>
  <si>
    <t>HOSPODÁŘSKÉ VJEZDY</t>
  </si>
  <si>
    <t>175</t>
  </si>
  <si>
    <t>131213701</t>
  </si>
  <si>
    <t>Hloubení nezapažených jam ručně s urovnáním dna do předepsaného profilu a spádu v hornině třídy těžitelnosti I skupiny 3 soudržných</t>
  </si>
  <si>
    <t>m3</t>
  </si>
  <si>
    <t>-1043854264</t>
  </si>
  <si>
    <t>https://podminky.urs.cz/item/CS_URS_2023_01/131213701</t>
  </si>
  <si>
    <t>propustek</t>
  </si>
  <si>
    <t>P02</t>
  </si>
  <si>
    <t>10*0,25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</si>
  <si>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</si>
  <si>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</si>
  <si>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1397744178</t>
  </si>
  <si>
    <t>https://podminky.urs.cz/item/CS_URS_2023_01/162751117</t>
  </si>
  <si>
    <t>171201221</t>
  </si>
  <si>
    <t>Poplatek za uložení stavebního odpadu na skládce (skládkovné) zeminy a kamení zatříděného do Katalogu odpadů pod kódem 17 05 04</t>
  </si>
  <si>
    <t>t</t>
  </si>
  <si>
    <t>-2077364777</t>
  </si>
  <si>
    <t>https://podminky.urs.cz/item/CS_URS_2023_01/171201221</t>
  </si>
  <si>
    <t>2,5*1,85</t>
  </si>
  <si>
    <t>181951112</t>
  </si>
  <si>
    <t>Úprava pláně vyrovnáním výškových rozdílů strojně v hornině třídy těžitelnosti I, skupiny 1 až 3 se zhutněním</t>
  </si>
  <si>
    <t>-1887293635</t>
  </si>
  <si>
    <t>https://podminky.urs.cz/item/CS_URS_2023_01/181951112</t>
  </si>
  <si>
    <t>1,5*1+10</t>
  </si>
  <si>
    <t>Vodorovné konstrukce</t>
  </si>
  <si>
    <t>451317111</t>
  </si>
  <si>
    <t>Podklad pod dlažbu z betonu prostého pro prostředí s mrazovými cykly tř. C 25/30 tl. do 100 mm</t>
  </si>
  <si>
    <t>-1275521768</t>
  </si>
  <si>
    <t>https://podminky.urs.cz/item/CS_URS_2023_01/451317111</t>
  </si>
  <si>
    <t>10</t>
  </si>
  <si>
    <t>451573111</t>
  </si>
  <si>
    <t>Lože pod potrubí, stoky a drobné objekty v otevřeném výkopu z písku a štěrkopísku do 63 mm</t>
  </si>
  <si>
    <t>-1373842789</t>
  </si>
  <si>
    <t>https://podminky.urs.cz/item/CS_URS_2023_01/451573111</t>
  </si>
  <si>
    <t>1,5*1*0,1</t>
  </si>
  <si>
    <t>452311151</t>
  </si>
  <si>
    <t>Podkladní a zajišťovací konstrukce z betonu prostého v otevřeném výkopu bez zvýšených nároků na prostředí desky pod potrubí, stoky a drobné objekty z betonu tř. C 20/25</t>
  </si>
  <si>
    <t>-701285503</t>
  </si>
  <si>
    <t>https://podminky.urs.cz/item/CS_URS_2023_01/452311151</t>
  </si>
  <si>
    <t>9</t>
  </si>
  <si>
    <t>465513227</t>
  </si>
  <si>
    <t>Dlažba z lomového kamene lomařsky upraveného na cementovou maltu, s vyspárováním cementovou maltou, tl. kamene 250 mm</t>
  </si>
  <si>
    <t>1229046713</t>
  </si>
  <si>
    <t>https://podminky.urs.cz/item/CS_URS_2023_01/465513227</t>
  </si>
  <si>
    <t>Komunikace pozemní</t>
  </si>
  <si>
    <t>567511141</t>
  </si>
  <si>
    <t>Recyklace podkladní vrstvy za studena na místě rozpojení a reprofilace podkladu s hutněním plochy přes 6 000 do 10 000 m2, tloušťky do 150 mm</t>
  </si>
  <si>
    <t>-788433481</t>
  </si>
  <si>
    <t>https://podminky.urs.cz/item/CS_URS_2023_01/567511141</t>
  </si>
  <si>
    <t>11</t>
  </si>
  <si>
    <t>567512142</t>
  </si>
  <si>
    <t>Recyklace podkladní vrstvy za studena na místě promísení rozpojené směsi s kamenivem a pojivem (materiál ve specifikaci) s rozhrnutím, zhutněním a vlhčením plochy přes 6 000 do 10 000 m2, tloušťky po zhutnění přes 120 do 150 mm</t>
  </si>
  <si>
    <t>183417152</t>
  </si>
  <si>
    <t>https://podminky.urs.cz/item/CS_URS_2023_01/567512142</t>
  </si>
  <si>
    <t>12</t>
  </si>
  <si>
    <t>M</t>
  </si>
  <si>
    <t>58344197</t>
  </si>
  <si>
    <t>štěrkodrť frakce 0/63</t>
  </si>
  <si>
    <t>128</t>
  </si>
  <si>
    <t>1787170177</t>
  </si>
  <si>
    <t xml:space="preserve"> Doporučené množství přidaného kameniva je 10 až 20 % objemové hmotnosti vrstvy, tj. 230 – 460 kg/m3</t>
  </si>
  <si>
    <t>9174*0,15*0,46</t>
  </si>
  <si>
    <t>13</t>
  </si>
  <si>
    <t>58522110</t>
  </si>
  <si>
    <t>cement portlandský směsný CEM II 42,5MPa</t>
  </si>
  <si>
    <t>780164666</t>
  </si>
  <si>
    <t>Doporučené množství pojiva v % objemové hmotnosti zhutněné vrstvy u cen 567 5.-2:</t>
  </si>
  <si>
    <t>a) kombinace cementu a asfaltové emulze:</t>
  </si>
  <si>
    <t xml:space="preserve">        - cement (obor 585 2)…………… 2,0-5,0 %, obvykle 4,0 %</t>
  </si>
  <si>
    <t>Orientační hmotnosti pojiva na 1 m3 zhutněné vrtsvy je uvedena v příloze č. 5, tabulce č. 2.</t>
  </si>
  <si>
    <t>9174*0,15*70,8/1000</t>
  </si>
  <si>
    <t>14</t>
  </si>
  <si>
    <t>111625400</t>
  </si>
  <si>
    <t>emulze asfaltová obalovací</t>
  </si>
  <si>
    <t>1797752417</t>
  </si>
  <si>
    <t xml:space="preserve">        - asfaltová emulze (obor 111 6) … 2,5-4,0 %, obvykle 2,0 %</t>
  </si>
  <si>
    <t>9174*0,15*35,4/1000</t>
  </si>
  <si>
    <t>573191111.1</t>
  </si>
  <si>
    <t>Postřik infiltrační PI min 0,6 kg/m2</t>
  </si>
  <si>
    <t>526517772</t>
  </si>
  <si>
    <t>16</t>
  </si>
  <si>
    <t>565145121</t>
  </si>
  <si>
    <t>Asfaltový beton vrstva podkladní ACP 16 (obalované kamenivo střednězrnné - OKS) s rozprostřením a zhutněním v pruhu šířky přes 3 m, po zhutnění tl. 60 mm</t>
  </si>
  <si>
    <t>2138087647</t>
  </si>
  <si>
    <t>https://podminky.urs.cz/item/CS_URS_2023_01/565145121</t>
  </si>
  <si>
    <t>17</t>
  </si>
  <si>
    <t>573231107</t>
  </si>
  <si>
    <t>Postřik spojovací PS bez posypu kamenivem ze silniční emulze, v množství 0,40 kg/m2</t>
  </si>
  <si>
    <t>361342100</t>
  </si>
  <si>
    <t>https://podminky.urs.cz/item/CS_URS_2023_01/573231107</t>
  </si>
  <si>
    <t>18</t>
  </si>
  <si>
    <t>577134141</t>
  </si>
  <si>
    <t>Asfaltový beton vrstva obrusná ACO 11 (ABS) s rozprostřením a se zhutněním z modifikovaného asfaltu v pruhu šířky přes 3 m, po zhutnění tl. 40 mm</t>
  </si>
  <si>
    <t>1574763769</t>
  </si>
  <si>
    <t>https://podminky.urs.cz/item/CS_URS_2023_01/577134141</t>
  </si>
  <si>
    <t>19</t>
  </si>
  <si>
    <t>569931132</t>
  </si>
  <si>
    <t>Zpevnění krajnic nebo komunikací pro pěší s rozprostřením a zhutněním, po zhutnění asfaltovým recyklátem tl. 100 mm</t>
  </si>
  <si>
    <t>-231796302</t>
  </si>
  <si>
    <t>https://podminky.urs.cz/item/CS_URS_2023_01/569931132</t>
  </si>
  <si>
    <t>20</t>
  </si>
  <si>
    <t>564950413</t>
  </si>
  <si>
    <t>Podklad nebo podsyp z asfaltového recyklátu s rozprostřením a zhutněním plochy jednotlivě do 100 m2, po zhutnění tl. 150 mm</t>
  </si>
  <si>
    <t>-257060344</t>
  </si>
  <si>
    <t>https://podminky.urs.cz/item/CS_URS_2023_01/564950413</t>
  </si>
  <si>
    <t>Ostatní konstrukce a práce, bourání</t>
  </si>
  <si>
    <t>912221111</t>
  </si>
  <si>
    <t>Montáž směrového sloupku ocelového pružného ručním beraněním silničního</t>
  </si>
  <si>
    <t>1459214076</t>
  </si>
  <si>
    <t>https://podminky.urs.cz/item/CS_URS_2023_01/912221111</t>
  </si>
  <si>
    <t>22</t>
  </si>
  <si>
    <t>40445165</t>
  </si>
  <si>
    <t>sloupek směrový silniční ocelový</t>
  </si>
  <si>
    <t>-1490746971</t>
  </si>
  <si>
    <t>23</t>
  </si>
  <si>
    <t>915211112</t>
  </si>
  <si>
    <t>Vodorovné dopravní značení stříkaným plastem dělící čára šířky 125 mm souvislá bílá retroreflexní</t>
  </si>
  <si>
    <t>m</t>
  </si>
  <si>
    <t>-1400795607</t>
  </si>
  <si>
    <t>https://podminky.urs.cz/item/CS_URS_2023_01/915211112</t>
  </si>
  <si>
    <t>24</t>
  </si>
  <si>
    <t>919112111</t>
  </si>
  <si>
    <t>Řezání dilatačních spár v živičném krytu příčných nebo podélných, šířky 4 mm, hloubky do 60 mm</t>
  </si>
  <si>
    <t>1817343318</t>
  </si>
  <si>
    <t>https://podminky.urs.cz/item/CS_URS_2023_01/919112111</t>
  </si>
  <si>
    <t>25</t>
  </si>
  <si>
    <t>919121212</t>
  </si>
  <si>
    <t>Utěsnění dilatačních spár zálivkou za studena v cementobetonovém nebo živičném krytu včetně adhezního nátěru bez těsnicího profilu pod zálivkou, pro komůrky šířky 10 mm, hloubky 20 mm</t>
  </si>
  <si>
    <t>561439911</t>
  </si>
  <si>
    <t>https://podminky.urs.cz/item/CS_URS_2023_01/919121212</t>
  </si>
  <si>
    <t>26</t>
  </si>
  <si>
    <t>938902151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</si>
  <si>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</si>
  <si>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163027477</t>
  </si>
  <si>
    <t>https://podminky.urs.cz/item/CS_URS_2023_01/938902151</t>
  </si>
  <si>
    <t>27</t>
  </si>
  <si>
    <t>938902421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</si>
  <si>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</si>
  <si>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630508433</t>
  </si>
  <si>
    <t>https://podminky.urs.cz/item/CS_URS_2023_01/938902421</t>
  </si>
  <si>
    <t>hospod. vjezdy</t>
  </si>
  <si>
    <t>54</t>
  </si>
  <si>
    <t>28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</si>
  <si>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</si>
  <si>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</si>
  <si>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-256361681</t>
  </si>
  <si>
    <t>https://podminky.urs.cz/item/CS_URS_2023_01/938909611</t>
  </si>
  <si>
    <t>seříznutí krajnice</t>
  </si>
  <si>
    <t>1360</t>
  </si>
  <si>
    <t>29</t>
  </si>
  <si>
    <t>9199002</t>
  </si>
  <si>
    <t>Oprava stávajících čel propustků - vysekání poškozeného spárování, nové spárování</t>
  </si>
  <si>
    <t>-885140075</t>
  </si>
  <si>
    <t>P01</t>
  </si>
  <si>
    <t>30</t>
  </si>
  <si>
    <t>966008311</t>
  </si>
  <si>
    <t>Bourání trubního propustku s odklizením a uložením vybouraného materiálu na skládku na vzdálenost do 3 m nebo s naložením na dopravní prostředek čela z betonu železového</t>
  </si>
  <si>
    <t>-1299904675</t>
  </si>
  <si>
    <t>https://podminky.urs.cz/item/CS_URS_2023_01/966008311</t>
  </si>
  <si>
    <t>čela propustku</t>
  </si>
  <si>
    <t>31</t>
  </si>
  <si>
    <t>919521130</t>
  </si>
  <si>
    <t>Zřízení silničního propustku z trub betonových nebo železobetonových DN 500 mm</t>
  </si>
  <si>
    <t>1985295051</t>
  </si>
  <si>
    <t>https://podminky.urs.cz/item/CS_URS_2023_01/919521130</t>
  </si>
  <si>
    <t>1,5</t>
  </si>
  <si>
    <t>32</t>
  </si>
  <si>
    <t>PFB.1020201</t>
  </si>
  <si>
    <t>Trouba hrdlová železobetonová TZH-Q 50/250</t>
  </si>
  <si>
    <t>-1261538018</t>
  </si>
  <si>
    <t>33</t>
  </si>
  <si>
    <t>919535556</t>
  </si>
  <si>
    <t>Obetonování trubního propustku betonem prostým se zvýšenými nároky na prostředí tř. C 25/30</t>
  </si>
  <si>
    <t>248730389</t>
  </si>
  <si>
    <t>https://podminky.urs.cz/item/CS_URS_2023_01/919535556</t>
  </si>
  <si>
    <t>1*(0,9*0,9-pi*0,35*0,35)</t>
  </si>
  <si>
    <t>34</t>
  </si>
  <si>
    <t>977213214</t>
  </si>
  <si>
    <t>Řezání trub betonových, železobetonových nebo kameninových kruhových šikmý řez DN 500</t>
  </si>
  <si>
    <t>2096357040</t>
  </si>
  <si>
    <t>https://podminky.urs.cz/item/CS_URS_2023_01/977213214</t>
  </si>
  <si>
    <t>99</t>
  </si>
  <si>
    <t>Přesun hmot</t>
  </si>
  <si>
    <t>35</t>
  </si>
  <si>
    <t>998225111</t>
  </si>
  <si>
    <t>Přesun hmot pro komunikace s krytem z kameniva, monolitickým betonovým nebo živičným dopravní vzdálenost do 200 m jakékoliv délky objektu</t>
  </si>
  <si>
    <t>2029477402</t>
  </si>
  <si>
    <t>https://podminky.urs.cz/item/CS_URS_2023_01/998225111</t>
  </si>
  <si>
    <t>997</t>
  </si>
  <si>
    <t>Přesun sutě</t>
  </si>
  <si>
    <t>36</t>
  </si>
  <si>
    <t>997221611</t>
  </si>
  <si>
    <t>Nakládání na dopravní prostředky pro vodorovnou dopravu suti</t>
  </si>
  <si>
    <t>-2130363249</t>
  </si>
  <si>
    <t>https://podminky.urs.cz/item/CS_URS_2023_01/997221611</t>
  </si>
  <si>
    <t>37</t>
  </si>
  <si>
    <t>997221551</t>
  </si>
  <si>
    <t>Vodorovná doprava suti bez naložení, ale se složením a s hrubým urovnáním ze sypkých materiálů, na vzdálenost do 1 km</t>
  </si>
  <si>
    <t>940210410</t>
  </si>
  <si>
    <t>https://podminky.urs.cz/item/CS_URS_2023_01/997221551</t>
  </si>
  <si>
    <t>210,76-2,4</t>
  </si>
  <si>
    <t>38</t>
  </si>
  <si>
    <t>997221559</t>
  </si>
  <si>
    <t>Vodorovná doprava suti bez naložení, ale se složením a s hrubým urovnáním Příplatek k ceně za každý další i započatý 1 km přes 1 km</t>
  </si>
  <si>
    <t>-877094308</t>
  </si>
  <si>
    <t>https://podminky.urs.cz/item/CS_URS_2023_01/997221559</t>
  </si>
  <si>
    <t>208,36*9</t>
  </si>
  <si>
    <t>39</t>
  </si>
  <si>
    <t>997221655</t>
  </si>
  <si>
    <t>-745320965</t>
  </si>
  <si>
    <t>https://podminky.urs.cz/item/CS_URS_2023_01/997221655</t>
  </si>
  <si>
    <t>40</t>
  </si>
  <si>
    <t>997221561</t>
  </si>
  <si>
    <t>Vodorovná doprava suti bez naložení, ale se složením a s hrubým urovnáním z kusových materiálů, na vzdálenost do 1 km</t>
  </si>
  <si>
    <t>462293959</t>
  </si>
  <si>
    <t>https://podminky.urs.cz/item/CS_URS_2023_01/997221561</t>
  </si>
  <si>
    <t>41</t>
  </si>
  <si>
    <t>997221569</t>
  </si>
  <si>
    <t>500576375</t>
  </si>
  <si>
    <t>https://podminky.urs.cz/item/CS_URS_2023_01/997221569</t>
  </si>
  <si>
    <t>2,4*9</t>
  </si>
  <si>
    <t>42</t>
  </si>
  <si>
    <t>997221615</t>
  </si>
  <si>
    <t>Poplatek za uložení stavebního odpadu na skládce (skládkovné) z prostého betonu zatříděného do Katalogu odpadů pod kódem 17 01 01</t>
  </si>
  <si>
    <t>-303923352</t>
  </si>
  <si>
    <t>https://podminky.urs.cz/item/CS_URS_2023_01/997221615</t>
  </si>
  <si>
    <t>02 - 2. ETAPA</t>
  </si>
  <si>
    <t>120</t>
  </si>
  <si>
    <t>P04</t>
  </si>
  <si>
    <t>30*0,25</t>
  </si>
  <si>
    <t>P05</t>
  </si>
  <si>
    <t>15*0,25</t>
  </si>
  <si>
    <t>P06</t>
  </si>
  <si>
    <t>15*1,85</t>
  </si>
  <si>
    <t>1,5*1*2+15</t>
  </si>
  <si>
    <t>1,5*1*2*0,1</t>
  </si>
  <si>
    <t>567511151</t>
  </si>
  <si>
    <t>Recyklace podkladní vrstvy za studena na místě rozpojení a reprofilace podkladu s hutněním plochy přes 10 000 m2, tloušťky do 150 mm</t>
  </si>
  <si>
    <t>-924947582</t>
  </si>
  <si>
    <t>https://podminky.urs.cz/item/CS_URS_2023_01/567511151</t>
  </si>
  <si>
    <t>567512152</t>
  </si>
  <si>
    <t>Recyklace podkladní vrstvy za studena na místě promísení rozpojené směsi s kamenivem a pojivem (materiál ve specifikaci) s rozhrnutím, zhutněním a vlhčením plochy přes 10 000 m2, tloušťky po zhutnění přes 120 do 150 mm</t>
  </si>
  <si>
    <t>https://podminky.urs.cz/item/CS_URS_2023_01/567512152</t>
  </si>
  <si>
    <t>12338*0,15*0,46</t>
  </si>
  <si>
    <t>12338*0,15*70,8/1000</t>
  </si>
  <si>
    <t>12338*0,15*35,4/1000</t>
  </si>
  <si>
    <t>915221122</t>
  </si>
  <si>
    <t>Vodorovné dopravní značení stříkaným plastem vodící čára bílá šířky 250 mm přerušovaná retroreflexní</t>
  </si>
  <si>
    <t>1314653054</t>
  </si>
  <si>
    <t>https://podminky.urs.cz/item/CS_URS_2023_01/915221122</t>
  </si>
  <si>
    <t>938902422</t>
  </si>
  <si>
    <t>Čištění propustků s odstraněním travnatého porostu nebo nánosu, s naložením na dopravní prostředek nebo s přemístěním na hromady na vzdálenost do 20 m strojně tlakovou vodou tloušťky nánosu přes 25 do 50% průměru propustku přes 500 do 1000 mm</t>
  </si>
  <si>
    <t>1066954193</t>
  </si>
  <si>
    <t>https://podminky.urs.cz/item/CS_URS_2023_01/938902422</t>
  </si>
  <si>
    <t>11,6</t>
  </si>
  <si>
    <t>1600</t>
  </si>
  <si>
    <t>2,6</t>
  </si>
  <si>
    <t>919521140</t>
  </si>
  <si>
    <t>Zřízení silničního propustku z trub betonových nebo železobetonových DN 600 mm</t>
  </si>
  <si>
    <t>-1335091360</t>
  </si>
  <si>
    <t>https://podminky.urs.cz/item/CS_URS_2023_01/919521140</t>
  </si>
  <si>
    <t>1,5*2</t>
  </si>
  <si>
    <t>PFB.1020301</t>
  </si>
  <si>
    <t>Trouba hrdlová železobetonová TZH-Q 60/250</t>
  </si>
  <si>
    <t>-450197116</t>
  </si>
  <si>
    <t>1*(1*1-pi*0,4*0,4)*4</t>
  </si>
  <si>
    <t>977213215</t>
  </si>
  <si>
    <t>Řezání trub betonových, železobetonových nebo kameninových kruhových šikmý řez DN 600</t>
  </si>
  <si>
    <t>-99826307</t>
  </si>
  <si>
    <t>https://podminky.urs.cz/item/CS_URS_2023_01/977213215</t>
  </si>
  <si>
    <t>227,96*9</t>
  </si>
  <si>
    <t>241,4-13,44</t>
  </si>
  <si>
    <t>-721341938</t>
  </si>
  <si>
    <t>43</t>
  </si>
  <si>
    <t>2127199370</t>
  </si>
  <si>
    <t>13,44*9</t>
  </si>
  <si>
    <t>44</t>
  </si>
  <si>
    <t>03 - 3. ETAPA</t>
  </si>
  <si>
    <t xml:space="preserve">    8 - Trubní vedení</t>
  </si>
  <si>
    <t>113154113</t>
  </si>
  <si>
    <t>Frézování živičného podkladu nebo krytu s naložením na dopravní prostředek plochy do 500 m2 bez překážek v trase pruhu šířky do 0,5 m, tloušťky vrstvy 50 mm</t>
  </si>
  <si>
    <t>2034634231</t>
  </si>
  <si>
    <t>https://podminky.urs.cz/item/CS_URS_2023_01/113154113</t>
  </si>
  <si>
    <t>dodatečná sanace</t>
  </si>
  <si>
    <t>5280</t>
  </si>
  <si>
    <t>113154433</t>
  </si>
  <si>
    <t>Frézování živičného podkladu nebo krytu s naložením na dopravní prostředek plochy přes 10 000 m2 bez překážek v trase pruhu šířky do 2 m, tloušťky vrstvy 50 mm</t>
  </si>
  <si>
    <t>-816426482</t>
  </si>
  <si>
    <t>https://podminky.urs.cz/item/CS_URS_2023_01/113154433</t>
  </si>
  <si>
    <t>P07</t>
  </si>
  <si>
    <t>25*0,25</t>
  </si>
  <si>
    <t>P08</t>
  </si>
  <si>
    <t>P09</t>
  </si>
  <si>
    <t>8*0,25</t>
  </si>
  <si>
    <t>P10</t>
  </si>
  <si>
    <t>18,25*1,85</t>
  </si>
  <si>
    <t>25+2*1</t>
  </si>
  <si>
    <t>10+1,5*1</t>
  </si>
  <si>
    <t>30+1,5*1</t>
  </si>
  <si>
    <t>2*1*0,1</t>
  </si>
  <si>
    <t>565135101</t>
  </si>
  <si>
    <t>Asfaltový beton vrstva podkladní ACP 16 (obalované kamenivo střednězrnné - OKS) s rozprostřením a zhutněním v pruhu šířky do 1,5 m, po zhutnění tl. 50 mm</t>
  </si>
  <si>
    <t>-1944351404</t>
  </si>
  <si>
    <t>https://podminky.urs.cz/item/CS_URS_2023_01/565135101</t>
  </si>
  <si>
    <t>Trubní vedení</t>
  </si>
  <si>
    <t>899331111</t>
  </si>
  <si>
    <t>Výšková úprava uličního vstupu nebo vpusti do 200 mm zvýšením poklopu</t>
  </si>
  <si>
    <t>2129198726</t>
  </si>
  <si>
    <t>https://podminky.urs.cz/item/CS_URS_2023_01/899331111</t>
  </si>
  <si>
    <t>899431111</t>
  </si>
  <si>
    <t>Výšková úprava uličního vstupu nebo vpusti do 200 mm zvýšením krycího hrnce, šoupěte nebo hydrantu bez úpravy armatur</t>
  </si>
  <si>
    <t>631185633</t>
  </si>
  <si>
    <t>https://podminky.urs.cz/item/CS_URS_2023_01/899431111</t>
  </si>
  <si>
    <t>915231112</t>
  </si>
  <si>
    <t>Vodorovné dopravní značení stříkaným plastem přechody pro chodce, šipky, symboly nápisy bílé retroreflexní</t>
  </si>
  <si>
    <t>-268896176</t>
  </si>
  <si>
    <t>https://podminky.urs.cz/item/CS_URS_2023_01/915231112</t>
  </si>
  <si>
    <t>17,1</t>
  </si>
  <si>
    <t>1250</t>
  </si>
  <si>
    <t>1,05</t>
  </si>
  <si>
    <t>919521120</t>
  </si>
  <si>
    <t>Zřízení silničního propustku z trub betonových nebo železobetonových DN 400 mm</t>
  </si>
  <si>
    <t>2053424305</t>
  </si>
  <si>
    <t>https://podminky.urs.cz/item/CS_URS_2023_01/919521120</t>
  </si>
  <si>
    <t>PFB.1020101</t>
  </si>
  <si>
    <t>Trouba hrdlová železobetonová TZH-Q 40/250</t>
  </si>
  <si>
    <t>989525716</t>
  </si>
  <si>
    <t>1,5*(0,8*0,8-pi*0,3*0,3)</t>
  </si>
  <si>
    <t>1*(1*1-pi*0,4*0,4)</t>
  </si>
  <si>
    <t>977213213</t>
  </si>
  <si>
    <t>Řezání trub betonových, železobetonových nebo kameninových kruhových šikmý řez DN 400</t>
  </si>
  <si>
    <t>-1494356036</t>
  </si>
  <si>
    <t>https://podminky.urs.cz/item/CS_URS_2023_01/977213213</t>
  </si>
  <si>
    <t>167,02</t>
  </si>
  <si>
    <t>frézovaná živice na meziskládku pro budoucí použití, případně odkup zhotovitelem</t>
  </si>
  <si>
    <t>(5280+15540)*0,115</t>
  </si>
  <si>
    <t>176,74*9</t>
  </si>
  <si>
    <t>176,74-9,72</t>
  </si>
  <si>
    <t>-1526911085</t>
  </si>
  <si>
    <t>45</t>
  </si>
  <si>
    <t>1467798167</t>
  </si>
  <si>
    <t>9,72*9</t>
  </si>
  <si>
    <t>46</t>
  </si>
  <si>
    <t>04 - 4. ETAPA</t>
  </si>
  <si>
    <t>16*0,25</t>
  </si>
  <si>
    <t>P11</t>
  </si>
  <si>
    <t>6*1,85</t>
  </si>
  <si>
    <t>16+9*0,9</t>
  </si>
  <si>
    <t>9*0,9*0,1</t>
  </si>
  <si>
    <t>385808517</t>
  </si>
  <si>
    <t>10170*0,15*0,46</t>
  </si>
  <si>
    <t>10170*0,15*70,8/1000</t>
  </si>
  <si>
    <t>10170*0,15*35,4/1000</t>
  </si>
  <si>
    <t>-263991213</t>
  </si>
  <si>
    <t>577135142</t>
  </si>
  <si>
    <t>Asfaltový beton vrstva ložní ACL 16 (ABH) s rozprostřením a zhutněním z modifikovaného asfaltu v pruhu šířky přes 3 m, po zhutnění tl. 40 mm</t>
  </si>
  <si>
    <t>289377370</t>
  </si>
  <si>
    <t>https://podminky.urs.cz/item/CS_URS_2023_01/577135142</t>
  </si>
  <si>
    <t>687716173</t>
  </si>
  <si>
    <t>577144141</t>
  </si>
  <si>
    <t>Asfaltový beton vrstva obrusná ACO 11 (ABS) s rozprostřením a se zhutněním z modifikovaného asfaltu v pruhu šířky přes 3 m, po zhutnění tl. 50 mm</t>
  </si>
  <si>
    <t>482604199</t>
  </si>
  <si>
    <t>https://podminky.urs.cz/item/CS_URS_2023_01/577144141</t>
  </si>
  <si>
    <t>115</t>
  </si>
  <si>
    <t>2050</t>
  </si>
  <si>
    <t>9*(0,9*0,9-pi*0,35*0,35)</t>
  </si>
  <si>
    <t>966008112</t>
  </si>
  <si>
    <t>Bourání trubního propustku s odklizením a uložením vybouraného materiálu na skládku na vzdálenost do 3 m nebo s naložením na dopravní prostředek z trub betonových nebo železobetonových DN přes 300 do 500 mm</t>
  </si>
  <si>
    <t>-752817</t>
  </si>
  <si>
    <t>https://podminky.urs.cz/item/CS_URS_2023_01/966008112</t>
  </si>
  <si>
    <t>-1486549772</t>
  </si>
  <si>
    <t xml:space="preserve">propustek </t>
  </si>
  <si>
    <t>302,63-12,15</t>
  </si>
  <si>
    <t>290,48*9</t>
  </si>
  <si>
    <t>-1781219790</t>
  </si>
  <si>
    <t>7,35+4,8</t>
  </si>
  <si>
    <t>151918432</t>
  </si>
  <si>
    <t>12,15*9</t>
  </si>
  <si>
    <t>47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</si>
</sst>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4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hyperlink" Target="https://podminky.urs.cz/item/CS_URS_2023_01/034503000" TargetMode="External" /><Relationship Id="rId3" Type="http://schemas.openxmlformats.org/officeDocument/2006/relationships/hyperlink" Target="https://podminky.urs.cz/item/CS_URS_2023_01/012103000" TargetMode="External" /><Relationship Id="rId4" Type="http://schemas.openxmlformats.org/officeDocument/2006/relationships/hyperlink" Target="https://podminky.urs.cz/item/CS_URS_2023_01/012203000" TargetMode="External" /><Relationship Id="rId5" Type="http://schemas.openxmlformats.org/officeDocument/2006/relationships/hyperlink" Target="https://podminky.urs.cz/item/CS_URS_2023_01/012303000" TargetMode="External" /><Relationship Id="rId6" Type="http://schemas.openxmlformats.org/officeDocument/2006/relationships/hyperlink" Target="https://podminky.urs.cz/item/CS_URS_2023_01/013254000" TargetMode="External" /><Relationship Id="rId7" Type="http://schemas.openxmlformats.org/officeDocument/2006/relationships/hyperlink" Target="https://podminky.urs.cz/item/CS_URS_2023_01/043002000" TargetMode="External" /><Relationship Id="rId8" Type="http://schemas.openxmlformats.org/officeDocument/2006/relationships/hyperlink" Target="https://podminky.urs.cz/item/CS_URS_2023_01/900901016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11" TargetMode="External" /><Relationship Id="rId2" Type="http://schemas.openxmlformats.org/officeDocument/2006/relationships/hyperlink" Target="https://podminky.urs.cz/item/CS_URS_2023_01/13121370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01221" TargetMode="External" /><Relationship Id="rId5" Type="http://schemas.openxmlformats.org/officeDocument/2006/relationships/hyperlink" Target="https://podminky.urs.cz/item/CS_URS_2023_01/181951112" TargetMode="External" /><Relationship Id="rId6" Type="http://schemas.openxmlformats.org/officeDocument/2006/relationships/hyperlink" Target="https://podminky.urs.cz/item/CS_URS_2023_01/451317111" TargetMode="External" /><Relationship Id="rId7" Type="http://schemas.openxmlformats.org/officeDocument/2006/relationships/hyperlink" Target="https://podminky.urs.cz/item/CS_URS_2023_01/451573111" TargetMode="External" /><Relationship Id="rId8" Type="http://schemas.openxmlformats.org/officeDocument/2006/relationships/hyperlink" Target="https://podminky.urs.cz/item/CS_URS_2023_01/452311151" TargetMode="External" /><Relationship Id="rId9" Type="http://schemas.openxmlformats.org/officeDocument/2006/relationships/hyperlink" Target="https://podminky.urs.cz/item/CS_URS_2023_01/465513227" TargetMode="External" /><Relationship Id="rId10" Type="http://schemas.openxmlformats.org/officeDocument/2006/relationships/hyperlink" Target="https://podminky.urs.cz/item/CS_URS_2023_01/567511141" TargetMode="External" /><Relationship Id="rId11" Type="http://schemas.openxmlformats.org/officeDocument/2006/relationships/hyperlink" Target="https://podminky.urs.cz/item/CS_URS_2023_01/567512142" TargetMode="External" /><Relationship Id="rId12" Type="http://schemas.openxmlformats.org/officeDocument/2006/relationships/hyperlink" Target="https://podminky.urs.cz/item/CS_URS_2023_01/565145121" TargetMode="External" /><Relationship Id="rId13" Type="http://schemas.openxmlformats.org/officeDocument/2006/relationships/hyperlink" Target="https://podminky.urs.cz/item/CS_URS_2023_01/573231107" TargetMode="External" /><Relationship Id="rId14" Type="http://schemas.openxmlformats.org/officeDocument/2006/relationships/hyperlink" Target="https://podminky.urs.cz/item/CS_URS_2023_01/577134141" TargetMode="External" /><Relationship Id="rId15" Type="http://schemas.openxmlformats.org/officeDocument/2006/relationships/hyperlink" Target="https://podminky.urs.cz/item/CS_URS_2023_01/569931132" TargetMode="External" /><Relationship Id="rId16" Type="http://schemas.openxmlformats.org/officeDocument/2006/relationships/hyperlink" Target="https://podminky.urs.cz/item/CS_URS_2023_01/564950413" TargetMode="External" /><Relationship Id="rId17" Type="http://schemas.openxmlformats.org/officeDocument/2006/relationships/hyperlink" Target="https://podminky.urs.cz/item/CS_URS_2023_01/912221111" TargetMode="External" /><Relationship Id="rId18" Type="http://schemas.openxmlformats.org/officeDocument/2006/relationships/hyperlink" Target="https://podminky.urs.cz/item/CS_URS_2023_01/915211112" TargetMode="External" /><Relationship Id="rId19" Type="http://schemas.openxmlformats.org/officeDocument/2006/relationships/hyperlink" Target="https://podminky.urs.cz/item/CS_URS_2023_01/919112111" TargetMode="External" /><Relationship Id="rId20" Type="http://schemas.openxmlformats.org/officeDocument/2006/relationships/hyperlink" Target="https://podminky.urs.cz/item/CS_URS_2023_01/919121212" TargetMode="External" /><Relationship Id="rId21" Type="http://schemas.openxmlformats.org/officeDocument/2006/relationships/hyperlink" Target="https://podminky.urs.cz/item/CS_URS_2023_01/938902151" TargetMode="External" /><Relationship Id="rId22" Type="http://schemas.openxmlformats.org/officeDocument/2006/relationships/hyperlink" Target="https://podminky.urs.cz/item/CS_URS_2023_01/938902421" TargetMode="External" /><Relationship Id="rId23" Type="http://schemas.openxmlformats.org/officeDocument/2006/relationships/hyperlink" Target="https://podminky.urs.cz/item/CS_URS_2023_01/938909611" TargetMode="External" /><Relationship Id="rId24" Type="http://schemas.openxmlformats.org/officeDocument/2006/relationships/hyperlink" Target="https://podminky.urs.cz/item/CS_URS_2023_01/966008311" TargetMode="External" /><Relationship Id="rId25" Type="http://schemas.openxmlformats.org/officeDocument/2006/relationships/hyperlink" Target="https://podminky.urs.cz/item/CS_URS_2023_01/919521130" TargetMode="External" /><Relationship Id="rId26" Type="http://schemas.openxmlformats.org/officeDocument/2006/relationships/hyperlink" Target="https://podminky.urs.cz/item/CS_URS_2023_01/919535556" TargetMode="External" /><Relationship Id="rId27" Type="http://schemas.openxmlformats.org/officeDocument/2006/relationships/hyperlink" Target="https://podminky.urs.cz/item/CS_URS_2023_01/977213214" TargetMode="External" /><Relationship Id="rId28" Type="http://schemas.openxmlformats.org/officeDocument/2006/relationships/hyperlink" Target="https://podminky.urs.cz/item/CS_URS_2023_01/998225111" TargetMode="External" /><Relationship Id="rId29" Type="http://schemas.openxmlformats.org/officeDocument/2006/relationships/hyperlink" Target="https://podminky.urs.cz/item/CS_URS_2023_01/997221611" TargetMode="External" /><Relationship Id="rId30" Type="http://schemas.openxmlformats.org/officeDocument/2006/relationships/hyperlink" Target="https://podminky.urs.cz/item/CS_URS_2023_01/997221551" TargetMode="External" /><Relationship Id="rId31" Type="http://schemas.openxmlformats.org/officeDocument/2006/relationships/hyperlink" Target="https://podminky.urs.cz/item/CS_URS_2023_01/997221559" TargetMode="External" /><Relationship Id="rId32" Type="http://schemas.openxmlformats.org/officeDocument/2006/relationships/hyperlink" Target="https://podminky.urs.cz/item/CS_URS_2023_01/997221655" TargetMode="External" /><Relationship Id="rId33" Type="http://schemas.openxmlformats.org/officeDocument/2006/relationships/hyperlink" Target="https://podminky.urs.cz/item/CS_URS_2023_01/997221561" TargetMode="External" /><Relationship Id="rId34" Type="http://schemas.openxmlformats.org/officeDocument/2006/relationships/hyperlink" Target="https://podminky.urs.cz/item/CS_URS_2023_01/997221569" TargetMode="External" /><Relationship Id="rId35" Type="http://schemas.openxmlformats.org/officeDocument/2006/relationships/hyperlink" Target="https://podminky.urs.cz/item/CS_URS_2023_01/997221615" TargetMode="External" /><Relationship Id="rId3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11" TargetMode="External" /><Relationship Id="rId2" Type="http://schemas.openxmlformats.org/officeDocument/2006/relationships/hyperlink" Target="https://podminky.urs.cz/item/CS_URS_2023_01/13121370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01221" TargetMode="External" /><Relationship Id="rId5" Type="http://schemas.openxmlformats.org/officeDocument/2006/relationships/hyperlink" Target="https://podminky.urs.cz/item/CS_URS_2023_01/181951112" TargetMode="External" /><Relationship Id="rId6" Type="http://schemas.openxmlformats.org/officeDocument/2006/relationships/hyperlink" Target="https://podminky.urs.cz/item/CS_URS_2023_01/451317111" TargetMode="External" /><Relationship Id="rId7" Type="http://schemas.openxmlformats.org/officeDocument/2006/relationships/hyperlink" Target="https://podminky.urs.cz/item/CS_URS_2023_01/451573111" TargetMode="External" /><Relationship Id="rId8" Type="http://schemas.openxmlformats.org/officeDocument/2006/relationships/hyperlink" Target="https://podminky.urs.cz/item/CS_URS_2023_01/452311151" TargetMode="External" /><Relationship Id="rId9" Type="http://schemas.openxmlformats.org/officeDocument/2006/relationships/hyperlink" Target="https://podminky.urs.cz/item/CS_URS_2023_01/465513227" TargetMode="External" /><Relationship Id="rId10" Type="http://schemas.openxmlformats.org/officeDocument/2006/relationships/hyperlink" Target="https://podminky.urs.cz/item/CS_URS_2023_01/567511151" TargetMode="External" /><Relationship Id="rId11" Type="http://schemas.openxmlformats.org/officeDocument/2006/relationships/hyperlink" Target="https://podminky.urs.cz/item/CS_URS_2023_01/567512152" TargetMode="External" /><Relationship Id="rId12" Type="http://schemas.openxmlformats.org/officeDocument/2006/relationships/hyperlink" Target="https://podminky.urs.cz/item/CS_URS_2023_01/565145121" TargetMode="External" /><Relationship Id="rId13" Type="http://schemas.openxmlformats.org/officeDocument/2006/relationships/hyperlink" Target="https://podminky.urs.cz/item/CS_URS_2023_01/573231107" TargetMode="External" /><Relationship Id="rId14" Type="http://schemas.openxmlformats.org/officeDocument/2006/relationships/hyperlink" Target="https://podminky.urs.cz/item/CS_URS_2023_01/577134141" TargetMode="External" /><Relationship Id="rId15" Type="http://schemas.openxmlformats.org/officeDocument/2006/relationships/hyperlink" Target="https://podminky.urs.cz/item/CS_URS_2023_01/569931132" TargetMode="External" /><Relationship Id="rId16" Type="http://schemas.openxmlformats.org/officeDocument/2006/relationships/hyperlink" Target="https://podminky.urs.cz/item/CS_URS_2023_01/564950413" TargetMode="External" /><Relationship Id="rId17" Type="http://schemas.openxmlformats.org/officeDocument/2006/relationships/hyperlink" Target="https://podminky.urs.cz/item/CS_URS_2023_01/912221111" TargetMode="External" /><Relationship Id="rId18" Type="http://schemas.openxmlformats.org/officeDocument/2006/relationships/hyperlink" Target="https://podminky.urs.cz/item/CS_URS_2023_01/915211112" TargetMode="External" /><Relationship Id="rId19" Type="http://schemas.openxmlformats.org/officeDocument/2006/relationships/hyperlink" Target="https://podminky.urs.cz/item/CS_URS_2023_01/915221122" TargetMode="External" /><Relationship Id="rId20" Type="http://schemas.openxmlformats.org/officeDocument/2006/relationships/hyperlink" Target="https://podminky.urs.cz/item/CS_URS_2023_01/919112111" TargetMode="External" /><Relationship Id="rId21" Type="http://schemas.openxmlformats.org/officeDocument/2006/relationships/hyperlink" Target="https://podminky.urs.cz/item/CS_URS_2023_01/919121212" TargetMode="External" /><Relationship Id="rId22" Type="http://schemas.openxmlformats.org/officeDocument/2006/relationships/hyperlink" Target="https://podminky.urs.cz/item/CS_URS_2023_01/938902151" TargetMode="External" /><Relationship Id="rId23" Type="http://schemas.openxmlformats.org/officeDocument/2006/relationships/hyperlink" Target="https://podminky.urs.cz/item/CS_URS_2023_01/938902421" TargetMode="External" /><Relationship Id="rId24" Type="http://schemas.openxmlformats.org/officeDocument/2006/relationships/hyperlink" Target="https://podminky.urs.cz/item/CS_URS_2023_01/938902422" TargetMode="External" /><Relationship Id="rId25" Type="http://schemas.openxmlformats.org/officeDocument/2006/relationships/hyperlink" Target="https://podminky.urs.cz/item/CS_URS_2023_01/938909611" TargetMode="External" /><Relationship Id="rId26" Type="http://schemas.openxmlformats.org/officeDocument/2006/relationships/hyperlink" Target="https://podminky.urs.cz/item/CS_URS_2023_01/966008311" TargetMode="External" /><Relationship Id="rId27" Type="http://schemas.openxmlformats.org/officeDocument/2006/relationships/hyperlink" Target="https://podminky.urs.cz/item/CS_URS_2023_01/919521140" TargetMode="External" /><Relationship Id="rId28" Type="http://schemas.openxmlformats.org/officeDocument/2006/relationships/hyperlink" Target="https://podminky.urs.cz/item/CS_URS_2023_01/919535556" TargetMode="External" /><Relationship Id="rId29" Type="http://schemas.openxmlformats.org/officeDocument/2006/relationships/hyperlink" Target="https://podminky.urs.cz/item/CS_URS_2023_01/977213215" TargetMode="External" /><Relationship Id="rId30" Type="http://schemas.openxmlformats.org/officeDocument/2006/relationships/hyperlink" Target="https://podminky.urs.cz/item/CS_URS_2023_01/998225111" TargetMode="External" /><Relationship Id="rId31" Type="http://schemas.openxmlformats.org/officeDocument/2006/relationships/hyperlink" Target="https://podminky.urs.cz/item/CS_URS_2023_01/997221611" TargetMode="External" /><Relationship Id="rId32" Type="http://schemas.openxmlformats.org/officeDocument/2006/relationships/hyperlink" Target="https://podminky.urs.cz/item/CS_URS_2023_01/997221551" TargetMode="External" /><Relationship Id="rId33" Type="http://schemas.openxmlformats.org/officeDocument/2006/relationships/hyperlink" Target="https://podminky.urs.cz/item/CS_URS_2023_01/997221559" TargetMode="External" /><Relationship Id="rId34" Type="http://schemas.openxmlformats.org/officeDocument/2006/relationships/hyperlink" Target="https://podminky.urs.cz/item/CS_URS_2023_01/997221655" TargetMode="External" /><Relationship Id="rId35" Type="http://schemas.openxmlformats.org/officeDocument/2006/relationships/hyperlink" Target="https://podminky.urs.cz/item/CS_URS_2023_01/997221561" TargetMode="External" /><Relationship Id="rId36" Type="http://schemas.openxmlformats.org/officeDocument/2006/relationships/hyperlink" Target="https://podminky.urs.cz/item/CS_URS_2023_01/997221569" TargetMode="External" /><Relationship Id="rId37" Type="http://schemas.openxmlformats.org/officeDocument/2006/relationships/hyperlink" Target="https://podminky.urs.cz/item/CS_URS_2023_01/997221615" TargetMode="External" /><Relationship Id="rId3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113" TargetMode="External" /><Relationship Id="rId2" Type="http://schemas.openxmlformats.org/officeDocument/2006/relationships/hyperlink" Target="https://podminky.urs.cz/item/CS_URS_2023_01/113154433" TargetMode="External" /><Relationship Id="rId3" Type="http://schemas.openxmlformats.org/officeDocument/2006/relationships/hyperlink" Target="https://podminky.urs.cz/item/CS_URS_2023_01/131213701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71201221" TargetMode="External" /><Relationship Id="rId6" Type="http://schemas.openxmlformats.org/officeDocument/2006/relationships/hyperlink" Target="https://podminky.urs.cz/item/CS_URS_2023_01/181951112" TargetMode="External" /><Relationship Id="rId7" Type="http://schemas.openxmlformats.org/officeDocument/2006/relationships/hyperlink" Target="https://podminky.urs.cz/item/CS_URS_2023_01/451317111" TargetMode="External" /><Relationship Id="rId8" Type="http://schemas.openxmlformats.org/officeDocument/2006/relationships/hyperlink" Target="https://podminky.urs.cz/item/CS_URS_2023_01/451573111" TargetMode="External" /><Relationship Id="rId9" Type="http://schemas.openxmlformats.org/officeDocument/2006/relationships/hyperlink" Target="https://podminky.urs.cz/item/CS_URS_2023_01/452311151" TargetMode="External" /><Relationship Id="rId10" Type="http://schemas.openxmlformats.org/officeDocument/2006/relationships/hyperlink" Target="https://podminky.urs.cz/item/CS_URS_2023_01/465513227" TargetMode="External" /><Relationship Id="rId11" Type="http://schemas.openxmlformats.org/officeDocument/2006/relationships/hyperlink" Target="https://podminky.urs.cz/item/CS_URS_2023_01/565135101" TargetMode="External" /><Relationship Id="rId12" Type="http://schemas.openxmlformats.org/officeDocument/2006/relationships/hyperlink" Target="https://podminky.urs.cz/item/CS_URS_2023_01/573231107" TargetMode="External" /><Relationship Id="rId13" Type="http://schemas.openxmlformats.org/officeDocument/2006/relationships/hyperlink" Target="https://podminky.urs.cz/item/CS_URS_2023_01/577134141" TargetMode="External" /><Relationship Id="rId14" Type="http://schemas.openxmlformats.org/officeDocument/2006/relationships/hyperlink" Target="https://podminky.urs.cz/item/CS_URS_2023_01/569931132" TargetMode="External" /><Relationship Id="rId15" Type="http://schemas.openxmlformats.org/officeDocument/2006/relationships/hyperlink" Target="https://podminky.urs.cz/item/CS_URS_2023_01/899331111" TargetMode="External" /><Relationship Id="rId16" Type="http://schemas.openxmlformats.org/officeDocument/2006/relationships/hyperlink" Target="https://podminky.urs.cz/item/CS_URS_2023_01/899431111" TargetMode="External" /><Relationship Id="rId17" Type="http://schemas.openxmlformats.org/officeDocument/2006/relationships/hyperlink" Target="https://podminky.urs.cz/item/CS_URS_2023_01/912221111" TargetMode="External" /><Relationship Id="rId18" Type="http://schemas.openxmlformats.org/officeDocument/2006/relationships/hyperlink" Target="https://podminky.urs.cz/item/CS_URS_2023_01/915211112" TargetMode="External" /><Relationship Id="rId19" Type="http://schemas.openxmlformats.org/officeDocument/2006/relationships/hyperlink" Target="https://podminky.urs.cz/item/CS_URS_2023_01/915221122" TargetMode="External" /><Relationship Id="rId20" Type="http://schemas.openxmlformats.org/officeDocument/2006/relationships/hyperlink" Target="https://podminky.urs.cz/item/CS_URS_2023_01/915231112" TargetMode="External" /><Relationship Id="rId21" Type="http://schemas.openxmlformats.org/officeDocument/2006/relationships/hyperlink" Target="https://podminky.urs.cz/item/CS_URS_2023_01/919112111" TargetMode="External" /><Relationship Id="rId22" Type="http://schemas.openxmlformats.org/officeDocument/2006/relationships/hyperlink" Target="https://podminky.urs.cz/item/CS_URS_2023_01/919121212" TargetMode="External" /><Relationship Id="rId23" Type="http://schemas.openxmlformats.org/officeDocument/2006/relationships/hyperlink" Target="https://podminky.urs.cz/item/CS_URS_2023_01/938902151" TargetMode="External" /><Relationship Id="rId24" Type="http://schemas.openxmlformats.org/officeDocument/2006/relationships/hyperlink" Target="https://podminky.urs.cz/item/CS_URS_2023_01/938902421" TargetMode="External" /><Relationship Id="rId25" Type="http://schemas.openxmlformats.org/officeDocument/2006/relationships/hyperlink" Target="https://podminky.urs.cz/item/CS_URS_2023_01/938902422" TargetMode="External" /><Relationship Id="rId26" Type="http://schemas.openxmlformats.org/officeDocument/2006/relationships/hyperlink" Target="https://podminky.urs.cz/item/CS_URS_2023_01/938909611" TargetMode="External" /><Relationship Id="rId27" Type="http://schemas.openxmlformats.org/officeDocument/2006/relationships/hyperlink" Target="https://podminky.urs.cz/item/CS_URS_2023_01/966008311" TargetMode="External" /><Relationship Id="rId28" Type="http://schemas.openxmlformats.org/officeDocument/2006/relationships/hyperlink" Target="https://podminky.urs.cz/item/CS_URS_2023_01/919521120" TargetMode="External" /><Relationship Id="rId29" Type="http://schemas.openxmlformats.org/officeDocument/2006/relationships/hyperlink" Target="https://podminky.urs.cz/item/CS_URS_2023_01/919521130" TargetMode="External" /><Relationship Id="rId30" Type="http://schemas.openxmlformats.org/officeDocument/2006/relationships/hyperlink" Target="https://podminky.urs.cz/item/CS_URS_2023_01/919521140" TargetMode="External" /><Relationship Id="rId31" Type="http://schemas.openxmlformats.org/officeDocument/2006/relationships/hyperlink" Target="https://podminky.urs.cz/item/CS_URS_2023_01/919535556" TargetMode="External" /><Relationship Id="rId32" Type="http://schemas.openxmlformats.org/officeDocument/2006/relationships/hyperlink" Target="https://podminky.urs.cz/item/CS_URS_2023_01/977213213" TargetMode="External" /><Relationship Id="rId33" Type="http://schemas.openxmlformats.org/officeDocument/2006/relationships/hyperlink" Target="https://podminky.urs.cz/item/CS_URS_2023_01/977213214" TargetMode="External" /><Relationship Id="rId34" Type="http://schemas.openxmlformats.org/officeDocument/2006/relationships/hyperlink" Target="https://podminky.urs.cz/item/CS_URS_2023_01/977213215" TargetMode="External" /><Relationship Id="rId35" Type="http://schemas.openxmlformats.org/officeDocument/2006/relationships/hyperlink" Target="https://podminky.urs.cz/item/CS_URS_2023_01/998225111" TargetMode="External" /><Relationship Id="rId36" Type="http://schemas.openxmlformats.org/officeDocument/2006/relationships/hyperlink" Target="https://podminky.urs.cz/item/CS_URS_2023_01/997221611" TargetMode="External" /><Relationship Id="rId37" Type="http://schemas.openxmlformats.org/officeDocument/2006/relationships/hyperlink" Target="https://podminky.urs.cz/item/CS_URS_2023_01/997221551" TargetMode="External" /><Relationship Id="rId38" Type="http://schemas.openxmlformats.org/officeDocument/2006/relationships/hyperlink" Target="https://podminky.urs.cz/item/CS_URS_2023_01/997221559" TargetMode="External" /><Relationship Id="rId39" Type="http://schemas.openxmlformats.org/officeDocument/2006/relationships/hyperlink" Target="https://podminky.urs.cz/item/CS_URS_2023_01/997221655" TargetMode="External" /><Relationship Id="rId40" Type="http://schemas.openxmlformats.org/officeDocument/2006/relationships/hyperlink" Target="https://podminky.urs.cz/item/CS_URS_2023_01/997221561" TargetMode="External" /><Relationship Id="rId41" Type="http://schemas.openxmlformats.org/officeDocument/2006/relationships/hyperlink" Target="https://podminky.urs.cz/item/CS_URS_2023_01/997221569" TargetMode="External" /><Relationship Id="rId42" Type="http://schemas.openxmlformats.org/officeDocument/2006/relationships/hyperlink" Target="https://podminky.urs.cz/item/CS_URS_2023_01/997221615" TargetMode="External" /><Relationship Id="rId4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11" TargetMode="External" /><Relationship Id="rId2" Type="http://schemas.openxmlformats.org/officeDocument/2006/relationships/hyperlink" Target="https://podminky.urs.cz/item/CS_URS_2023_01/131213701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01221" TargetMode="External" /><Relationship Id="rId5" Type="http://schemas.openxmlformats.org/officeDocument/2006/relationships/hyperlink" Target="https://podminky.urs.cz/item/CS_URS_2023_01/181951112" TargetMode="External" /><Relationship Id="rId6" Type="http://schemas.openxmlformats.org/officeDocument/2006/relationships/hyperlink" Target="https://podminky.urs.cz/item/CS_URS_2023_01/451317111" TargetMode="External" /><Relationship Id="rId7" Type="http://schemas.openxmlformats.org/officeDocument/2006/relationships/hyperlink" Target="https://podminky.urs.cz/item/CS_URS_2023_01/451573111" TargetMode="External" /><Relationship Id="rId8" Type="http://schemas.openxmlformats.org/officeDocument/2006/relationships/hyperlink" Target="https://podminky.urs.cz/item/CS_URS_2023_01/452311151" TargetMode="External" /><Relationship Id="rId9" Type="http://schemas.openxmlformats.org/officeDocument/2006/relationships/hyperlink" Target="https://podminky.urs.cz/item/CS_URS_2023_01/465513227" TargetMode="External" /><Relationship Id="rId10" Type="http://schemas.openxmlformats.org/officeDocument/2006/relationships/hyperlink" Target="https://podminky.urs.cz/item/CS_URS_2023_01/567511151" TargetMode="External" /><Relationship Id="rId11" Type="http://schemas.openxmlformats.org/officeDocument/2006/relationships/hyperlink" Target="https://podminky.urs.cz/item/CS_URS_2023_01/567512152" TargetMode="External" /><Relationship Id="rId12" Type="http://schemas.openxmlformats.org/officeDocument/2006/relationships/hyperlink" Target="https://podminky.urs.cz/item/CS_URS_2023_01/565145121" TargetMode="External" /><Relationship Id="rId13" Type="http://schemas.openxmlformats.org/officeDocument/2006/relationships/hyperlink" Target="https://podminky.urs.cz/item/CS_URS_2023_01/573231107" TargetMode="External" /><Relationship Id="rId14" Type="http://schemas.openxmlformats.org/officeDocument/2006/relationships/hyperlink" Target="https://podminky.urs.cz/item/CS_URS_2023_01/577134141" TargetMode="External" /><Relationship Id="rId15" Type="http://schemas.openxmlformats.org/officeDocument/2006/relationships/hyperlink" Target="https://podminky.urs.cz/item/CS_URS_2023_01/573231107" TargetMode="External" /><Relationship Id="rId16" Type="http://schemas.openxmlformats.org/officeDocument/2006/relationships/hyperlink" Target="https://podminky.urs.cz/item/CS_URS_2023_01/577135142" TargetMode="External" /><Relationship Id="rId17" Type="http://schemas.openxmlformats.org/officeDocument/2006/relationships/hyperlink" Target="https://podminky.urs.cz/item/CS_URS_2023_01/573231107" TargetMode="External" /><Relationship Id="rId18" Type="http://schemas.openxmlformats.org/officeDocument/2006/relationships/hyperlink" Target="https://podminky.urs.cz/item/CS_URS_2023_01/577144141" TargetMode="External" /><Relationship Id="rId19" Type="http://schemas.openxmlformats.org/officeDocument/2006/relationships/hyperlink" Target="https://podminky.urs.cz/item/CS_URS_2023_01/569931132" TargetMode="External" /><Relationship Id="rId20" Type="http://schemas.openxmlformats.org/officeDocument/2006/relationships/hyperlink" Target="https://podminky.urs.cz/item/CS_URS_2023_01/564950413" TargetMode="External" /><Relationship Id="rId21" Type="http://schemas.openxmlformats.org/officeDocument/2006/relationships/hyperlink" Target="https://podminky.urs.cz/item/CS_URS_2023_01/912221111" TargetMode="External" /><Relationship Id="rId22" Type="http://schemas.openxmlformats.org/officeDocument/2006/relationships/hyperlink" Target="https://podminky.urs.cz/item/CS_URS_2023_01/915211112" TargetMode="External" /><Relationship Id="rId23" Type="http://schemas.openxmlformats.org/officeDocument/2006/relationships/hyperlink" Target="https://podminky.urs.cz/item/CS_URS_2023_01/915221122" TargetMode="External" /><Relationship Id="rId24" Type="http://schemas.openxmlformats.org/officeDocument/2006/relationships/hyperlink" Target="https://podminky.urs.cz/item/CS_URS_2023_01/919112111" TargetMode="External" /><Relationship Id="rId25" Type="http://schemas.openxmlformats.org/officeDocument/2006/relationships/hyperlink" Target="https://podminky.urs.cz/item/CS_URS_2023_01/919121212" TargetMode="External" /><Relationship Id="rId26" Type="http://schemas.openxmlformats.org/officeDocument/2006/relationships/hyperlink" Target="https://podminky.urs.cz/item/CS_URS_2023_01/938902151" TargetMode="External" /><Relationship Id="rId27" Type="http://schemas.openxmlformats.org/officeDocument/2006/relationships/hyperlink" Target="https://podminky.urs.cz/item/CS_URS_2023_01/938902421" TargetMode="External" /><Relationship Id="rId28" Type="http://schemas.openxmlformats.org/officeDocument/2006/relationships/hyperlink" Target="https://podminky.urs.cz/item/CS_URS_2023_01/938909611" TargetMode="External" /><Relationship Id="rId29" Type="http://schemas.openxmlformats.org/officeDocument/2006/relationships/hyperlink" Target="https://podminky.urs.cz/item/CS_URS_2023_01/919521130" TargetMode="External" /><Relationship Id="rId30" Type="http://schemas.openxmlformats.org/officeDocument/2006/relationships/hyperlink" Target="https://podminky.urs.cz/item/CS_URS_2023_01/919535556" TargetMode="External" /><Relationship Id="rId31" Type="http://schemas.openxmlformats.org/officeDocument/2006/relationships/hyperlink" Target="https://podminky.urs.cz/item/CS_URS_2023_01/966008112" TargetMode="External" /><Relationship Id="rId32" Type="http://schemas.openxmlformats.org/officeDocument/2006/relationships/hyperlink" Target="https://podminky.urs.cz/item/CS_URS_2023_01/966008311" TargetMode="External" /><Relationship Id="rId33" Type="http://schemas.openxmlformats.org/officeDocument/2006/relationships/hyperlink" Target="https://podminky.urs.cz/item/CS_URS_2023_01/977213214" TargetMode="External" /><Relationship Id="rId34" Type="http://schemas.openxmlformats.org/officeDocument/2006/relationships/hyperlink" Target="https://podminky.urs.cz/item/CS_URS_2023_01/998225111" TargetMode="External" /><Relationship Id="rId35" Type="http://schemas.openxmlformats.org/officeDocument/2006/relationships/hyperlink" Target="https://podminky.urs.cz/item/CS_URS_2023_01/997221611" TargetMode="External" /><Relationship Id="rId36" Type="http://schemas.openxmlformats.org/officeDocument/2006/relationships/hyperlink" Target="https://podminky.urs.cz/item/CS_URS_2023_01/997221551" TargetMode="External" /><Relationship Id="rId37" Type="http://schemas.openxmlformats.org/officeDocument/2006/relationships/hyperlink" Target="https://podminky.urs.cz/item/CS_URS_2023_01/997221559" TargetMode="External" /><Relationship Id="rId38" Type="http://schemas.openxmlformats.org/officeDocument/2006/relationships/hyperlink" Target="https://podminky.urs.cz/item/CS_URS_2023_01/997221655" TargetMode="External" /><Relationship Id="rId39" Type="http://schemas.openxmlformats.org/officeDocument/2006/relationships/hyperlink" Target="https://podminky.urs.cz/item/CS_URS_2023_01/997221561" TargetMode="External" /><Relationship Id="rId40" Type="http://schemas.openxmlformats.org/officeDocument/2006/relationships/hyperlink" Target="https://podminky.urs.cz/item/CS_URS_2023_01/997221569" TargetMode="External" /><Relationship Id="rId41" Type="http://schemas.openxmlformats.org/officeDocument/2006/relationships/hyperlink" Target="https://podminky.urs.cz/item/CS_URS_2023_01/997221615" TargetMode="External" /><Relationship Id="rId4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12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ROUND(AG54,1)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ROUND(AZ54,1)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ROUND(AV54,1)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ROUND(BA54,1)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ROUND(AW54,1)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ROUND(BB54,1)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ROUND(BC54,1)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ROUND(BD54,1)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III/180 35 Dobřany–Dnešice-II/230, oprava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22. 2. 2023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Správa a údržba silnic Plzeňského kraje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>SG Geotechnika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Roman Mitas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ROUND(SUM(AG55:AG59),1)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ROUND(SUM(AS55:AS59),1)</f>
        <v>0</v>
      </c>
      <c r="AT54" s="105">
        <f>ROUND(SUM(AV54:AW54),2)</f>
        <v>0</v>
      </c>
      <c r="AU54" s="106">
        <f>ROUND(SUM(AU55:AU59),5)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ROUND(SUM(AZ55:AZ59),1)</f>
        <v>0</v>
      </c>
      <c r="BA54" s="105">
        <f>ROUND(SUM(BA55:BA59),1)</f>
        <v>0</v>
      </c>
      <c r="BB54" s="105">
        <f>ROUND(SUM(BB55:BB59),1)</f>
        <v>0</v>
      </c>
      <c r="BC54" s="105">
        <f>ROUND(SUM(BC55:BC59),1)</f>
        <v>0</v>
      </c>
      <c r="BD54" s="107">
        <f>ROUND(SUM(BD55:BD59),1)</f>
        <v>0</v>
      </c>
      <c r="BE54" s="6"/>
      <c r="BS54" s="108" t="s">
        <v>71</v>
      </c>
      <c r="BT54" s="108" t="s">
        <v>72</v>
      </c>
      <c r="BU54" s="109" t="s">
        <v>73</v>
      </c>
      <c r="BV54" s="108" t="s">
        <v>74</v>
      </c>
      <c r="BW54" s="108" t="s">
        <v>5</v>
      </c>
      <c r="BX54" s="108" t="s">
        <v>75</v>
      </c>
      <c r="CL54" s="108" t="s">
        <v>19</v>
      </c>
    </row>
    <row r="55" spans="1:91" s="7" customFormat="1" ht="16.5" customHeight="1">
      <c r="A55" s="110" t="s">
        <v>76</v>
      </c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'00 - VEDLEJŠÍ A OSTATNÍ N...'!J30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79</v>
      </c>
      <c r="AR55" s="117"/>
      <c r="AS55" s="118">
        <v>0</v>
      </c>
      <c r="AT55" s="119">
        <f>ROUND(SUM(AV55:AW55),2)</f>
        <v>0</v>
      </c>
      <c r="AU55" s="120">
        <f>'00 - VEDLEJŠÍ A OSTATNÍ N...'!P81</f>
        <v>0</v>
      </c>
      <c r="AV55" s="119">
        <f>'00 - VEDLEJŠÍ A OSTATNÍ N...'!J33</f>
        <v>0</v>
      </c>
      <c r="AW55" s="119">
        <f>'00 - VEDLEJŠÍ A OSTATNÍ N...'!J34</f>
        <v>0</v>
      </c>
      <c r="AX55" s="119">
        <f>'00 - VEDLEJŠÍ A OSTATNÍ N...'!J35</f>
        <v>0</v>
      </c>
      <c r="AY55" s="119">
        <f>'00 - VEDLEJŠÍ A OSTATNÍ N...'!J36</f>
        <v>0</v>
      </c>
      <c r="AZ55" s="119">
        <f>'00 - VEDLEJŠÍ A OSTATNÍ N...'!F33</f>
        <v>0</v>
      </c>
      <c r="BA55" s="119">
        <f>'00 - VEDLEJŠÍ A OSTATNÍ N...'!F34</f>
        <v>0</v>
      </c>
      <c r="BB55" s="119">
        <f>'00 - VEDLEJŠÍ A OSTATNÍ N...'!F35</f>
        <v>0</v>
      </c>
      <c r="BC55" s="119">
        <f>'00 - VEDLEJŠÍ A OSTATNÍ N...'!F36</f>
        <v>0</v>
      </c>
      <c r="BD55" s="121">
        <f>'00 - VEDLEJŠÍ A OSTATNÍ N...'!F37</f>
        <v>0</v>
      </c>
      <c r="BE55" s="7"/>
      <c r="BT55" s="122" t="s">
        <v>80</v>
      </c>
      <c r="BV55" s="122" t="s">
        <v>74</v>
      </c>
      <c r="BW55" s="122" t="s">
        <v>81</v>
      </c>
      <c r="BX55" s="122" t="s">
        <v>5</v>
      </c>
      <c r="CL55" s="122" t="s">
        <v>19</v>
      </c>
      <c r="CM55" s="122" t="s">
        <v>82</v>
      </c>
    </row>
    <row r="56" spans="1:91" s="7" customFormat="1" ht="16.5" customHeight="1">
      <c r="A56" s="110" t="s">
        <v>76</v>
      </c>
      <c r="B56" s="111"/>
      <c r="C56" s="112"/>
      <c r="D56" s="113" t="s">
        <v>83</v>
      </c>
      <c r="E56" s="113"/>
      <c r="F56" s="113"/>
      <c r="G56" s="113"/>
      <c r="H56" s="113"/>
      <c r="I56" s="114"/>
      <c r="J56" s="113" t="s">
        <v>84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'01 - 1. ETAPA'!J30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79</v>
      </c>
      <c r="AR56" s="117"/>
      <c r="AS56" s="118">
        <v>0</v>
      </c>
      <c r="AT56" s="119">
        <f>ROUND(SUM(AV56:AW56),2)</f>
        <v>0</v>
      </c>
      <c r="AU56" s="120">
        <f>'01 - 1. ETAPA'!P86</f>
        <v>0</v>
      </c>
      <c r="AV56" s="119">
        <f>'01 - 1. ETAPA'!J33</f>
        <v>0</v>
      </c>
      <c r="AW56" s="119">
        <f>'01 - 1. ETAPA'!J34</f>
        <v>0</v>
      </c>
      <c r="AX56" s="119">
        <f>'01 - 1. ETAPA'!J35</f>
        <v>0</v>
      </c>
      <c r="AY56" s="119">
        <f>'01 - 1. ETAPA'!J36</f>
        <v>0</v>
      </c>
      <c r="AZ56" s="119">
        <f>'01 - 1. ETAPA'!F33</f>
        <v>0</v>
      </c>
      <c r="BA56" s="119">
        <f>'01 - 1. ETAPA'!F34</f>
        <v>0</v>
      </c>
      <c r="BB56" s="119">
        <f>'01 - 1. ETAPA'!F35</f>
        <v>0</v>
      </c>
      <c r="BC56" s="119">
        <f>'01 - 1. ETAPA'!F36</f>
        <v>0</v>
      </c>
      <c r="BD56" s="121">
        <f>'01 - 1. ETAPA'!F37</f>
        <v>0</v>
      </c>
      <c r="BE56" s="7"/>
      <c r="BT56" s="122" t="s">
        <v>80</v>
      </c>
      <c r="BV56" s="122" t="s">
        <v>74</v>
      </c>
      <c r="BW56" s="122" t="s">
        <v>85</v>
      </c>
      <c r="BX56" s="122" t="s">
        <v>5</v>
      </c>
      <c r="CL56" s="122" t="s">
        <v>19</v>
      </c>
      <c r="CM56" s="122" t="s">
        <v>82</v>
      </c>
    </row>
    <row r="57" spans="1:91" s="7" customFormat="1" ht="16.5" customHeight="1">
      <c r="A57" s="110" t="s">
        <v>76</v>
      </c>
      <c r="B57" s="111"/>
      <c r="C57" s="112"/>
      <c r="D57" s="113" t="s">
        <v>86</v>
      </c>
      <c r="E57" s="113"/>
      <c r="F57" s="113"/>
      <c r="G57" s="113"/>
      <c r="H57" s="113"/>
      <c r="I57" s="114"/>
      <c r="J57" s="113" t="s">
        <v>87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'02 - 2. ETAPA'!J30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79</v>
      </c>
      <c r="AR57" s="117"/>
      <c r="AS57" s="118">
        <v>0</v>
      </c>
      <c r="AT57" s="119">
        <f>ROUND(SUM(AV57:AW57),2)</f>
        <v>0</v>
      </c>
      <c r="AU57" s="120">
        <f>'02 - 2. ETAPA'!P86</f>
        <v>0</v>
      </c>
      <c r="AV57" s="119">
        <f>'02 - 2. ETAPA'!J33</f>
        <v>0</v>
      </c>
      <c r="AW57" s="119">
        <f>'02 - 2. ETAPA'!J34</f>
        <v>0</v>
      </c>
      <c r="AX57" s="119">
        <f>'02 - 2. ETAPA'!J35</f>
        <v>0</v>
      </c>
      <c r="AY57" s="119">
        <f>'02 - 2. ETAPA'!J36</f>
        <v>0</v>
      </c>
      <c r="AZ57" s="119">
        <f>'02 - 2. ETAPA'!F33</f>
        <v>0</v>
      </c>
      <c r="BA57" s="119">
        <f>'02 - 2. ETAPA'!F34</f>
        <v>0</v>
      </c>
      <c r="BB57" s="119">
        <f>'02 - 2. ETAPA'!F35</f>
        <v>0</v>
      </c>
      <c r="BC57" s="119">
        <f>'02 - 2. ETAPA'!F36</f>
        <v>0</v>
      </c>
      <c r="BD57" s="121">
        <f>'02 - 2. ETAPA'!F37</f>
        <v>0</v>
      </c>
      <c r="BE57" s="7"/>
      <c r="BT57" s="122" t="s">
        <v>80</v>
      </c>
      <c r="BV57" s="122" t="s">
        <v>74</v>
      </c>
      <c r="BW57" s="122" t="s">
        <v>88</v>
      </c>
      <c r="BX57" s="122" t="s">
        <v>5</v>
      </c>
      <c r="CL57" s="122" t="s">
        <v>19</v>
      </c>
      <c r="CM57" s="122" t="s">
        <v>82</v>
      </c>
    </row>
    <row r="58" spans="1:91" s="7" customFormat="1" ht="16.5" customHeight="1">
      <c r="A58" s="110" t="s">
        <v>76</v>
      </c>
      <c r="B58" s="111"/>
      <c r="C58" s="112"/>
      <c r="D58" s="113" t="s">
        <v>14</v>
      </c>
      <c r="E58" s="113"/>
      <c r="F58" s="113"/>
      <c r="G58" s="113"/>
      <c r="H58" s="113"/>
      <c r="I58" s="114"/>
      <c r="J58" s="113" t="s">
        <v>89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'03 - 3. ETAPA'!J30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79</v>
      </c>
      <c r="AR58" s="117"/>
      <c r="AS58" s="118">
        <v>0</v>
      </c>
      <c r="AT58" s="119">
        <f>ROUND(SUM(AV58:AW58),2)</f>
        <v>0</v>
      </c>
      <c r="AU58" s="120">
        <f>'03 - 3. ETAPA'!P87</f>
        <v>0</v>
      </c>
      <c r="AV58" s="119">
        <f>'03 - 3. ETAPA'!J33</f>
        <v>0</v>
      </c>
      <c r="AW58" s="119">
        <f>'03 - 3. ETAPA'!J34</f>
        <v>0</v>
      </c>
      <c r="AX58" s="119">
        <f>'03 - 3. ETAPA'!J35</f>
        <v>0</v>
      </c>
      <c r="AY58" s="119">
        <f>'03 - 3. ETAPA'!J36</f>
        <v>0</v>
      </c>
      <c r="AZ58" s="119">
        <f>'03 - 3. ETAPA'!F33</f>
        <v>0</v>
      </c>
      <c r="BA58" s="119">
        <f>'03 - 3. ETAPA'!F34</f>
        <v>0</v>
      </c>
      <c r="BB58" s="119">
        <f>'03 - 3. ETAPA'!F35</f>
        <v>0</v>
      </c>
      <c r="BC58" s="119">
        <f>'03 - 3. ETAPA'!F36</f>
        <v>0</v>
      </c>
      <c r="BD58" s="121">
        <f>'03 - 3. ETAPA'!F37</f>
        <v>0</v>
      </c>
      <c r="BE58" s="7"/>
      <c r="BT58" s="122" t="s">
        <v>80</v>
      </c>
      <c r="BV58" s="122" t="s">
        <v>74</v>
      </c>
      <c r="BW58" s="122" t="s">
        <v>90</v>
      </c>
      <c r="BX58" s="122" t="s">
        <v>5</v>
      </c>
      <c r="CL58" s="122" t="s">
        <v>19</v>
      </c>
      <c r="CM58" s="122" t="s">
        <v>82</v>
      </c>
    </row>
    <row r="59" spans="1:91" s="7" customFormat="1" ht="16.5" customHeight="1">
      <c r="A59" s="110" t="s">
        <v>76</v>
      </c>
      <c r="B59" s="111"/>
      <c r="C59" s="112"/>
      <c r="D59" s="113" t="s">
        <v>91</v>
      </c>
      <c r="E59" s="113"/>
      <c r="F59" s="113"/>
      <c r="G59" s="113"/>
      <c r="H59" s="113"/>
      <c r="I59" s="114"/>
      <c r="J59" s="113" t="s">
        <v>92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'04 - 4. ETAPA'!J30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79</v>
      </c>
      <c r="AR59" s="117"/>
      <c r="AS59" s="123">
        <v>0</v>
      </c>
      <c r="AT59" s="124">
        <f>ROUND(SUM(AV59:AW59),2)</f>
        <v>0</v>
      </c>
      <c r="AU59" s="125">
        <f>'04 - 4. ETAPA'!P86</f>
        <v>0</v>
      </c>
      <c r="AV59" s="124">
        <f>'04 - 4. ETAPA'!J33</f>
        <v>0</v>
      </c>
      <c r="AW59" s="124">
        <f>'04 - 4. ETAPA'!J34</f>
        <v>0</v>
      </c>
      <c r="AX59" s="124">
        <f>'04 - 4. ETAPA'!J35</f>
        <v>0</v>
      </c>
      <c r="AY59" s="124">
        <f>'04 - 4. ETAPA'!J36</f>
        <v>0</v>
      </c>
      <c r="AZ59" s="124">
        <f>'04 - 4. ETAPA'!F33</f>
        <v>0</v>
      </c>
      <c r="BA59" s="124">
        <f>'04 - 4. ETAPA'!F34</f>
        <v>0</v>
      </c>
      <c r="BB59" s="124">
        <f>'04 - 4. ETAPA'!F35</f>
        <v>0</v>
      </c>
      <c r="BC59" s="124">
        <f>'04 - 4. ETAPA'!F36</f>
        <v>0</v>
      </c>
      <c r="BD59" s="126">
        <f>'04 - 4. ETAPA'!F37</f>
        <v>0</v>
      </c>
      <c r="BE59" s="7"/>
      <c r="BT59" s="122" t="s">
        <v>80</v>
      </c>
      <c r="BV59" s="122" t="s">
        <v>74</v>
      </c>
      <c r="BW59" s="122" t="s">
        <v>93</v>
      </c>
      <c r="BX59" s="122" t="s">
        <v>5</v>
      </c>
      <c r="CL59" s="122" t="s">
        <v>19</v>
      </c>
      <c r="CM59" s="122" t="s">
        <v>82</v>
      </c>
    </row>
    <row r="60" spans="1:57" s="2" customFormat="1" ht="30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43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 - VEDLEJŠÍ A OSTATNÍ N...'!C2" display="/"/>
    <hyperlink ref="A56" location="'01 - 1. ETAPA'!C2" display="/"/>
    <hyperlink ref="A57" location="'02 - 2. ETAPA'!C2" display="/"/>
    <hyperlink ref="A58" location="'03 - 3. ETAPA'!C2" display="/"/>
    <hyperlink ref="A59" location="'04 - 4. ETAP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III/180 35 Dobřany–Dnešice-II/230, oprava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96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ROUND(J81,1)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ROUND((SUM(BE81:BE99)),1)</f>
        <v>0</v>
      </c>
      <c r="G33" s="37"/>
      <c r="H33" s="37"/>
      <c r="I33" s="147">
        <v>0.21</v>
      </c>
      <c r="J33" s="146">
        <f>ROUND(((SUM(BE81:BE99))*I33),1)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ROUND((SUM(BF81:BF99)),1)</f>
        <v>0</v>
      </c>
      <c r="G34" s="37"/>
      <c r="H34" s="37"/>
      <c r="I34" s="147">
        <v>0.15</v>
      </c>
      <c r="J34" s="146">
        <f>ROUND(((SUM(BF81:BF99))*I34),1)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ROUND((SUM(BG81:BG99)),1)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ROUND((SUM(BH81:BH99)),1)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ROUND((SUM(BI81:BI99)),1)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III/180 35 Dobřany–Dnešice-II/230, oprava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00 - VEDLEJŠÍ A OSTATNÍ NÁKLADY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22. 2. 2023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Správa a údržba silnic Plzeňského kraje</v>
      </c>
      <c r="G54" s="39"/>
      <c r="H54" s="39"/>
      <c r="I54" s="31" t="s">
        <v>31</v>
      </c>
      <c r="J54" s="35" t="str">
        <f>E21</f>
        <v>SG Geotechnika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Roman Mitas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98</v>
      </c>
      <c r="D57" s="161"/>
      <c r="E57" s="161"/>
      <c r="F57" s="161"/>
      <c r="G57" s="161"/>
      <c r="H57" s="161"/>
      <c r="I57" s="161"/>
      <c r="J57" s="162" t="s">
        <v>99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 hidden="1">
      <c r="A60" s="9"/>
      <c r="B60" s="164"/>
      <c r="C60" s="165"/>
      <c r="D60" s="166" t="s">
        <v>101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64"/>
      <c r="C61" s="165"/>
      <c r="D61" s="166" t="s">
        <v>102</v>
      </c>
      <c r="E61" s="167"/>
      <c r="F61" s="167"/>
      <c r="G61" s="167"/>
      <c r="H61" s="167"/>
      <c r="I61" s="167"/>
      <c r="J61" s="168">
        <f>J87</f>
        <v>0</v>
      </c>
      <c r="K61" s="165"/>
      <c r="L61" s="16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 hidden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 hidden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ht="12" hidden="1"/>
    <row r="65" ht="12" hidden="1"/>
    <row r="66" ht="12" hidden="1"/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103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III/180 35 Dobřany–Dnešice-II/230, oprava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95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00 - VEDLEJŠÍ A OSTATNÍ NÁKLADY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 xml:space="preserve"> </v>
      </c>
      <c r="G75" s="39"/>
      <c r="H75" s="39"/>
      <c r="I75" s="31" t="s">
        <v>23</v>
      </c>
      <c r="J75" s="71" t="str">
        <f>IF(J12="","",J12)</f>
        <v>22. 2. 2023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25</v>
      </c>
      <c r="D77" s="39"/>
      <c r="E77" s="39"/>
      <c r="F77" s="26" t="str">
        <f>E15</f>
        <v>Správa a údržba silnic Plzeňského kraje</v>
      </c>
      <c r="G77" s="39"/>
      <c r="H77" s="39"/>
      <c r="I77" s="31" t="s">
        <v>31</v>
      </c>
      <c r="J77" s="35" t="str">
        <f>E21</f>
        <v>SG Geotechnika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>Roman Mitas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0" customFormat="1" ht="29.25" customHeight="1">
      <c r="A80" s="170"/>
      <c r="B80" s="171"/>
      <c r="C80" s="172" t="s">
        <v>104</v>
      </c>
      <c r="D80" s="173" t="s">
        <v>57</v>
      </c>
      <c r="E80" s="173" t="s">
        <v>53</v>
      </c>
      <c r="F80" s="173" t="s">
        <v>54</v>
      </c>
      <c r="G80" s="173" t="s">
        <v>105</v>
      </c>
      <c r="H80" s="173" t="s">
        <v>106</v>
      </c>
      <c r="I80" s="173" t="s">
        <v>107</v>
      </c>
      <c r="J80" s="173" t="s">
        <v>99</v>
      </c>
      <c r="K80" s="174" t="s">
        <v>108</v>
      </c>
      <c r="L80" s="175"/>
      <c r="M80" s="91" t="s">
        <v>19</v>
      </c>
      <c r="N80" s="92" t="s">
        <v>42</v>
      </c>
      <c r="O80" s="92" t="s">
        <v>109</v>
      </c>
      <c r="P80" s="92" t="s">
        <v>110</v>
      </c>
      <c r="Q80" s="92" t="s">
        <v>111</v>
      </c>
      <c r="R80" s="92" t="s">
        <v>112</v>
      </c>
      <c r="S80" s="92" t="s">
        <v>113</v>
      </c>
      <c r="T80" s="93" t="s">
        <v>114</v>
      </c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</row>
    <row r="81" spans="1:63" s="2" customFormat="1" ht="22.8" customHeight="1">
      <c r="A81" s="37"/>
      <c r="B81" s="38"/>
      <c r="C81" s="98" t="s">
        <v>115</v>
      </c>
      <c r="D81" s="39"/>
      <c r="E81" s="39"/>
      <c r="F81" s="39"/>
      <c r="G81" s="39"/>
      <c r="H81" s="39"/>
      <c r="I81" s="39"/>
      <c r="J81" s="176">
        <f>BK81</f>
        <v>0</v>
      </c>
      <c r="K81" s="39"/>
      <c r="L81" s="43"/>
      <c r="M81" s="94"/>
      <c r="N81" s="177"/>
      <c r="O81" s="95"/>
      <c r="P81" s="178">
        <f>P82+P87</f>
        <v>0</v>
      </c>
      <c r="Q81" s="95"/>
      <c r="R81" s="178">
        <f>R82+R87</f>
        <v>0</v>
      </c>
      <c r="S81" s="95"/>
      <c r="T81" s="179">
        <f>T82+T87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71</v>
      </c>
      <c r="AU81" s="16" t="s">
        <v>100</v>
      </c>
      <c r="BK81" s="180">
        <f>BK82+BK87</f>
        <v>0</v>
      </c>
    </row>
    <row r="82" spans="1:63" s="11" customFormat="1" ht="25.9" customHeight="1">
      <c r="A82" s="11"/>
      <c r="B82" s="181"/>
      <c r="C82" s="182"/>
      <c r="D82" s="183" t="s">
        <v>71</v>
      </c>
      <c r="E82" s="184" t="s">
        <v>116</v>
      </c>
      <c r="F82" s="184" t="s">
        <v>117</v>
      </c>
      <c r="G82" s="182"/>
      <c r="H82" s="182"/>
      <c r="I82" s="185"/>
      <c r="J82" s="186">
        <f>BK82</f>
        <v>0</v>
      </c>
      <c r="K82" s="182"/>
      <c r="L82" s="187"/>
      <c r="M82" s="188"/>
      <c r="N82" s="189"/>
      <c r="O82" s="189"/>
      <c r="P82" s="190">
        <f>SUM(P83:P86)</f>
        <v>0</v>
      </c>
      <c r="Q82" s="189"/>
      <c r="R82" s="190">
        <f>SUM(R83:R86)</f>
        <v>0</v>
      </c>
      <c r="S82" s="189"/>
      <c r="T82" s="191">
        <f>SUM(T83:T86)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2" t="s">
        <v>80</v>
      </c>
      <c r="AT82" s="193" t="s">
        <v>71</v>
      </c>
      <c r="AU82" s="193" t="s">
        <v>72</v>
      </c>
      <c r="AY82" s="192" t="s">
        <v>118</v>
      </c>
      <c r="BK82" s="194">
        <f>SUM(BK83:BK86)</f>
        <v>0</v>
      </c>
    </row>
    <row r="83" spans="1:65" s="2" customFormat="1" ht="24.15" customHeight="1">
      <c r="A83" s="37"/>
      <c r="B83" s="38"/>
      <c r="C83" s="195" t="s">
        <v>80</v>
      </c>
      <c r="D83" s="195" t="s">
        <v>119</v>
      </c>
      <c r="E83" s="196" t="s">
        <v>120</v>
      </c>
      <c r="F83" s="197" t="s">
        <v>121</v>
      </c>
      <c r="G83" s="198" t="s">
        <v>122</v>
      </c>
      <c r="H83" s="199">
        <v>1</v>
      </c>
      <c r="I83" s="200"/>
      <c r="J83" s="199">
        <f>ROUND(I83*H83,1)</f>
        <v>0</v>
      </c>
      <c r="K83" s="197" t="s">
        <v>123</v>
      </c>
      <c r="L83" s="43"/>
      <c r="M83" s="201" t="s">
        <v>19</v>
      </c>
      <c r="N83" s="202" t="s">
        <v>43</v>
      </c>
      <c r="O83" s="83"/>
      <c r="P83" s="203">
        <f>O83*H83</f>
        <v>0</v>
      </c>
      <c r="Q83" s="203">
        <v>0</v>
      </c>
      <c r="R83" s="203">
        <f>Q83*H83</f>
        <v>0</v>
      </c>
      <c r="S83" s="203">
        <v>0</v>
      </c>
      <c r="T83" s="204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05" t="s">
        <v>124</v>
      </c>
      <c r="AT83" s="205" t="s">
        <v>119</v>
      </c>
      <c r="AU83" s="205" t="s">
        <v>80</v>
      </c>
      <c r="AY83" s="16" t="s">
        <v>118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16" t="s">
        <v>80</v>
      </c>
      <c r="BK83" s="206">
        <f>ROUND(I83*H83,1)</f>
        <v>0</v>
      </c>
      <c r="BL83" s="16" t="s">
        <v>124</v>
      </c>
      <c r="BM83" s="205" t="s">
        <v>125</v>
      </c>
    </row>
    <row r="84" spans="1:47" s="2" customFormat="1" ht="12">
      <c r="A84" s="37"/>
      <c r="B84" s="38"/>
      <c r="C84" s="39"/>
      <c r="D84" s="207" t="s">
        <v>126</v>
      </c>
      <c r="E84" s="39"/>
      <c r="F84" s="208" t="s">
        <v>127</v>
      </c>
      <c r="G84" s="39"/>
      <c r="H84" s="39"/>
      <c r="I84" s="209"/>
      <c r="J84" s="39"/>
      <c r="K84" s="39"/>
      <c r="L84" s="43"/>
      <c r="M84" s="210"/>
      <c r="N84" s="211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126</v>
      </c>
      <c r="AU84" s="16" t="s">
        <v>80</v>
      </c>
    </row>
    <row r="85" spans="1:65" s="2" customFormat="1" ht="24.15" customHeight="1">
      <c r="A85" s="37"/>
      <c r="B85" s="38"/>
      <c r="C85" s="195" t="s">
        <v>82</v>
      </c>
      <c r="D85" s="195" t="s">
        <v>119</v>
      </c>
      <c r="E85" s="196" t="s">
        <v>128</v>
      </c>
      <c r="F85" s="197" t="s">
        <v>129</v>
      </c>
      <c r="G85" s="198" t="s">
        <v>130</v>
      </c>
      <c r="H85" s="199">
        <v>2</v>
      </c>
      <c r="I85" s="200"/>
      <c r="J85" s="199">
        <f>ROUND(I85*H85,1)</f>
        <v>0</v>
      </c>
      <c r="K85" s="197" t="s">
        <v>123</v>
      </c>
      <c r="L85" s="43"/>
      <c r="M85" s="201" t="s">
        <v>19</v>
      </c>
      <c r="N85" s="202" t="s">
        <v>43</v>
      </c>
      <c r="O85" s="83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05" t="s">
        <v>124</v>
      </c>
      <c r="AT85" s="205" t="s">
        <v>119</v>
      </c>
      <c r="AU85" s="205" t="s">
        <v>80</v>
      </c>
      <c r="AY85" s="16" t="s">
        <v>118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16" t="s">
        <v>80</v>
      </c>
      <c r="BK85" s="206">
        <f>ROUND(I85*H85,1)</f>
        <v>0</v>
      </c>
      <c r="BL85" s="16" t="s">
        <v>124</v>
      </c>
      <c r="BM85" s="205" t="s">
        <v>131</v>
      </c>
    </row>
    <row r="86" spans="1:47" s="2" customFormat="1" ht="12">
      <c r="A86" s="37"/>
      <c r="B86" s="38"/>
      <c r="C86" s="39"/>
      <c r="D86" s="207" t="s">
        <v>126</v>
      </c>
      <c r="E86" s="39"/>
      <c r="F86" s="208" t="s">
        <v>132</v>
      </c>
      <c r="G86" s="39"/>
      <c r="H86" s="39"/>
      <c r="I86" s="209"/>
      <c r="J86" s="39"/>
      <c r="K86" s="39"/>
      <c r="L86" s="43"/>
      <c r="M86" s="210"/>
      <c r="N86" s="211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126</v>
      </c>
      <c r="AU86" s="16" t="s">
        <v>80</v>
      </c>
    </row>
    <row r="87" spans="1:63" s="11" customFormat="1" ht="25.9" customHeight="1">
      <c r="A87" s="11"/>
      <c r="B87" s="181"/>
      <c r="C87" s="182"/>
      <c r="D87" s="183" t="s">
        <v>71</v>
      </c>
      <c r="E87" s="184" t="s">
        <v>133</v>
      </c>
      <c r="F87" s="184" t="s">
        <v>134</v>
      </c>
      <c r="G87" s="182"/>
      <c r="H87" s="182"/>
      <c r="I87" s="185"/>
      <c r="J87" s="186">
        <f>BK87</f>
        <v>0</v>
      </c>
      <c r="K87" s="182"/>
      <c r="L87" s="187"/>
      <c r="M87" s="188"/>
      <c r="N87" s="189"/>
      <c r="O87" s="189"/>
      <c r="P87" s="190">
        <f>SUM(P88:P99)</f>
        <v>0</v>
      </c>
      <c r="Q87" s="189"/>
      <c r="R87" s="190">
        <f>SUM(R88:R99)</f>
        <v>0</v>
      </c>
      <c r="S87" s="189"/>
      <c r="T87" s="191">
        <f>SUM(T88:T99)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2" t="s">
        <v>80</v>
      </c>
      <c r="AT87" s="193" t="s">
        <v>71</v>
      </c>
      <c r="AU87" s="193" t="s">
        <v>72</v>
      </c>
      <c r="AY87" s="192" t="s">
        <v>118</v>
      </c>
      <c r="BK87" s="194">
        <f>SUM(BK88:BK99)</f>
        <v>0</v>
      </c>
    </row>
    <row r="88" spans="1:65" s="2" customFormat="1" ht="24.15" customHeight="1">
      <c r="A88" s="37"/>
      <c r="B88" s="38"/>
      <c r="C88" s="195" t="s">
        <v>135</v>
      </c>
      <c r="D88" s="195" t="s">
        <v>119</v>
      </c>
      <c r="E88" s="196" t="s">
        <v>136</v>
      </c>
      <c r="F88" s="197" t="s">
        <v>137</v>
      </c>
      <c r="G88" s="198" t="s">
        <v>122</v>
      </c>
      <c r="H88" s="199">
        <v>1</v>
      </c>
      <c r="I88" s="200"/>
      <c r="J88" s="199">
        <f>ROUND(I88*H88,1)</f>
        <v>0</v>
      </c>
      <c r="K88" s="197" t="s">
        <v>123</v>
      </c>
      <c r="L88" s="43"/>
      <c r="M88" s="201" t="s">
        <v>19</v>
      </c>
      <c r="N88" s="202" t="s">
        <v>43</v>
      </c>
      <c r="O88" s="83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5" t="s">
        <v>124</v>
      </c>
      <c r="AT88" s="205" t="s">
        <v>119</v>
      </c>
      <c r="AU88" s="205" t="s">
        <v>80</v>
      </c>
      <c r="AY88" s="16" t="s">
        <v>118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6" t="s">
        <v>80</v>
      </c>
      <c r="BK88" s="206">
        <f>ROUND(I88*H88,1)</f>
        <v>0</v>
      </c>
      <c r="BL88" s="16" t="s">
        <v>124</v>
      </c>
      <c r="BM88" s="205" t="s">
        <v>138</v>
      </c>
    </row>
    <row r="89" spans="1:47" s="2" customFormat="1" ht="12">
      <c r="A89" s="37"/>
      <c r="B89" s="38"/>
      <c r="C89" s="39"/>
      <c r="D89" s="207" t="s">
        <v>126</v>
      </c>
      <c r="E89" s="39"/>
      <c r="F89" s="208" t="s">
        <v>139</v>
      </c>
      <c r="G89" s="39"/>
      <c r="H89" s="39"/>
      <c r="I89" s="209"/>
      <c r="J89" s="39"/>
      <c r="K89" s="39"/>
      <c r="L89" s="43"/>
      <c r="M89" s="210"/>
      <c r="N89" s="211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126</v>
      </c>
      <c r="AU89" s="16" t="s">
        <v>80</v>
      </c>
    </row>
    <row r="90" spans="1:65" s="2" customFormat="1" ht="24.15" customHeight="1">
      <c r="A90" s="37"/>
      <c r="B90" s="38"/>
      <c r="C90" s="195" t="s">
        <v>140</v>
      </c>
      <c r="D90" s="195" t="s">
        <v>119</v>
      </c>
      <c r="E90" s="196" t="s">
        <v>141</v>
      </c>
      <c r="F90" s="197" t="s">
        <v>142</v>
      </c>
      <c r="G90" s="198" t="s">
        <v>122</v>
      </c>
      <c r="H90" s="199">
        <v>1</v>
      </c>
      <c r="I90" s="200"/>
      <c r="J90" s="199">
        <f>ROUND(I90*H90,1)</f>
        <v>0</v>
      </c>
      <c r="K90" s="197" t="s">
        <v>123</v>
      </c>
      <c r="L90" s="43"/>
      <c r="M90" s="201" t="s">
        <v>19</v>
      </c>
      <c r="N90" s="202" t="s">
        <v>43</v>
      </c>
      <c r="O90" s="83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5" t="s">
        <v>124</v>
      </c>
      <c r="AT90" s="205" t="s">
        <v>119</v>
      </c>
      <c r="AU90" s="205" t="s">
        <v>80</v>
      </c>
      <c r="AY90" s="16" t="s">
        <v>118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6" t="s">
        <v>80</v>
      </c>
      <c r="BK90" s="206">
        <f>ROUND(I90*H90,1)</f>
        <v>0</v>
      </c>
      <c r="BL90" s="16" t="s">
        <v>124</v>
      </c>
      <c r="BM90" s="205" t="s">
        <v>143</v>
      </c>
    </row>
    <row r="91" spans="1:47" s="2" customFormat="1" ht="12">
      <c r="A91" s="37"/>
      <c r="B91" s="38"/>
      <c r="C91" s="39"/>
      <c r="D91" s="207" t="s">
        <v>126</v>
      </c>
      <c r="E91" s="39"/>
      <c r="F91" s="208" t="s">
        <v>144</v>
      </c>
      <c r="G91" s="39"/>
      <c r="H91" s="39"/>
      <c r="I91" s="209"/>
      <c r="J91" s="39"/>
      <c r="K91" s="39"/>
      <c r="L91" s="43"/>
      <c r="M91" s="210"/>
      <c r="N91" s="211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126</v>
      </c>
      <c r="AU91" s="16" t="s">
        <v>80</v>
      </c>
    </row>
    <row r="92" spans="1:65" s="2" customFormat="1" ht="24.15" customHeight="1">
      <c r="A92" s="37"/>
      <c r="B92" s="38"/>
      <c r="C92" s="195" t="s">
        <v>145</v>
      </c>
      <c r="D92" s="195" t="s">
        <v>119</v>
      </c>
      <c r="E92" s="196" t="s">
        <v>146</v>
      </c>
      <c r="F92" s="197" t="s">
        <v>147</v>
      </c>
      <c r="G92" s="198" t="s">
        <v>122</v>
      </c>
      <c r="H92" s="199">
        <v>1</v>
      </c>
      <c r="I92" s="200"/>
      <c r="J92" s="199">
        <f>ROUND(I92*H92,1)</f>
        <v>0</v>
      </c>
      <c r="K92" s="197" t="s">
        <v>123</v>
      </c>
      <c r="L92" s="43"/>
      <c r="M92" s="201" t="s">
        <v>19</v>
      </c>
      <c r="N92" s="202" t="s">
        <v>43</v>
      </c>
      <c r="O92" s="83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05" t="s">
        <v>124</v>
      </c>
      <c r="AT92" s="205" t="s">
        <v>119</v>
      </c>
      <c r="AU92" s="205" t="s">
        <v>80</v>
      </c>
      <c r="AY92" s="16" t="s">
        <v>118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6" t="s">
        <v>80</v>
      </c>
      <c r="BK92" s="206">
        <f>ROUND(I92*H92,1)</f>
        <v>0</v>
      </c>
      <c r="BL92" s="16" t="s">
        <v>124</v>
      </c>
      <c r="BM92" s="205" t="s">
        <v>148</v>
      </c>
    </row>
    <row r="93" spans="1:47" s="2" customFormat="1" ht="12">
      <c r="A93" s="37"/>
      <c r="B93" s="38"/>
      <c r="C93" s="39"/>
      <c r="D93" s="207" t="s">
        <v>126</v>
      </c>
      <c r="E93" s="39"/>
      <c r="F93" s="208" t="s">
        <v>149</v>
      </c>
      <c r="G93" s="39"/>
      <c r="H93" s="39"/>
      <c r="I93" s="209"/>
      <c r="J93" s="39"/>
      <c r="K93" s="39"/>
      <c r="L93" s="43"/>
      <c r="M93" s="210"/>
      <c r="N93" s="211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126</v>
      </c>
      <c r="AU93" s="16" t="s">
        <v>80</v>
      </c>
    </row>
    <row r="94" spans="1:65" s="2" customFormat="1" ht="37.8" customHeight="1">
      <c r="A94" s="37"/>
      <c r="B94" s="38"/>
      <c r="C94" s="195" t="s">
        <v>150</v>
      </c>
      <c r="D94" s="195" t="s">
        <v>119</v>
      </c>
      <c r="E94" s="196" t="s">
        <v>151</v>
      </c>
      <c r="F94" s="197" t="s">
        <v>152</v>
      </c>
      <c r="G94" s="198" t="s">
        <v>122</v>
      </c>
      <c r="H94" s="199">
        <v>1</v>
      </c>
      <c r="I94" s="200"/>
      <c r="J94" s="199">
        <f>ROUND(I94*H94,1)</f>
        <v>0</v>
      </c>
      <c r="K94" s="197" t="s">
        <v>123</v>
      </c>
      <c r="L94" s="43"/>
      <c r="M94" s="201" t="s">
        <v>19</v>
      </c>
      <c r="N94" s="202" t="s">
        <v>43</v>
      </c>
      <c r="O94" s="83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5" t="s">
        <v>124</v>
      </c>
      <c r="AT94" s="205" t="s">
        <v>119</v>
      </c>
      <c r="AU94" s="205" t="s">
        <v>80</v>
      </c>
      <c r="AY94" s="16" t="s">
        <v>118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6" t="s">
        <v>80</v>
      </c>
      <c r="BK94" s="206">
        <f>ROUND(I94*H94,1)</f>
        <v>0</v>
      </c>
      <c r="BL94" s="16" t="s">
        <v>124</v>
      </c>
      <c r="BM94" s="205" t="s">
        <v>153</v>
      </c>
    </row>
    <row r="95" spans="1:47" s="2" customFormat="1" ht="12">
      <c r="A95" s="37"/>
      <c r="B95" s="38"/>
      <c r="C95" s="39"/>
      <c r="D95" s="207" t="s">
        <v>126</v>
      </c>
      <c r="E95" s="39"/>
      <c r="F95" s="208" t="s">
        <v>154</v>
      </c>
      <c r="G95" s="39"/>
      <c r="H95" s="39"/>
      <c r="I95" s="209"/>
      <c r="J95" s="39"/>
      <c r="K95" s="39"/>
      <c r="L95" s="43"/>
      <c r="M95" s="210"/>
      <c r="N95" s="211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126</v>
      </c>
      <c r="AU95" s="16" t="s">
        <v>80</v>
      </c>
    </row>
    <row r="96" spans="1:65" s="2" customFormat="1" ht="24.15" customHeight="1">
      <c r="A96" s="37"/>
      <c r="B96" s="38"/>
      <c r="C96" s="195" t="s">
        <v>155</v>
      </c>
      <c r="D96" s="195" t="s">
        <v>119</v>
      </c>
      <c r="E96" s="196" t="s">
        <v>156</v>
      </c>
      <c r="F96" s="197" t="s">
        <v>157</v>
      </c>
      <c r="G96" s="198" t="s">
        <v>122</v>
      </c>
      <c r="H96" s="199">
        <v>1</v>
      </c>
      <c r="I96" s="200"/>
      <c r="J96" s="199">
        <f>ROUND(I96*H96,1)</f>
        <v>0</v>
      </c>
      <c r="K96" s="197" t="s">
        <v>123</v>
      </c>
      <c r="L96" s="43"/>
      <c r="M96" s="201" t="s">
        <v>19</v>
      </c>
      <c r="N96" s="202" t="s">
        <v>43</v>
      </c>
      <c r="O96" s="83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5" t="s">
        <v>124</v>
      </c>
      <c r="AT96" s="205" t="s">
        <v>119</v>
      </c>
      <c r="AU96" s="205" t="s">
        <v>80</v>
      </c>
      <c r="AY96" s="16" t="s">
        <v>118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6" t="s">
        <v>80</v>
      </c>
      <c r="BK96" s="206">
        <f>ROUND(I96*H96,1)</f>
        <v>0</v>
      </c>
      <c r="BL96" s="16" t="s">
        <v>124</v>
      </c>
      <c r="BM96" s="205" t="s">
        <v>158</v>
      </c>
    </row>
    <row r="97" spans="1:47" s="2" customFormat="1" ht="12">
      <c r="A97" s="37"/>
      <c r="B97" s="38"/>
      <c r="C97" s="39"/>
      <c r="D97" s="207" t="s">
        <v>126</v>
      </c>
      <c r="E97" s="39"/>
      <c r="F97" s="208" t="s">
        <v>159</v>
      </c>
      <c r="G97" s="39"/>
      <c r="H97" s="39"/>
      <c r="I97" s="209"/>
      <c r="J97" s="39"/>
      <c r="K97" s="39"/>
      <c r="L97" s="43"/>
      <c r="M97" s="210"/>
      <c r="N97" s="211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126</v>
      </c>
      <c r="AU97" s="16" t="s">
        <v>80</v>
      </c>
    </row>
    <row r="98" spans="1:65" s="2" customFormat="1" ht="16.5" customHeight="1">
      <c r="A98" s="37"/>
      <c r="B98" s="38"/>
      <c r="C98" s="195" t="s">
        <v>160</v>
      </c>
      <c r="D98" s="195" t="s">
        <v>119</v>
      </c>
      <c r="E98" s="196" t="s">
        <v>161</v>
      </c>
      <c r="F98" s="197" t="s">
        <v>162</v>
      </c>
      <c r="G98" s="198" t="s">
        <v>122</v>
      </c>
      <c r="H98" s="199">
        <v>1</v>
      </c>
      <c r="I98" s="200"/>
      <c r="J98" s="199">
        <f>ROUND(I98*H98,1)</f>
        <v>0</v>
      </c>
      <c r="K98" s="197" t="s">
        <v>123</v>
      </c>
      <c r="L98" s="43"/>
      <c r="M98" s="201" t="s">
        <v>19</v>
      </c>
      <c r="N98" s="202" t="s">
        <v>43</v>
      </c>
      <c r="O98" s="83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5" t="s">
        <v>124</v>
      </c>
      <c r="AT98" s="205" t="s">
        <v>119</v>
      </c>
      <c r="AU98" s="205" t="s">
        <v>80</v>
      </c>
      <c r="AY98" s="16" t="s">
        <v>118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6" t="s">
        <v>80</v>
      </c>
      <c r="BK98" s="206">
        <f>ROUND(I98*H98,1)</f>
        <v>0</v>
      </c>
      <c r="BL98" s="16" t="s">
        <v>124</v>
      </c>
      <c r="BM98" s="205" t="s">
        <v>163</v>
      </c>
    </row>
    <row r="99" spans="1:47" s="2" customFormat="1" ht="12">
      <c r="A99" s="37"/>
      <c r="B99" s="38"/>
      <c r="C99" s="39"/>
      <c r="D99" s="207" t="s">
        <v>126</v>
      </c>
      <c r="E99" s="39"/>
      <c r="F99" s="208" t="s">
        <v>164</v>
      </c>
      <c r="G99" s="39"/>
      <c r="H99" s="39"/>
      <c r="I99" s="209"/>
      <c r="J99" s="39"/>
      <c r="K99" s="39"/>
      <c r="L99" s="43"/>
      <c r="M99" s="212"/>
      <c r="N99" s="213"/>
      <c r="O99" s="214"/>
      <c r="P99" s="214"/>
      <c r="Q99" s="214"/>
      <c r="R99" s="214"/>
      <c r="S99" s="214"/>
      <c r="T99" s="215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126</v>
      </c>
      <c r="AU99" s="16" t="s">
        <v>80</v>
      </c>
    </row>
    <row r="100" spans="1:31" s="2" customFormat="1" ht="6.95" customHeight="1">
      <c r="A100" s="37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43"/>
      <c r="M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</sheetData>
  <sheetProtection password="CC35" sheet="1" objects="1" scenarios="1" formatColumns="0" formatRows="0" autoFilter="0"/>
  <autoFilter ref="C80:K9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4" r:id="rId1" display="https://podminky.urs.cz/item/CS_URS_2023_01/030001000"/>
    <hyperlink ref="F86" r:id="rId2" display="https://podminky.urs.cz/item/CS_URS_2023_01/034503000"/>
    <hyperlink ref="F89" r:id="rId3" display="https://podminky.urs.cz/item/CS_URS_2023_01/012103000"/>
    <hyperlink ref="F91" r:id="rId4" display="https://podminky.urs.cz/item/CS_URS_2023_01/012203000"/>
    <hyperlink ref="F93" r:id="rId5" display="https://podminky.urs.cz/item/CS_URS_2023_01/012303000"/>
    <hyperlink ref="F95" r:id="rId6" display="https://podminky.urs.cz/item/CS_URS_2023_01/013254000"/>
    <hyperlink ref="F97" r:id="rId7" display="https://podminky.urs.cz/item/CS_URS_2023_01/043002000"/>
    <hyperlink ref="F99" r:id="rId8" display="https://podminky.urs.cz/item/CS_URS_2023_01/90090101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III/180 35 Dobřany–Dnešice-II/230, oprava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165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ROUND(J86,1)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ROUND((SUM(BE86:BE230)),1)</f>
        <v>0</v>
      </c>
      <c r="G33" s="37"/>
      <c r="H33" s="37"/>
      <c r="I33" s="147">
        <v>0.21</v>
      </c>
      <c r="J33" s="146">
        <f>ROUND(((SUM(BE86:BE230))*I33),1)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ROUND((SUM(BF86:BF230)),1)</f>
        <v>0</v>
      </c>
      <c r="G34" s="37"/>
      <c r="H34" s="37"/>
      <c r="I34" s="147">
        <v>0.15</v>
      </c>
      <c r="J34" s="146">
        <f>ROUND(((SUM(BF86:BF230))*I34),1)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ROUND((SUM(BG86:BG230)),1)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ROUND((SUM(BH86:BH230)),1)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ROUND((SUM(BI86:BI230)),1)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III/180 35 Dobřany–Dnešice-II/230, oprava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01 - 1. ETAPA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22. 2. 2023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Správa a údržba silnic Plzeňského kraje</v>
      </c>
      <c r="G54" s="39"/>
      <c r="H54" s="39"/>
      <c r="I54" s="31" t="s">
        <v>31</v>
      </c>
      <c r="J54" s="35" t="str">
        <f>E21</f>
        <v>SG Geotechnika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Roman Mitas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98</v>
      </c>
      <c r="D57" s="161"/>
      <c r="E57" s="161"/>
      <c r="F57" s="161"/>
      <c r="G57" s="161"/>
      <c r="H57" s="161"/>
      <c r="I57" s="161"/>
      <c r="J57" s="162" t="s">
        <v>99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J86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 hidden="1">
      <c r="A60" s="9"/>
      <c r="B60" s="164"/>
      <c r="C60" s="165"/>
      <c r="D60" s="166" t="s">
        <v>166</v>
      </c>
      <c r="E60" s="167"/>
      <c r="F60" s="167"/>
      <c r="G60" s="167"/>
      <c r="H60" s="167"/>
      <c r="I60" s="167"/>
      <c r="J60" s="168">
        <f>J87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 hidden="1">
      <c r="A61" s="12"/>
      <c r="B61" s="216"/>
      <c r="C61" s="217"/>
      <c r="D61" s="218" t="s">
        <v>167</v>
      </c>
      <c r="E61" s="219"/>
      <c r="F61" s="219"/>
      <c r="G61" s="219"/>
      <c r="H61" s="219"/>
      <c r="I61" s="219"/>
      <c r="J61" s="220">
        <f>J88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 hidden="1">
      <c r="A62" s="12"/>
      <c r="B62" s="216"/>
      <c r="C62" s="217"/>
      <c r="D62" s="218" t="s">
        <v>168</v>
      </c>
      <c r="E62" s="219"/>
      <c r="F62" s="219"/>
      <c r="G62" s="219"/>
      <c r="H62" s="219"/>
      <c r="I62" s="219"/>
      <c r="J62" s="220">
        <f>J110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 hidden="1">
      <c r="A63" s="12"/>
      <c r="B63" s="216"/>
      <c r="C63" s="217"/>
      <c r="D63" s="218" t="s">
        <v>169</v>
      </c>
      <c r="E63" s="219"/>
      <c r="F63" s="219"/>
      <c r="G63" s="219"/>
      <c r="H63" s="219"/>
      <c r="I63" s="219"/>
      <c r="J63" s="220">
        <f>J131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 hidden="1">
      <c r="A64" s="12"/>
      <c r="B64" s="216"/>
      <c r="C64" s="217"/>
      <c r="D64" s="218" t="s">
        <v>170</v>
      </c>
      <c r="E64" s="219"/>
      <c r="F64" s="219"/>
      <c r="G64" s="219"/>
      <c r="H64" s="219"/>
      <c r="I64" s="219"/>
      <c r="J64" s="220">
        <f>J162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 hidden="1">
      <c r="A65" s="12"/>
      <c r="B65" s="216"/>
      <c r="C65" s="217"/>
      <c r="D65" s="218" t="s">
        <v>171</v>
      </c>
      <c r="E65" s="219"/>
      <c r="F65" s="219"/>
      <c r="G65" s="219"/>
      <c r="H65" s="219"/>
      <c r="I65" s="219"/>
      <c r="J65" s="220">
        <f>J209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 hidden="1">
      <c r="A66" s="12"/>
      <c r="B66" s="216"/>
      <c r="C66" s="217"/>
      <c r="D66" s="218" t="s">
        <v>172</v>
      </c>
      <c r="E66" s="219"/>
      <c r="F66" s="219"/>
      <c r="G66" s="219"/>
      <c r="H66" s="219"/>
      <c r="I66" s="219"/>
      <c r="J66" s="220">
        <f>J212</f>
        <v>0</v>
      </c>
      <c r="K66" s="217"/>
      <c r="L66" s="22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2" customFormat="1" ht="21.8" customHeight="1" hidden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 hidden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ht="12" hidden="1"/>
    <row r="70" ht="12" hidden="1"/>
    <row r="71" ht="12" hidden="1"/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103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159" t="str">
        <f>E7</f>
        <v>III/180 35 Dobřany–Dnešice-II/230, oprava</v>
      </c>
      <c r="F76" s="31"/>
      <c r="G76" s="31"/>
      <c r="H76" s="31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95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68" t="str">
        <f>E9</f>
        <v>01 - 1. ETAPA</v>
      </c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9"/>
      <c r="E80" s="39"/>
      <c r="F80" s="26" t="str">
        <f>F12</f>
        <v xml:space="preserve"> </v>
      </c>
      <c r="G80" s="39"/>
      <c r="H80" s="39"/>
      <c r="I80" s="31" t="s">
        <v>23</v>
      </c>
      <c r="J80" s="71" t="str">
        <f>IF(J12="","",J12)</f>
        <v>22. 2. 2023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25</v>
      </c>
      <c r="D82" s="39"/>
      <c r="E82" s="39"/>
      <c r="F82" s="26" t="str">
        <f>E15</f>
        <v>Správa a údržba silnic Plzeňského kraje</v>
      </c>
      <c r="G82" s="39"/>
      <c r="H82" s="39"/>
      <c r="I82" s="31" t="s">
        <v>31</v>
      </c>
      <c r="J82" s="35" t="str">
        <f>E21</f>
        <v>SG Geotechnika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29</v>
      </c>
      <c r="D83" s="39"/>
      <c r="E83" s="39"/>
      <c r="F83" s="26" t="str">
        <f>IF(E18="","",E18)</f>
        <v>Vyplň údaj</v>
      </c>
      <c r="G83" s="39"/>
      <c r="H83" s="39"/>
      <c r="I83" s="31" t="s">
        <v>34</v>
      </c>
      <c r="J83" s="35" t="str">
        <f>E24</f>
        <v>Roman Mitas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0" customFormat="1" ht="29.25" customHeight="1">
      <c r="A85" s="170"/>
      <c r="B85" s="171"/>
      <c r="C85" s="172" t="s">
        <v>104</v>
      </c>
      <c r="D85" s="173" t="s">
        <v>57</v>
      </c>
      <c r="E85" s="173" t="s">
        <v>53</v>
      </c>
      <c r="F85" s="173" t="s">
        <v>54</v>
      </c>
      <c r="G85" s="173" t="s">
        <v>105</v>
      </c>
      <c r="H85" s="173" t="s">
        <v>106</v>
      </c>
      <c r="I85" s="173" t="s">
        <v>107</v>
      </c>
      <c r="J85" s="173" t="s">
        <v>99</v>
      </c>
      <c r="K85" s="174" t="s">
        <v>108</v>
      </c>
      <c r="L85" s="175"/>
      <c r="M85" s="91" t="s">
        <v>19</v>
      </c>
      <c r="N85" s="92" t="s">
        <v>42</v>
      </c>
      <c r="O85" s="92" t="s">
        <v>109</v>
      </c>
      <c r="P85" s="92" t="s">
        <v>110</v>
      </c>
      <c r="Q85" s="92" t="s">
        <v>111</v>
      </c>
      <c r="R85" s="92" t="s">
        <v>112</v>
      </c>
      <c r="S85" s="92" t="s">
        <v>113</v>
      </c>
      <c r="T85" s="93" t="s">
        <v>114</v>
      </c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</row>
    <row r="86" spans="1:63" s="2" customFormat="1" ht="22.8" customHeight="1">
      <c r="A86" s="37"/>
      <c r="B86" s="38"/>
      <c r="C86" s="98" t="s">
        <v>115</v>
      </c>
      <c r="D86" s="39"/>
      <c r="E86" s="39"/>
      <c r="F86" s="39"/>
      <c r="G86" s="39"/>
      <c r="H86" s="39"/>
      <c r="I86" s="39"/>
      <c r="J86" s="176">
        <f>BK86</f>
        <v>0</v>
      </c>
      <c r="K86" s="39"/>
      <c r="L86" s="43"/>
      <c r="M86" s="94"/>
      <c r="N86" s="177"/>
      <c r="O86" s="95"/>
      <c r="P86" s="178">
        <f>P87</f>
        <v>0</v>
      </c>
      <c r="Q86" s="95"/>
      <c r="R86" s="178">
        <f>R87</f>
        <v>306.2906975</v>
      </c>
      <c r="S86" s="95"/>
      <c r="T86" s="179">
        <f>T87</f>
        <v>210.764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71</v>
      </c>
      <c r="AU86" s="16" t="s">
        <v>100</v>
      </c>
      <c r="BK86" s="180">
        <f>BK87</f>
        <v>0</v>
      </c>
    </row>
    <row r="87" spans="1:63" s="11" customFormat="1" ht="25.9" customHeight="1">
      <c r="A87" s="11"/>
      <c r="B87" s="181"/>
      <c r="C87" s="182"/>
      <c r="D87" s="183" t="s">
        <v>71</v>
      </c>
      <c r="E87" s="184" t="s">
        <v>173</v>
      </c>
      <c r="F87" s="184" t="s">
        <v>174</v>
      </c>
      <c r="G87" s="182"/>
      <c r="H87" s="182"/>
      <c r="I87" s="185"/>
      <c r="J87" s="186">
        <f>BK87</f>
        <v>0</v>
      </c>
      <c r="K87" s="182"/>
      <c r="L87" s="187"/>
      <c r="M87" s="188"/>
      <c r="N87" s="189"/>
      <c r="O87" s="189"/>
      <c r="P87" s="190">
        <f>P88+P110+P131+P162+P209+P212</f>
        <v>0</v>
      </c>
      <c r="Q87" s="189"/>
      <c r="R87" s="190">
        <f>R88+R110+R131+R162+R209+R212</f>
        <v>306.2906975</v>
      </c>
      <c r="S87" s="189"/>
      <c r="T87" s="191">
        <f>T88+T110+T131+T162+T209+T212</f>
        <v>210.764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2" t="s">
        <v>80</v>
      </c>
      <c r="AT87" s="193" t="s">
        <v>71</v>
      </c>
      <c r="AU87" s="193" t="s">
        <v>72</v>
      </c>
      <c r="AY87" s="192" t="s">
        <v>118</v>
      </c>
      <c r="BK87" s="194">
        <f>BK88+BK110+BK131+BK162+BK209+BK212</f>
        <v>0</v>
      </c>
    </row>
    <row r="88" spans="1:63" s="11" customFormat="1" ht="22.8" customHeight="1">
      <c r="A88" s="11"/>
      <c r="B88" s="181"/>
      <c r="C88" s="182"/>
      <c r="D88" s="183" t="s">
        <v>71</v>
      </c>
      <c r="E88" s="222" t="s">
        <v>80</v>
      </c>
      <c r="F88" s="222" t="s">
        <v>175</v>
      </c>
      <c r="G88" s="182"/>
      <c r="H88" s="182"/>
      <c r="I88" s="185"/>
      <c r="J88" s="223">
        <f>BK88</f>
        <v>0</v>
      </c>
      <c r="K88" s="182"/>
      <c r="L88" s="187"/>
      <c r="M88" s="188"/>
      <c r="N88" s="189"/>
      <c r="O88" s="189"/>
      <c r="P88" s="190">
        <f>SUM(P89:P109)</f>
        <v>0</v>
      </c>
      <c r="Q88" s="189"/>
      <c r="R88" s="190">
        <f>SUM(R89:R109)</f>
        <v>0</v>
      </c>
      <c r="S88" s="189"/>
      <c r="T88" s="191">
        <f>SUM(T89:T109)</f>
        <v>31.5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2" t="s">
        <v>80</v>
      </c>
      <c r="AT88" s="193" t="s">
        <v>71</v>
      </c>
      <c r="AU88" s="193" t="s">
        <v>80</v>
      </c>
      <c r="AY88" s="192" t="s">
        <v>118</v>
      </c>
      <c r="BK88" s="194">
        <f>SUM(BK89:BK109)</f>
        <v>0</v>
      </c>
    </row>
    <row r="89" spans="1:65" s="2" customFormat="1" ht="55.5" customHeight="1">
      <c r="A89" s="37"/>
      <c r="B89" s="38"/>
      <c r="C89" s="195" t="s">
        <v>80</v>
      </c>
      <c r="D89" s="195" t="s">
        <v>119</v>
      </c>
      <c r="E89" s="196" t="s">
        <v>176</v>
      </c>
      <c r="F89" s="197" t="s">
        <v>177</v>
      </c>
      <c r="G89" s="198" t="s">
        <v>178</v>
      </c>
      <c r="H89" s="199">
        <v>175</v>
      </c>
      <c r="I89" s="200"/>
      <c r="J89" s="199">
        <f>ROUND(I89*H89,1)</f>
        <v>0</v>
      </c>
      <c r="K89" s="197" t="s">
        <v>123</v>
      </c>
      <c r="L89" s="43"/>
      <c r="M89" s="201" t="s">
        <v>19</v>
      </c>
      <c r="N89" s="202" t="s">
        <v>43</v>
      </c>
      <c r="O89" s="83"/>
      <c r="P89" s="203">
        <f>O89*H89</f>
        <v>0</v>
      </c>
      <c r="Q89" s="203">
        <v>0</v>
      </c>
      <c r="R89" s="203">
        <f>Q89*H89</f>
        <v>0</v>
      </c>
      <c r="S89" s="203">
        <v>0.18</v>
      </c>
      <c r="T89" s="204">
        <f>S89*H89</f>
        <v>31.5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05" t="s">
        <v>140</v>
      </c>
      <c r="AT89" s="205" t="s">
        <v>119</v>
      </c>
      <c r="AU89" s="205" t="s">
        <v>82</v>
      </c>
      <c r="AY89" s="16" t="s">
        <v>118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6" t="s">
        <v>80</v>
      </c>
      <c r="BK89" s="206">
        <f>ROUND(I89*H89,1)</f>
        <v>0</v>
      </c>
      <c r="BL89" s="16" t="s">
        <v>140</v>
      </c>
      <c r="BM89" s="205" t="s">
        <v>179</v>
      </c>
    </row>
    <row r="90" spans="1:47" s="2" customFormat="1" ht="12">
      <c r="A90" s="37"/>
      <c r="B90" s="38"/>
      <c r="C90" s="39"/>
      <c r="D90" s="207" t="s">
        <v>126</v>
      </c>
      <c r="E90" s="39"/>
      <c r="F90" s="208" t="s">
        <v>180</v>
      </c>
      <c r="G90" s="39"/>
      <c r="H90" s="39"/>
      <c r="I90" s="209"/>
      <c r="J90" s="39"/>
      <c r="K90" s="39"/>
      <c r="L90" s="43"/>
      <c r="M90" s="210"/>
      <c r="N90" s="211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126</v>
      </c>
      <c r="AU90" s="16" t="s">
        <v>82</v>
      </c>
    </row>
    <row r="91" spans="1:51" s="13" customFormat="1" ht="12">
      <c r="A91" s="13"/>
      <c r="B91" s="224"/>
      <c r="C91" s="225"/>
      <c r="D91" s="226" t="s">
        <v>181</v>
      </c>
      <c r="E91" s="227" t="s">
        <v>19</v>
      </c>
      <c r="F91" s="228" t="s">
        <v>182</v>
      </c>
      <c r="G91" s="225"/>
      <c r="H91" s="227" t="s">
        <v>19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181</v>
      </c>
      <c r="AU91" s="234" t="s">
        <v>82</v>
      </c>
      <c r="AV91" s="13" t="s">
        <v>80</v>
      </c>
      <c r="AW91" s="13" t="s">
        <v>33</v>
      </c>
      <c r="AX91" s="13" t="s">
        <v>72</v>
      </c>
      <c r="AY91" s="234" t="s">
        <v>118</v>
      </c>
    </row>
    <row r="92" spans="1:51" s="14" customFormat="1" ht="12">
      <c r="A92" s="14"/>
      <c r="B92" s="235"/>
      <c r="C92" s="236"/>
      <c r="D92" s="226" t="s">
        <v>181</v>
      </c>
      <c r="E92" s="237" t="s">
        <v>19</v>
      </c>
      <c r="F92" s="238" t="s">
        <v>183</v>
      </c>
      <c r="G92" s="236"/>
      <c r="H92" s="239">
        <v>175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181</v>
      </c>
      <c r="AU92" s="245" t="s">
        <v>82</v>
      </c>
      <c r="AV92" s="14" t="s">
        <v>82</v>
      </c>
      <c r="AW92" s="14" t="s">
        <v>33</v>
      </c>
      <c r="AX92" s="14" t="s">
        <v>72</v>
      </c>
      <c r="AY92" s="245" t="s">
        <v>118</v>
      </c>
    </row>
    <row r="93" spans="1:65" s="2" customFormat="1" ht="37.8" customHeight="1">
      <c r="A93" s="37"/>
      <c r="B93" s="38"/>
      <c r="C93" s="195" t="s">
        <v>82</v>
      </c>
      <c r="D93" s="195" t="s">
        <v>119</v>
      </c>
      <c r="E93" s="196" t="s">
        <v>184</v>
      </c>
      <c r="F93" s="197" t="s">
        <v>185</v>
      </c>
      <c r="G93" s="198" t="s">
        <v>186</v>
      </c>
      <c r="H93" s="199">
        <v>2.5</v>
      </c>
      <c r="I93" s="200"/>
      <c r="J93" s="199">
        <f>ROUND(I93*H93,1)</f>
        <v>0</v>
      </c>
      <c r="K93" s="197" t="s">
        <v>123</v>
      </c>
      <c r="L93" s="43"/>
      <c r="M93" s="201" t="s">
        <v>19</v>
      </c>
      <c r="N93" s="202" t="s">
        <v>43</v>
      </c>
      <c r="O93" s="83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5" t="s">
        <v>140</v>
      </c>
      <c r="AT93" s="205" t="s">
        <v>119</v>
      </c>
      <c r="AU93" s="205" t="s">
        <v>82</v>
      </c>
      <c r="AY93" s="16" t="s">
        <v>118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6" t="s">
        <v>80</v>
      </c>
      <c r="BK93" s="206">
        <f>ROUND(I93*H93,1)</f>
        <v>0</v>
      </c>
      <c r="BL93" s="16" t="s">
        <v>140</v>
      </c>
      <c r="BM93" s="205" t="s">
        <v>187</v>
      </c>
    </row>
    <row r="94" spans="1:47" s="2" customFormat="1" ht="12">
      <c r="A94" s="37"/>
      <c r="B94" s="38"/>
      <c r="C94" s="39"/>
      <c r="D94" s="207" t="s">
        <v>126</v>
      </c>
      <c r="E94" s="39"/>
      <c r="F94" s="208" t="s">
        <v>188</v>
      </c>
      <c r="G94" s="39"/>
      <c r="H94" s="39"/>
      <c r="I94" s="209"/>
      <c r="J94" s="39"/>
      <c r="K94" s="39"/>
      <c r="L94" s="43"/>
      <c r="M94" s="210"/>
      <c r="N94" s="211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126</v>
      </c>
      <c r="AU94" s="16" t="s">
        <v>82</v>
      </c>
    </row>
    <row r="95" spans="1:51" s="13" customFormat="1" ht="12">
      <c r="A95" s="13"/>
      <c r="B95" s="224"/>
      <c r="C95" s="225"/>
      <c r="D95" s="226" t="s">
        <v>181</v>
      </c>
      <c r="E95" s="227" t="s">
        <v>19</v>
      </c>
      <c r="F95" s="228" t="s">
        <v>189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181</v>
      </c>
      <c r="AU95" s="234" t="s">
        <v>82</v>
      </c>
      <c r="AV95" s="13" t="s">
        <v>80</v>
      </c>
      <c r="AW95" s="13" t="s">
        <v>33</v>
      </c>
      <c r="AX95" s="13" t="s">
        <v>72</v>
      </c>
      <c r="AY95" s="234" t="s">
        <v>118</v>
      </c>
    </row>
    <row r="96" spans="1:51" s="13" customFormat="1" ht="12">
      <c r="A96" s="13"/>
      <c r="B96" s="224"/>
      <c r="C96" s="225"/>
      <c r="D96" s="226" t="s">
        <v>181</v>
      </c>
      <c r="E96" s="227" t="s">
        <v>19</v>
      </c>
      <c r="F96" s="228" t="s">
        <v>190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181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118</v>
      </c>
    </row>
    <row r="97" spans="1:51" s="14" customFormat="1" ht="12">
      <c r="A97" s="14"/>
      <c r="B97" s="235"/>
      <c r="C97" s="236"/>
      <c r="D97" s="226" t="s">
        <v>181</v>
      </c>
      <c r="E97" s="237" t="s">
        <v>19</v>
      </c>
      <c r="F97" s="238" t="s">
        <v>191</v>
      </c>
      <c r="G97" s="236"/>
      <c r="H97" s="239">
        <v>2.5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181</v>
      </c>
      <c r="AU97" s="245" t="s">
        <v>82</v>
      </c>
      <c r="AV97" s="14" t="s">
        <v>82</v>
      </c>
      <c r="AW97" s="14" t="s">
        <v>33</v>
      </c>
      <c r="AX97" s="14" t="s">
        <v>72</v>
      </c>
      <c r="AY97" s="245" t="s">
        <v>118</v>
      </c>
    </row>
    <row r="98" spans="1:65" s="2" customFormat="1" ht="62.7" customHeight="1">
      <c r="A98" s="37"/>
      <c r="B98" s="38"/>
      <c r="C98" s="195" t="s">
        <v>135</v>
      </c>
      <c r="D98" s="195" t="s">
        <v>119</v>
      </c>
      <c r="E98" s="196" t="s">
        <v>192</v>
      </c>
      <c r="F98" s="197" t="s">
        <v>193</v>
      </c>
      <c r="G98" s="198" t="s">
        <v>186</v>
      </c>
      <c r="H98" s="199">
        <v>2.5</v>
      </c>
      <c r="I98" s="200"/>
      <c r="J98" s="199">
        <f>ROUND(I98*H98,1)</f>
        <v>0</v>
      </c>
      <c r="K98" s="197" t="s">
        <v>123</v>
      </c>
      <c r="L98" s="43"/>
      <c r="M98" s="201" t="s">
        <v>19</v>
      </c>
      <c r="N98" s="202" t="s">
        <v>43</v>
      </c>
      <c r="O98" s="83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5" t="s">
        <v>140</v>
      </c>
      <c r="AT98" s="205" t="s">
        <v>119</v>
      </c>
      <c r="AU98" s="205" t="s">
        <v>82</v>
      </c>
      <c r="AY98" s="16" t="s">
        <v>118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6" t="s">
        <v>80</v>
      </c>
      <c r="BK98" s="206">
        <f>ROUND(I98*H98,1)</f>
        <v>0</v>
      </c>
      <c r="BL98" s="16" t="s">
        <v>140</v>
      </c>
      <c r="BM98" s="205" t="s">
        <v>194</v>
      </c>
    </row>
    <row r="99" spans="1:47" s="2" customFormat="1" ht="12">
      <c r="A99" s="37"/>
      <c r="B99" s="38"/>
      <c r="C99" s="39"/>
      <c r="D99" s="207" t="s">
        <v>126</v>
      </c>
      <c r="E99" s="39"/>
      <c r="F99" s="208" t="s">
        <v>195</v>
      </c>
      <c r="G99" s="39"/>
      <c r="H99" s="39"/>
      <c r="I99" s="209"/>
      <c r="J99" s="39"/>
      <c r="K99" s="39"/>
      <c r="L99" s="43"/>
      <c r="M99" s="210"/>
      <c r="N99" s="211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126</v>
      </c>
      <c r="AU99" s="16" t="s">
        <v>82</v>
      </c>
    </row>
    <row r="100" spans="1:65" s="2" customFormat="1" ht="44.25" customHeight="1">
      <c r="A100" s="37"/>
      <c r="B100" s="38"/>
      <c r="C100" s="195" t="s">
        <v>140</v>
      </c>
      <c r="D100" s="195" t="s">
        <v>119</v>
      </c>
      <c r="E100" s="196" t="s">
        <v>196</v>
      </c>
      <c r="F100" s="197" t="s">
        <v>197</v>
      </c>
      <c r="G100" s="198" t="s">
        <v>198</v>
      </c>
      <c r="H100" s="199">
        <v>4.63</v>
      </c>
      <c r="I100" s="200"/>
      <c r="J100" s="199">
        <f>ROUND(I100*H100,1)</f>
        <v>0</v>
      </c>
      <c r="K100" s="197" t="s">
        <v>123</v>
      </c>
      <c r="L100" s="43"/>
      <c r="M100" s="201" t="s">
        <v>19</v>
      </c>
      <c r="N100" s="202" t="s">
        <v>43</v>
      </c>
      <c r="O100" s="83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5" t="s">
        <v>140</v>
      </c>
      <c r="AT100" s="205" t="s">
        <v>119</v>
      </c>
      <c r="AU100" s="205" t="s">
        <v>82</v>
      </c>
      <c r="AY100" s="16" t="s">
        <v>118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6" t="s">
        <v>80</v>
      </c>
      <c r="BK100" s="206">
        <f>ROUND(I100*H100,1)</f>
        <v>0</v>
      </c>
      <c r="BL100" s="16" t="s">
        <v>140</v>
      </c>
      <c r="BM100" s="205" t="s">
        <v>199</v>
      </c>
    </row>
    <row r="101" spans="1:47" s="2" customFormat="1" ht="12">
      <c r="A101" s="37"/>
      <c r="B101" s="38"/>
      <c r="C101" s="39"/>
      <c r="D101" s="207" t="s">
        <v>126</v>
      </c>
      <c r="E101" s="39"/>
      <c r="F101" s="208" t="s">
        <v>200</v>
      </c>
      <c r="G101" s="39"/>
      <c r="H101" s="39"/>
      <c r="I101" s="209"/>
      <c r="J101" s="39"/>
      <c r="K101" s="39"/>
      <c r="L101" s="43"/>
      <c r="M101" s="210"/>
      <c r="N101" s="211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126</v>
      </c>
      <c r="AU101" s="16" t="s">
        <v>82</v>
      </c>
    </row>
    <row r="102" spans="1:51" s="14" customFormat="1" ht="12">
      <c r="A102" s="14"/>
      <c r="B102" s="235"/>
      <c r="C102" s="236"/>
      <c r="D102" s="226" t="s">
        <v>181</v>
      </c>
      <c r="E102" s="237" t="s">
        <v>19</v>
      </c>
      <c r="F102" s="238" t="s">
        <v>201</v>
      </c>
      <c r="G102" s="236"/>
      <c r="H102" s="239">
        <v>4.63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181</v>
      </c>
      <c r="AU102" s="245" t="s">
        <v>82</v>
      </c>
      <c r="AV102" s="14" t="s">
        <v>82</v>
      </c>
      <c r="AW102" s="14" t="s">
        <v>33</v>
      </c>
      <c r="AX102" s="14" t="s">
        <v>72</v>
      </c>
      <c r="AY102" s="245" t="s">
        <v>118</v>
      </c>
    </row>
    <row r="103" spans="1:65" s="2" customFormat="1" ht="33" customHeight="1">
      <c r="A103" s="37"/>
      <c r="B103" s="38"/>
      <c r="C103" s="195" t="s">
        <v>145</v>
      </c>
      <c r="D103" s="195" t="s">
        <v>119</v>
      </c>
      <c r="E103" s="196" t="s">
        <v>202</v>
      </c>
      <c r="F103" s="197" t="s">
        <v>203</v>
      </c>
      <c r="G103" s="198" t="s">
        <v>178</v>
      </c>
      <c r="H103" s="199">
        <v>186.5</v>
      </c>
      <c r="I103" s="200"/>
      <c r="J103" s="199">
        <f>ROUND(I103*H103,1)</f>
        <v>0</v>
      </c>
      <c r="K103" s="197" t="s">
        <v>123</v>
      </c>
      <c r="L103" s="43"/>
      <c r="M103" s="201" t="s">
        <v>19</v>
      </c>
      <c r="N103" s="202" t="s">
        <v>43</v>
      </c>
      <c r="O103" s="83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5" t="s">
        <v>140</v>
      </c>
      <c r="AT103" s="205" t="s">
        <v>119</v>
      </c>
      <c r="AU103" s="205" t="s">
        <v>82</v>
      </c>
      <c r="AY103" s="16" t="s">
        <v>118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6" t="s">
        <v>80</v>
      </c>
      <c r="BK103" s="206">
        <f>ROUND(I103*H103,1)</f>
        <v>0</v>
      </c>
      <c r="BL103" s="16" t="s">
        <v>140</v>
      </c>
      <c r="BM103" s="205" t="s">
        <v>204</v>
      </c>
    </row>
    <row r="104" spans="1:47" s="2" customFormat="1" ht="12">
      <c r="A104" s="37"/>
      <c r="B104" s="38"/>
      <c r="C104" s="39"/>
      <c r="D104" s="207" t="s">
        <v>126</v>
      </c>
      <c r="E104" s="39"/>
      <c r="F104" s="208" t="s">
        <v>205</v>
      </c>
      <c r="G104" s="39"/>
      <c r="H104" s="39"/>
      <c r="I104" s="209"/>
      <c r="J104" s="39"/>
      <c r="K104" s="39"/>
      <c r="L104" s="43"/>
      <c r="M104" s="210"/>
      <c r="N104" s="211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126</v>
      </c>
      <c r="AU104" s="16" t="s">
        <v>82</v>
      </c>
    </row>
    <row r="105" spans="1:51" s="13" customFormat="1" ht="12">
      <c r="A105" s="13"/>
      <c r="B105" s="224"/>
      <c r="C105" s="225"/>
      <c r="D105" s="226" t="s">
        <v>181</v>
      </c>
      <c r="E105" s="227" t="s">
        <v>19</v>
      </c>
      <c r="F105" s="228" t="s">
        <v>182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181</v>
      </c>
      <c r="AU105" s="234" t="s">
        <v>82</v>
      </c>
      <c r="AV105" s="13" t="s">
        <v>80</v>
      </c>
      <c r="AW105" s="13" t="s">
        <v>33</v>
      </c>
      <c r="AX105" s="13" t="s">
        <v>72</v>
      </c>
      <c r="AY105" s="234" t="s">
        <v>118</v>
      </c>
    </row>
    <row r="106" spans="1:51" s="14" customFormat="1" ht="12">
      <c r="A106" s="14"/>
      <c r="B106" s="235"/>
      <c r="C106" s="236"/>
      <c r="D106" s="226" t="s">
        <v>181</v>
      </c>
      <c r="E106" s="237" t="s">
        <v>19</v>
      </c>
      <c r="F106" s="238" t="s">
        <v>183</v>
      </c>
      <c r="G106" s="236"/>
      <c r="H106" s="239">
        <v>175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181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118</v>
      </c>
    </row>
    <row r="107" spans="1:51" s="13" customFormat="1" ht="12">
      <c r="A107" s="13"/>
      <c r="B107" s="224"/>
      <c r="C107" s="225"/>
      <c r="D107" s="226" t="s">
        <v>181</v>
      </c>
      <c r="E107" s="227" t="s">
        <v>19</v>
      </c>
      <c r="F107" s="228" t="s">
        <v>189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181</v>
      </c>
      <c r="AU107" s="234" t="s">
        <v>82</v>
      </c>
      <c r="AV107" s="13" t="s">
        <v>80</v>
      </c>
      <c r="AW107" s="13" t="s">
        <v>33</v>
      </c>
      <c r="AX107" s="13" t="s">
        <v>72</v>
      </c>
      <c r="AY107" s="234" t="s">
        <v>118</v>
      </c>
    </row>
    <row r="108" spans="1:51" s="13" customFormat="1" ht="12">
      <c r="A108" s="13"/>
      <c r="B108" s="224"/>
      <c r="C108" s="225"/>
      <c r="D108" s="226" t="s">
        <v>181</v>
      </c>
      <c r="E108" s="227" t="s">
        <v>19</v>
      </c>
      <c r="F108" s="228" t="s">
        <v>190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181</v>
      </c>
      <c r="AU108" s="234" t="s">
        <v>82</v>
      </c>
      <c r="AV108" s="13" t="s">
        <v>80</v>
      </c>
      <c r="AW108" s="13" t="s">
        <v>33</v>
      </c>
      <c r="AX108" s="13" t="s">
        <v>72</v>
      </c>
      <c r="AY108" s="234" t="s">
        <v>118</v>
      </c>
    </row>
    <row r="109" spans="1:51" s="14" customFormat="1" ht="12">
      <c r="A109" s="14"/>
      <c r="B109" s="235"/>
      <c r="C109" s="236"/>
      <c r="D109" s="226" t="s">
        <v>181</v>
      </c>
      <c r="E109" s="237" t="s">
        <v>19</v>
      </c>
      <c r="F109" s="238" t="s">
        <v>206</v>
      </c>
      <c r="G109" s="236"/>
      <c r="H109" s="239">
        <v>11.5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181</v>
      </c>
      <c r="AU109" s="245" t="s">
        <v>82</v>
      </c>
      <c r="AV109" s="14" t="s">
        <v>82</v>
      </c>
      <c r="AW109" s="14" t="s">
        <v>33</v>
      </c>
      <c r="AX109" s="14" t="s">
        <v>72</v>
      </c>
      <c r="AY109" s="245" t="s">
        <v>118</v>
      </c>
    </row>
    <row r="110" spans="1:63" s="11" customFormat="1" ht="22.8" customHeight="1">
      <c r="A110" s="11"/>
      <c r="B110" s="181"/>
      <c r="C110" s="182"/>
      <c r="D110" s="183" t="s">
        <v>71</v>
      </c>
      <c r="E110" s="222" t="s">
        <v>140</v>
      </c>
      <c r="F110" s="222" t="s">
        <v>207</v>
      </c>
      <c r="G110" s="182"/>
      <c r="H110" s="182"/>
      <c r="I110" s="185"/>
      <c r="J110" s="223">
        <f>BK110</f>
        <v>0</v>
      </c>
      <c r="K110" s="182"/>
      <c r="L110" s="187"/>
      <c r="M110" s="188"/>
      <c r="N110" s="189"/>
      <c r="O110" s="189"/>
      <c r="P110" s="190">
        <f>SUM(P111:P130)</f>
        <v>0</v>
      </c>
      <c r="Q110" s="189"/>
      <c r="R110" s="190">
        <f>SUM(R111:R130)</f>
        <v>8.2327</v>
      </c>
      <c r="S110" s="189"/>
      <c r="T110" s="191">
        <f>SUM(T111:T130)</f>
        <v>0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R110" s="192" t="s">
        <v>80</v>
      </c>
      <c r="AT110" s="193" t="s">
        <v>71</v>
      </c>
      <c r="AU110" s="193" t="s">
        <v>80</v>
      </c>
      <c r="AY110" s="192" t="s">
        <v>118</v>
      </c>
      <c r="BK110" s="194">
        <f>SUM(BK111:BK130)</f>
        <v>0</v>
      </c>
    </row>
    <row r="111" spans="1:65" s="2" customFormat="1" ht="33" customHeight="1">
      <c r="A111" s="37"/>
      <c r="B111" s="38"/>
      <c r="C111" s="195" t="s">
        <v>150</v>
      </c>
      <c r="D111" s="195" t="s">
        <v>119</v>
      </c>
      <c r="E111" s="196" t="s">
        <v>208</v>
      </c>
      <c r="F111" s="197" t="s">
        <v>209</v>
      </c>
      <c r="G111" s="198" t="s">
        <v>178</v>
      </c>
      <c r="H111" s="199">
        <v>10</v>
      </c>
      <c r="I111" s="200"/>
      <c r="J111" s="199">
        <f>ROUND(I111*H111,1)</f>
        <v>0</v>
      </c>
      <c r="K111" s="197" t="s">
        <v>123</v>
      </c>
      <c r="L111" s="43"/>
      <c r="M111" s="201" t="s">
        <v>19</v>
      </c>
      <c r="N111" s="202" t="s">
        <v>43</v>
      </c>
      <c r="O111" s="83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05" t="s">
        <v>140</v>
      </c>
      <c r="AT111" s="205" t="s">
        <v>119</v>
      </c>
      <c r="AU111" s="205" t="s">
        <v>82</v>
      </c>
      <c r="AY111" s="16" t="s">
        <v>118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6" t="s">
        <v>80</v>
      </c>
      <c r="BK111" s="206">
        <f>ROUND(I111*H111,1)</f>
        <v>0</v>
      </c>
      <c r="BL111" s="16" t="s">
        <v>140</v>
      </c>
      <c r="BM111" s="205" t="s">
        <v>210</v>
      </c>
    </row>
    <row r="112" spans="1:47" s="2" customFormat="1" ht="12">
      <c r="A112" s="37"/>
      <c r="B112" s="38"/>
      <c r="C112" s="39"/>
      <c r="D112" s="207" t="s">
        <v>126</v>
      </c>
      <c r="E112" s="39"/>
      <c r="F112" s="208" t="s">
        <v>211</v>
      </c>
      <c r="G112" s="39"/>
      <c r="H112" s="39"/>
      <c r="I112" s="209"/>
      <c r="J112" s="39"/>
      <c r="K112" s="39"/>
      <c r="L112" s="43"/>
      <c r="M112" s="210"/>
      <c r="N112" s="211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126</v>
      </c>
      <c r="AU112" s="16" t="s">
        <v>82</v>
      </c>
    </row>
    <row r="113" spans="1:51" s="13" customFormat="1" ht="12">
      <c r="A113" s="13"/>
      <c r="B113" s="224"/>
      <c r="C113" s="225"/>
      <c r="D113" s="226" t="s">
        <v>181</v>
      </c>
      <c r="E113" s="227" t="s">
        <v>19</v>
      </c>
      <c r="F113" s="228" t="s">
        <v>189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181</v>
      </c>
      <c r="AU113" s="234" t="s">
        <v>82</v>
      </c>
      <c r="AV113" s="13" t="s">
        <v>80</v>
      </c>
      <c r="AW113" s="13" t="s">
        <v>33</v>
      </c>
      <c r="AX113" s="13" t="s">
        <v>72</v>
      </c>
      <c r="AY113" s="234" t="s">
        <v>118</v>
      </c>
    </row>
    <row r="114" spans="1:51" s="13" customFormat="1" ht="12">
      <c r="A114" s="13"/>
      <c r="B114" s="224"/>
      <c r="C114" s="225"/>
      <c r="D114" s="226" t="s">
        <v>181</v>
      </c>
      <c r="E114" s="227" t="s">
        <v>19</v>
      </c>
      <c r="F114" s="228" t="s">
        <v>190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181</v>
      </c>
      <c r="AU114" s="234" t="s">
        <v>82</v>
      </c>
      <c r="AV114" s="13" t="s">
        <v>80</v>
      </c>
      <c r="AW114" s="13" t="s">
        <v>33</v>
      </c>
      <c r="AX114" s="13" t="s">
        <v>72</v>
      </c>
      <c r="AY114" s="234" t="s">
        <v>118</v>
      </c>
    </row>
    <row r="115" spans="1:51" s="14" customFormat="1" ht="12">
      <c r="A115" s="14"/>
      <c r="B115" s="235"/>
      <c r="C115" s="236"/>
      <c r="D115" s="226" t="s">
        <v>181</v>
      </c>
      <c r="E115" s="237" t="s">
        <v>19</v>
      </c>
      <c r="F115" s="238" t="s">
        <v>212</v>
      </c>
      <c r="G115" s="236"/>
      <c r="H115" s="239">
        <v>10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181</v>
      </c>
      <c r="AU115" s="245" t="s">
        <v>82</v>
      </c>
      <c r="AV115" s="14" t="s">
        <v>82</v>
      </c>
      <c r="AW115" s="14" t="s">
        <v>33</v>
      </c>
      <c r="AX115" s="14" t="s">
        <v>72</v>
      </c>
      <c r="AY115" s="245" t="s">
        <v>118</v>
      </c>
    </row>
    <row r="116" spans="1:65" s="2" customFormat="1" ht="33" customHeight="1">
      <c r="A116" s="37"/>
      <c r="B116" s="38"/>
      <c r="C116" s="195" t="s">
        <v>155</v>
      </c>
      <c r="D116" s="195" t="s">
        <v>119</v>
      </c>
      <c r="E116" s="196" t="s">
        <v>213</v>
      </c>
      <c r="F116" s="197" t="s">
        <v>214</v>
      </c>
      <c r="G116" s="198" t="s">
        <v>186</v>
      </c>
      <c r="H116" s="199">
        <v>0.15</v>
      </c>
      <c r="I116" s="200"/>
      <c r="J116" s="199">
        <f>ROUND(I116*H116,1)</f>
        <v>0</v>
      </c>
      <c r="K116" s="197" t="s">
        <v>123</v>
      </c>
      <c r="L116" s="43"/>
      <c r="M116" s="201" t="s">
        <v>19</v>
      </c>
      <c r="N116" s="202" t="s">
        <v>43</v>
      </c>
      <c r="O116" s="83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5" t="s">
        <v>140</v>
      </c>
      <c r="AT116" s="205" t="s">
        <v>119</v>
      </c>
      <c r="AU116" s="205" t="s">
        <v>82</v>
      </c>
      <c r="AY116" s="16" t="s">
        <v>118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6" t="s">
        <v>80</v>
      </c>
      <c r="BK116" s="206">
        <f>ROUND(I116*H116,1)</f>
        <v>0</v>
      </c>
      <c r="BL116" s="16" t="s">
        <v>140</v>
      </c>
      <c r="BM116" s="205" t="s">
        <v>215</v>
      </c>
    </row>
    <row r="117" spans="1:47" s="2" customFormat="1" ht="12">
      <c r="A117" s="37"/>
      <c r="B117" s="38"/>
      <c r="C117" s="39"/>
      <c r="D117" s="207" t="s">
        <v>126</v>
      </c>
      <c r="E117" s="39"/>
      <c r="F117" s="208" t="s">
        <v>216</v>
      </c>
      <c r="G117" s="39"/>
      <c r="H117" s="39"/>
      <c r="I117" s="209"/>
      <c r="J117" s="39"/>
      <c r="K117" s="39"/>
      <c r="L117" s="43"/>
      <c r="M117" s="210"/>
      <c r="N117" s="211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126</v>
      </c>
      <c r="AU117" s="16" t="s">
        <v>82</v>
      </c>
    </row>
    <row r="118" spans="1:51" s="13" customFormat="1" ht="12">
      <c r="A118" s="13"/>
      <c r="B118" s="224"/>
      <c r="C118" s="225"/>
      <c r="D118" s="226" t="s">
        <v>181</v>
      </c>
      <c r="E118" s="227" t="s">
        <v>19</v>
      </c>
      <c r="F118" s="228" t="s">
        <v>189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181</v>
      </c>
      <c r="AU118" s="234" t="s">
        <v>82</v>
      </c>
      <c r="AV118" s="13" t="s">
        <v>80</v>
      </c>
      <c r="AW118" s="13" t="s">
        <v>33</v>
      </c>
      <c r="AX118" s="13" t="s">
        <v>72</v>
      </c>
      <c r="AY118" s="234" t="s">
        <v>118</v>
      </c>
    </row>
    <row r="119" spans="1:51" s="13" customFormat="1" ht="12">
      <c r="A119" s="13"/>
      <c r="B119" s="224"/>
      <c r="C119" s="225"/>
      <c r="D119" s="226" t="s">
        <v>181</v>
      </c>
      <c r="E119" s="227" t="s">
        <v>19</v>
      </c>
      <c r="F119" s="228" t="s">
        <v>190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181</v>
      </c>
      <c r="AU119" s="234" t="s">
        <v>82</v>
      </c>
      <c r="AV119" s="13" t="s">
        <v>80</v>
      </c>
      <c r="AW119" s="13" t="s">
        <v>33</v>
      </c>
      <c r="AX119" s="13" t="s">
        <v>72</v>
      </c>
      <c r="AY119" s="234" t="s">
        <v>118</v>
      </c>
    </row>
    <row r="120" spans="1:51" s="14" customFormat="1" ht="12">
      <c r="A120" s="14"/>
      <c r="B120" s="235"/>
      <c r="C120" s="236"/>
      <c r="D120" s="226" t="s">
        <v>181</v>
      </c>
      <c r="E120" s="237" t="s">
        <v>19</v>
      </c>
      <c r="F120" s="238" t="s">
        <v>217</v>
      </c>
      <c r="G120" s="236"/>
      <c r="H120" s="239">
        <v>0.15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181</v>
      </c>
      <c r="AU120" s="245" t="s">
        <v>82</v>
      </c>
      <c r="AV120" s="14" t="s">
        <v>82</v>
      </c>
      <c r="AW120" s="14" t="s">
        <v>33</v>
      </c>
      <c r="AX120" s="14" t="s">
        <v>72</v>
      </c>
      <c r="AY120" s="245" t="s">
        <v>118</v>
      </c>
    </row>
    <row r="121" spans="1:65" s="2" customFormat="1" ht="49.05" customHeight="1">
      <c r="A121" s="37"/>
      <c r="B121" s="38"/>
      <c r="C121" s="195" t="s">
        <v>160</v>
      </c>
      <c r="D121" s="195" t="s">
        <v>119</v>
      </c>
      <c r="E121" s="196" t="s">
        <v>218</v>
      </c>
      <c r="F121" s="197" t="s">
        <v>219</v>
      </c>
      <c r="G121" s="198" t="s">
        <v>186</v>
      </c>
      <c r="H121" s="199">
        <v>0.15</v>
      </c>
      <c r="I121" s="200"/>
      <c r="J121" s="199">
        <f>ROUND(I121*H121,1)</f>
        <v>0</v>
      </c>
      <c r="K121" s="197" t="s">
        <v>123</v>
      </c>
      <c r="L121" s="43"/>
      <c r="M121" s="201" t="s">
        <v>19</v>
      </c>
      <c r="N121" s="202" t="s">
        <v>43</v>
      </c>
      <c r="O121" s="83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5" t="s">
        <v>140</v>
      </c>
      <c r="AT121" s="205" t="s">
        <v>119</v>
      </c>
      <c r="AU121" s="205" t="s">
        <v>82</v>
      </c>
      <c r="AY121" s="16" t="s">
        <v>118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6" t="s">
        <v>80</v>
      </c>
      <c r="BK121" s="206">
        <f>ROUND(I121*H121,1)</f>
        <v>0</v>
      </c>
      <c r="BL121" s="16" t="s">
        <v>140</v>
      </c>
      <c r="BM121" s="205" t="s">
        <v>220</v>
      </c>
    </row>
    <row r="122" spans="1:47" s="2" customFormat="1" ht="12">
      <c r="A122" s="37"/>
      <c r="B122" s="38"/>
      <c r="C122" s="39"/>
      <c r="D122" s="207" t="s">
        <v>126</v>
      </c>
      <c r="E122" s="39"/>
      <c r="F122" s="208" t="s">
        <v>221</v>
      </c>
      <c r="G122" s="39"/>
      <c r="H122" s="39"/>
      <c r="I122" s="209"/>
      <c r="J122" s="39"/>
      <c r="K122" s="39"/>
      <c r="L122" s="43"/>
      <c r="M122" s="210"/>
      <c r="N122" s="211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126</v>
      </c>
      <c r="AU122" s="16" t="s">
        <v>82</v>
      </c>
    </row>
    <row r="123" spans="1:51" s="13" customFormat="1" ht="12">
      <c r="A123" s="13"/>
      <c r="B123" s="224"/>
      <c r="C123" s="225"/>
      <c r="D123" s="226" t="s">
        <v>181</v>
      </c>
      <c r="E123" s="227" t="s">
        <v>19</v>
      </c>
      <c r="F123" s="228" t="s">
        <v>189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181</v>
      </c>
      <c r="AU123" s="234" t="s">
        <v>82</v>
      </c>
      <c r="AV123" s="13" t="s">
        <v>80</v>
      </c>
      <c r="AW123" s="13" t="s">
        <v>33</v>
      </c>
      <c r="AX123" s="13" t="s">
        <v>72</v>
      </c>
      <c r="AY123" s="234" t="s">
        <v>118</v>
      </c>
    </row>
    <row r="124" spans="1:51" s="13" customFormat="1" ht="12">
      <c r="A124" s="13"/>
      <c r="B124" s="224"/>
      <c r="C124" s="225"/>
      <c r="D124" s="226" t="s">
        <v>181</v>
      </c>
      <c r="E124" s="227" t="s">
        <v>19</v>
      </c>
      <c r="F124" s="228" t="s">
        <v>190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181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118</v>
      </c>
    </row>
    <row r="125" spans="1:51" s="14" customFormat="1" ht="12">
      <c r="A125" s="14"/>
      <c r="B125" s="235"/>
      <c r="C125" s="236"/>
      <c r="D125" s="226" t="s">
        <v>181</v>
      </c>
      <c r="E125" s="237" t="s">
        <v>19</v>
      </c>
      <c r="F125" s="238" t="s">
        <v>217</v>
      </c>
      <c r="G125" s="236"/>
      <c r="H125" s="239">
        <v>0.15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181</v>
      </c>
      <c r="AU125" s="245" t="s">
        <v>82</v>
      </c>
      <c r="AV125" s="14" t="s">
        <v>82</v>
      </c>
      <c r="AW125" s="14" t="s">
        <v>33</v>
      </c>
      <c r="AX125" s="14" t="s">
        <v>72</v>
      </c>
      <c r="AY125" s="245" t="s">
        <v>118</v>
      </c>
    </row>
    <row r="126" spans="1:65" s="2" customFormat="1" ht="44.25" customHeight="1">
      <c r="A126" s="37"/>
      <c r="B126" s="38"/>
      <c r="C126" s="195" t="s">
        <v>222</v>
      </c>
      <c r="D126" s="195" t="s">
        <v>119</v>
      </c>
      <c r="E126" s="196" t="s">
        <v>223</v>
      </c>
      <c r="F126" s="197" t="s">
        <v>224</v>
      </c>
      <c r="G126" s="198" t="s">
        <v>178</v>
      </c>
      <c r="H126" s="199">
        <v>10</v>
      </c>
      <c r="I126" s="200"/>
      <c r="J126" s="199">
        <f>ROUND(I126*H126,1)</f>
        <v>0</v>
      </c>
      <c r="K126" s="197" t="s">
        <v>123</v>
      </c>
      <c r="L126" s="43"/>
      <c r="M126" s="201" t="s">
        <v>19</v>
      </c>
      <c r="N126" s="202" t="s">
        <v>43</v>
      </c>
      <c r="O126" s="83"/>
      <c r="P126" s="203">
        <f>O126*H126</f>
        <v>0</v>
      </c>
      <c r="Q126" s="203">
        <v>0.82327</v>
      </c>
      <c r="R126" s="203">
        <f>Q126*H126</f>
        <v>8.2327</v>
      </c>
      <c r="S126" s="203">
        <v>0</v>
      </c>
      <c r="T126" s="20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5" t="s">
        <v>140</v>
      </c>
      <c r="AT126" s="205" t="s">
        <v>119</v>
      </c>
      <c r="AU126" s="205" t="s">
        <v>82</v>
      </c>
      <c r="AY126" s="16" t="s">
        <v>118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6" t="s">
        <v>80</v>
      </c>
      <c r="BK126" s="206">
        <f>ROUND(I126*H126,1)</f>
        <v>0</v>
      </c>
      <c r="BL126" s="16" t="s">
        <v>140</v>
      </c>
      <c r="BM126" s="205" t="s">
        <v>225</v>
      </c>
    </row>
    <row r="127" spans="1:47" s="2" customFormat="1" ht="12">
      <c r="A127" s="37"/>
      <c r="B127" s="38"/>
      <c r="C127" s="39"/>
      <c r="D127" s="207" t="s">
        <v>126</v>
      </c>
      <c r="E127" s="39"/>
      <c r="F127" s="208" t="s">
        <v>226</v>
      </c>
      <c r="G127" s="39"/>
      <c r="H127" s="39"/>
      <c r="I127" s="209"/>
      <c r="J127" s="39"/>
      <c r="K127" s="39"/>
      <c r="L127" s="43"/>
      <c r="M127" s="210"/>
      <c r="N127" s="211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126</v>
      </c>
      <c r="AU127" s="16" t="s">
        <v>82</v>
      </c>
    </row>
    <row r="128" spans="1:51" s="13" customFormat="1" ht="12">
      <c r="A128" s="13"/>
      <c r="B128" s="224"/>
      <c r="C128" s="225"/>
      <c r="D128" s="226" t="s">
        <v>181</v>
      </c>
      <c r="E128" s="227" t="s">
        <v>19</v>
      </c>
      <c r="F128" s="228" t="s">
        <v>189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181</v>
      </c>
      <c r="AU128" s="234" t="s">
        <v>82</v>
      </c>
      <c r="AV128" s="13" t="s">
        <v>80</v>
      </c>
      <c r="AW128" s="13" t="s">
        <v>33</v>
      </c>
      <c r="AX128" s="13" t="s">
        <v>72</v>
      </c>
      <c r="AY128" s="234" t="s">
        <v>118</v>
      </c>
    </row>
    <row r="129" spans="1:51" s="13" customFormat="1" ht="12">
      <c r="A129" s="13"/>
      <c r="B129" s="224"/>
      <c r="C129" s="225"/>
      <c r="D129" s="226" t="s">
        <v>181</v>
      </c>
      <c r="E129" s="227" t="s">
        <v>19</v>
      </c>
      <c r="F129" s="228" t="s">
        <v>190</v>
      </c>
      <c r="G129" s="225"/>
      <c r="H129" s="227" t="s">
        <v>19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181</v>
      </c>
      <c r="AU129" s="234" t="s">
        <v>82</v>
      </c>
      <c r="AV129" s="13" t="s">
        <v>80</v>
      </c>
      <c r="AW129" s="13" t="s">
        <v>33</v>
      </c>
      <c r="AX129" s="13" t="s">
        <v>72</v>
      </c>
      <c r="AY129" s="234" t="s">
        <v>118</v>
      </c>
    </row>
    <row r="130" spans="1:51" s="14" customFormat="1" ht="12">
      <c r="A130" s="14"/>
      <c r="B130" s="235"/>
      <c r="C130" s="236"/>
      <c r="D130" s="226" t="s">
        <v>181</v>
      </c>
      <c r="E130" s="237" t="s">
        <v>19</v>
      </c>
      <c r="F130" s="238" t="s">
        <v>212</v>
      </c>
      <c r="G130" s="236"/>
      <c r="H130" s="239">
        <v>10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181</v>
      </c>
      <c r="AU130" s="245" t="s">
        <v>82</v>
      </c>
      <c r="AV130" s="14" t="s">
        <v>82</v>
      </c>
      <c r="AW130" s="14" t="s">
        <v>33</v>
      </c>
      <c r="AX130" s="14" t="s">
        <v>72</v>
      </c>
      <c r="AY130" s="245" t="s">
        <v>118</v>
      </c>
    </row>
    <row r="131" spans="1:63" s="11" customFormat="1" ht="22.8" customHeight="1">
      <c r="A131" s="11"/>
      <c r="B131" s="181"/>
      <c r="C131" s="182"/>
      <c r="D131" s="183" t="s">
        <v>71</v>
      </c>
      <c r="E131" s="222" t="s">
        <v>145</v>
      </c>
      <c r="F131" s="222" t="s">
        <v>227</v>
      </c>
      <c r="G131" s="182"/>
      <c r="H131" s="182"/>
      <c r="I131" s="185"/>
      <c r="J131" s="223">
        <f>BK131</f>
        <v>0</v>
      </c>
      <c r="K131" s="182"/>
      <c r="L131" s="187"/>
      <c r="M131" s="188"/>
      <c r="N131" s="189"/>
      <c r="O131" s="189"/>
      <c r="P131" s="190">
        <f>SUM(P132:P161)</f>
        <v>0</v>
      </c>
      <c r="Q131" s="189"/>
      <c r="R131" s="190">
        <f>SUM(R132:R161)</f>
        <v>293.76</v>
      </c>
      <c r="S131" s="189"/>
      <c r="T131" s="191">
        <f>SUM(T132:T161)</f>
        <v>0</v>
      </c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R131" s="192" t="s">
        <v>80</v>
      </c>
      <c r="AT131" s="193" t="s">
        <v>71</v>
      </c>
      <c r="AU131" s="193" t="s">
        <v>80</v>
      </c>
      <c r="AY131" s="192" t="s">
        <v>118</v>
      </c>
      <c r="BK131" s="194">
        <f>SUM(BK132:BK161)</f>
        <v>0</v>
      </c>
    </row>
    <row r="132" spans="1:65" s="2" customFormat="1" ht="44.25" customHeight="1">
      <c r="A132" s="37"/>
      <c r="B132" s="38"/>
      <c r="C132" s="195" t="s">
        <v>212</v>
      </c>
      <c r="D132" s="195" t="s">
        <v>119</v>
      </c>
      <c r="E132" s="196" t="s">
        <v>228</v>
      </c>
      <c r="F132" s="197" t="s">
        <v>229</v>
      </c>
      <c r="G132" s="198" t="s">
        <v>178</v>
      </c>
      <c r="H132" s="199">
        <v>9174</v>
      </c>
      <c r="I132" s="200"/>
      <c r="J132" s="199">
        <f>ROUND(I132*H132,1)</f>
        <v>0</v>
      </c>
      <c r="K132" s="197" t="s">
        <v>123</v>
      </c>
      <c r="L132" s="43"/>
      <c r="M132" s="201" t="s">
        <v>19</v>
      </c>
      <c r="N132" s="202" t="s">
        <v>43</v>
      </c>
      <c r="O132" s="83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5" t="s">
        <v>140</v>
      </c>
      <c r="AT132" s="205" t="s">
        <v>119</v>
      </c>
      <c r="AU132" s="205" t="s">
        <v>82</v>
      </c>
      <c r="AY132" s="16" t="s">
        <v>118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6" t="s">
        <v>80</v>
      </c>
      <c r="BK132" s="206">
        <f>ROUND(I132*H132,1)</f>
        <v>0</v>
      </c>
      <c r="BL132" s="16" t="s">
        <v>140</v>
      </c>
      <c r="BM132" s="205" t="s">
        <v>230</v>
      </c>
    </row>
    <row r="133" spans="1:47" s="2" customFormat="1" ht="12">
      <c r="A133" s="37"/>
      <c r="B133" s="38"/>
      <c r="C133" s="39"/>
      <c r="D133" s="207" t="s">
        <v>126</v>
      </c>
      <c r="E133" s="39"/>
      <c r="F133" s="208" t="s">
        <v>231</v>
      </c>
      <c r="G133" s="39"/>
      <c r="H133" s="39"/>
      <c r="I133" s="209"/>
      <c r="J133" s="39"/>
      <c r="K133" s="39"/>
      <c r="L133" s="43"/>
      <c r="M133" s="210"/>
      <c r="N133" s="211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126</v>
      </c>
      <c r="AU133" s="16" t="s">
        <v>82</v>
      </c>
    </row>
    <row r="134" spans="1:65" s="2" customFormat="1" ht="66.75" customHeight="1">
      <c r="A134" s="37"/>
      <c r="B134" s="38"/>
      <c r="C134" s="195" t="s">
        <v>232</v>
      </c>
      <c r="D134" s="195" t="s">
        <v>119</v>
      </c>
      <c r="E134" s="196" t="s">
        <v>233</v>
      </c>
      <c r="F134" s="197" t="s">
        <v>234</v>
      </c>
      <c r="G134" s="198" t="s">
        <v>178</v>
      </c>
      <c r="H134" s="199">
        <v>9174</v>
      </c>
      <c r="I134" s="200"/>
      <c r="J134" s="199">
        <f>ROUND(I134*H134,1)</f>
        <v>0</v>
      </c>
      <c r="K134" s="197" t="s">
        <v>123</v>
      </c>
      <c r="L134" s="43"/>
      <c r="M134" s="201" t="s">
        <v>19</v>
      </c>
      <c r="N134" s="202" t="s">
        <v>43</v>
      </c>
      <c r="O134" s="83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5" t="s">
        <v>140</v>
      </c>
      <c r="AT134" s="205" t="s">
        <v>119</v>
      </c>
      <c r="AU134" s="205" t="s">
        <v>82</v>
      </c>
      <c r="AY134" s="16" t="s">
        <v>118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6" t="s">
        <v>80</v>
      </c>
      <c r="BK134" s="206">
        <f>ROUND(I134*H134,1)</f>
        <v>0</v>
      </c>
      <c r="BL134" s="16" t="s">
        <v>140</v>
      </c>
      <c r="BM134" s="205" t="s">
        <v>235</v>
      </c>
    </row>
    <row r="135" spans="1:47" s="2" customFormat="1" ht="12">
      <c r="A135" s="37"/>
      <c r="B135" s="38"/>
      <c r="C135" s="39"/>
      <c r="D135" s="207" t="s">
        <v>126</v>
      </c>
      <c r="E135" s="39"/>
      <c r="F135" s="208" t="s">
        <v>236</v>
      </c>
      <c r="G135" s="39"/>
      <c r="H135" s="39"/>
      <c r="I135" s="209"/>
      <c r="J135" s="39"/>
      <c r="K135" s="39"/>
      <c r="L135" s="43"/>
      <c r="M135" s="210"/>
      <c r="N135" s="211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126</v>
      </c>
      <c r="AU135" s="16" t="s">
        <v>82</v>
      </c>
    </row>
    <row r="136" spans="1:65" s="2" customFormat="1" ht="16.5" customHeight="1">
      <c r="A136" s="37"/>
      <c r="B136" s="38"/>
      <c r="C136" s="246" t="s">
        <v>237</v>
      </c>
      <c r="D136" s="246" t="s">
        <v>238</v>
      </c>
      <c r="E136" s="247" t="s">
        <v>239</v>
      </c>
      <c r="F136" s="248" t="s">
        <v>240</v>
      </c>
      <c r="G136" s="249" t="s">
        <v>198</v>
      </c>
      <c r="H136" s="250">
        <v>633.01</v>
      </c>
      <c r="I136" s="251"/>
      <c r="J136" s="250">
        <f>ROUND(I136*H136,1)</f>
        <v>0</v>
      </c>
      <c r="K136" s="248" t="s">
        <v>123</v>
      </c>
      <c r="L136" s="252"/>
      <c r="M136" s="253" t="s">
        <v>19</v>
      </c>
      <c r="N136" s="254" t="s">
        <v>43</v>
      </c>
      <c r="O136" s="83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5" t="s">
        <v>241</v>
      </c>
      <c r="AT136" s="205" t="s">
        <v>238</v>
      </c>
      <c r="AU136" s="205" t="s">
        <v>82</v>
      </c>
      <c r="AY136" s="16" t="s">
        <v>118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6" t="s">
        <v>80</v>
      </c>
      <c r="BK136" s="206">
        <f>ROUND(I136*H136,1)</f>
        <v>0</v>
      </c>
      <c r="BL136" s="16" t="s">
        <v>241</v>
      </c>
      <c r="BM136" s="205" t="s">
        <v>242</v>
      </c>
    </row>
    <row r="137" spans="1:51" s="13" customFormat="1" ht="12">
      <c r="A137" s="13"/>
      <c r="B137" s="224"/>
      <c r="C137" s="225"/>
      <c r="D137" s="226" t="s">
        <v>181</v>
      </c>
      <c r="E137" s="227" t="s">
        <v>19</v>
      </c>
      <c r="F137" s="228" t="s">
        <v>243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181</v>
      </c>
      <c r="AU137" s="234" t="s">
        <v>82</v>
      </c>
      <c r="AV137" s="13" t="s">
        <v>80</v>
      </c>
      <c r="AW137" s="13" t="s">
        <v>33</v>
      </c>
      <c r="AX137" s="13" t="s">
        <v>72</v>
      </c>
      <c r="AY137" s="234" t="s">
        <v>118</v>
      </c>
    </row>
    <row r="138" spans="1:51" s="14" customFormat="1" ht="12">
      <c r="A138" s="14"/>
      <c r="B138" s="235"/>
      <c r="C138" s="236"/>
      <c r="D138" s="226" t="s">
        <v>181</v>
      </c>
      <c r="E138" s="237" t="s">
        <v>19</v>
      </c>
      <c r="F138" s="238" t="s">
        <v>244</v>
      </c>
      <c r="G138" s="236"/>
      <c r="H138" s="239">
        <v>633.01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181</v>
      </c>
      <c r="AU138" s="245" t="s">
        <v>82</v>
      </c>
      <c r="AV138" s="14" t="s">
        <v>82</v>
      </c>
      <c r="AW138" s="14" t="s">
        <v>33</v>
      </c>
      <c r="AX138" s="14" t="s">
        <v>72</v>
      </c>
      <c r="AY138" s="245" t="s">
        <v>118</v>
      </c>
    </row>
    <row r="139" spans="1:65" s="2" customFormat="1" ht="16.5" customHeight="1">
      <c r="A139" s="37"/>
      <c r="B139" s="38"/>
      <c r="C139" s="246" t="s">
        <v>245</v>
      </c>
      <c r="D139" s="246" t="s">
        <v>238</v>
      </c>
      <c r="E139" s="247" t="s">
        <v>246</v>
      </c>
      <c r="F139" s="248" t="s">
        <v>247</v>
      </c>
      <c r="G139" s="249" t="s">
        <v>198</v>
      </c>
      <c r="H139" s="250">
        <v>97.43</v>
      </c>
      <c r="I139" s="251"/>
      <c r="J139" s="250">
        <f>ROUND(I139*H139,1)</f>
        <v>0</v>
      </c>
      <c r="K139" s="248" t="s">
        <v>123</v>
      </c>
      <c r="L139" s="252"/>
      <c r="M139" s="253" t="s">
        <v>19</v>
      </c>
      <c r="N139" s="254" t="s">
        <v>43</v>
      </c>
      <c r="O139" s="83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5" t="s">
        <v>241</v>
      </c>
      <c r="AT139" s="205" t="s">
        <v>238</v>
      </c>
      <c r="AU139" s="205" t="s">
        <v>82</v>
      </c>
      <c r="AY139" s="16" t="s">
        <v>118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6" t="s">
        <v>80</v>
      </c>
      <c r="BK139" s="206">
        <f>ROUND(I139*H139,1)</f>
        <v>0</v>
      </c>
      <c r="BL139" s="16" t="s">
        <v>241</v>
      </c>
      <c r="BM139" s="205" t="s">
        <v>248</v>
      </c>
    </row>
    <row r="140" spans="1:51" s="13" customFormat="1" ht="12">
      <c r="A140" s="13"/>
      <c r="B140" s="224"/>
      <c r="C140" s="225"/>
      <c r="D140" s="226" t="s">
        <v>181</v>
      </c>
      <c r="E140" s="227" t="s">
        <v>19</v>
      </c>
      <c r="F140" s="228" t="s">
        <v>249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181</v>
      </c>
      <c r="AU140" s="234" t="s">
        <v>82</v>
      </c>
      <c r="AV140" s="13" t="s">
        <v>80</v>
      </c>
      <c r="AW140" s="13" t="s">
        <v>33</v>
      </c>
      <c r="AX140" s="13" t="s">
        <v>72</v>
      </c>
      <c r="AY140" s="234" t="s">
        <v>118</v>
      </c>
    </row>
    <row r="141" spans="1:51" s="13" customFormat="1" ht="12">
      <c r="A141" s="13"/>
      <c r="B141" s="224"/>
      <c r="C141" s="225"/>
      <c r="D141" s="226" t="s">
        <v>181</v>
      </c>
      <c r="E141" s="227" t="s">
        <v>19</v>
      </c>
      <c r="F141" s="228" t="s">
        <v>250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181</v>
      </c>
      <c r="AU141" s="234" t="s">
        <v>82</v>
      </c>
      <c r="AV141" s="13" t="s">
        <v>80</v>
      </c>
      <c r="AW141" s="13" t="s">
        <v>33</v>
      </c>
      <c r="AX141" s="13" t="s">
        <v>72</v>
      </c>
      <c r="AY141" s="234" t="s">
        <v>118</v>
      </c>
    </row>
    <row r="142" spans="1:51" s="13" customFormat="1" ht="12">
      <c r="A142" s="13"/>
      <c r="B142" s="224"/>
      <c r="C142" s="225"/>
      <c r="D142" s="226" t="s">
        <v>181</v>
      </c>
      <c r="E142" s="227" t="s">
        <v>19</v>
      </c>
      <c r="F142" s="228" t="s">
        <v>251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181</v>
      </c>
      <c r="AU142" s="234" t="s">
        <v>82</v>
      </c>
      <c r="AV142" s="13" t="s">
        <v>80</v>
      </c>
      <c r="AW142" s="13" t="s">
        <v>33</v>
      </c>
      <c r="AX142" s="13" t="s">
        <v>72</v>
      </c>
      <c r="AY142" s="234" t="s">
        <v>118</v>
      </c>
    </row>
    <row r="143" spans="1:51" s="13" customFormat="1" ht="12">
      <c r="A143" s="13"/>
      <c r="B143" s="224"/>
      <c r="C143" s="225"/>
      <c r="D143" s="226" t="s">
        <v>181</v>
      </c>
      <c r="E143" s="227" t="s">
        <v>19</v>
      </c>
      <c r="F143" s="228" t="s">
        <v>252</v>
      </c>
      <c r="G143" s="225"/>
      <c r="H143" s="227" t="s">
        <v>19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181</v>
      </c>
      <c r="AU143" s="234" t="s">
        <v>82</v>
      </c>
      <c r="AV143" s="13" t="s">
        <v>80</v>
      </c>
      <c r="AW143" s="13" t="s">
        <v>33</v>
      </c>
      <c r="AX143" s="13" t="s">
        <v>72</v>
      </c>
      <c r="AY143" s="234" t="s">
        <v>118</v>
      </c>
    </row>
    <row r="144" spans="1:51" s="14" customFormat="1" ht="12">
      <c r="A144" s="14"/>
      <c r="B144" s="235"/>
      <c r="C144" s="236"/>
      <c r="D144" s="226" t="s">
        <v>181</v>
      </c>
      <c r="E144" s="237" t="s">
        <v>19</v>
      </c>
      <c r="F144" s="238" t="s">
        <v>253</v>
      </c>
      <c r="G144" s="236"/>
      <c r="H144" s="239">
        <v>97.43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181</v>
      </c>
      <c r="AU144" s="245" t="s">
        <v>82</v>
      </c>
      <c r="AV144" s="14" t="s">
        <v>82</v>
      </c>
      <c r="AW144" s="14" t="s">
        <v>33</v>
      </c>
      <c r="AX144" s="14" t="s">
        <v>72</v>
      </c>
      <c r="AY144" s="245" t="s">
        <v>118</v>
      </c>
    </row>
    <row r="145" spans="1:65" s="2" customFormat="1" ht="16.5" customHeight="1">
      <c r="A145" s="37"/>
      <c r="B145" s="38"/>
      <c r="C145" s="246" t="s">
        <v>254</v>
      </c>
      <c r="D145" s="246" t="s">
        <v>238</v>
      </c>
      <c r="E145" s="247" t="s">
        <v>255</v>
      </c>
      <c r="F145" s="248" t="s">
        <v>256</v>
      </c>
      <c r="G145" s="249" t="s">
        <v>198</v>
      </c>
      <c r="H145" s="250">
        <v>48.71</v>
      </c>
      <c r="I145" s="251"/>
      <c r="J145" s="250">
        <f>ROUND(I145*H145,1)</f>
        <v>0</v>
      </c>
      <c r="K145" s="248" t="s">
        <v>123</v>
      </c>
      <c r="L145" s="252"/>
      <c r="M145" s="253" t="s">
        <v>19</v>
      </c>
      <c r="N145" s="254" t="s">
        <v>43</v>
      </c>
      <c r="O145" s="83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5" t="s">
        <v>241</v>
      </c>
      <c r="AT145" s="205" t="s">
        <v>238</v>
      </c>
      <c r="AU145" s="205" t="s">
        <v>82</v>
      </c>
      <c r="AY145" s="16" t="s">
        <v>118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6" t="s">
        <v>80</v>
      </c>
      <c r="BK145" s="206">
        <f>ROUND(I145*H145,1)</f>
        <v>0</v>
      </c>
      <c r="BL145" s="16" t="s">
        <v>241</v>
      </c>
      <c r="BM145" s="205" t="s">
        <v>257</v>
      </c>
    </row>
    <row r="146" spans="1:51" s="13" customFormat="1" ht="12">
      <c r="A146" s="13"/>
      <c r="B146" s="224"/>
      <c r="C146" s="225"/>
      <c r="D146" s="226" t="s">
        <v>181</v>
      </c>
      <c r="E146" s="227" t="s">
        <v>19</v>
      </c>
      <c r="F146" s="228" t="s">
        <v>249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181</v>
      </c>
      <c r="AU146" s="234" t="s">
        <v>82</v>
      </c>
      <c r="AV146" s="13" t="s">
        <v>80</v>
      </c>
      <c r="AW146" s="13" t="s">
        <v>33</v>
      </c>
      <c r="AX146" s="13" t="s">
        <v>72</v>
      </c>
      <c r="AY146" s="234" t="s">
        <v>118</v>
      </c>
    </row>
    <row r="147" spans="1:51" s="13" customFormat="1" ht="12">
      <c r="A147" s="13"/>
      <c r="B147" s="224"/>
      <c r="C147" s="225"/>
      <c r="D147" s="226" t="s">
        <v>181</v>
      </c>
      <c r="E147" s="227" t="s">
        <v>19</v>
      </c>
      <c r="F147" s="228" t="s">
        <v>250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181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118</v>
      </c>
    </row>
    <row r="148" spans="1:51" s="13" customFormat="1" ht="12">
      <c r="A148" s="13"/>
      <c r="B148" s="224"/>
      <c r="C148" s="225"/>
      <c r="D148" s="226" t="s">
        <v>181</v>
      </c>
      <c r="E148" s="227" t="s">
        <v>19</v>
      </c>
      <c r="F148" s="228" t="s">
        <v>258</v>
      </c>
      <c r="G148" s="225"/>
      <c r="H148" s="227" t="s">
        <v>19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181</v>
      </c>
      <c r="AU148" s="234" t="s">
        <v>82</v>
      </c>
      <c r="AV148" s="13" t="s">
        <v>80</v>
      </c>
      <c r="AW148" s="13" t="s">
        <v>33</v>
      </c>
      <c r="AX148" s="13" t="s">
        <v>72</v>
      </c>
      <c r="AY148" s="234" t="s">
        <v>118</v>
      </c>
    </row>
    <row r="149" spans="1:51" s="13" customFormat="1" ht="12">
      <c r="A149" s="13"/>
      <c r="B149" s="224"/>
      <c r="C149" s="225"/>
      <c r="D149" s="226" t="s">
        <v>181</v>
      </c>
      <c r="E149" s="227" t="s">
        <v>19</v>
      </c>
      <c r="F149" s="228" t="s">
        <v>252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181</v>
      </c>
      <c r="AU149" s="234" t="s">
        <v>82</v>
      </c>
      <c r="AV149" s="13" t="s">
        <v>80</v>
      </c>
      <c r="AW149" s="13" t="s">
        <v>33</v>
      </c>
      <c r="AX149" s="13" t="s">
        <v>72</v>
      </c>
      <c r="AY149" s="234" t="s">
        <v>118</v>
      </c>
    </row>
    <row r="150" spans="1:51" s="14" customFormat="1" ht="12">
      <c r="A150" s="14"/>
      <c r="B150" s="235"/>
      <c r="C150" s="236"/>
      <c r="D150" s="226" t="s">
        <v>181</v>
      </c>
      <c r="E150" s="237" t="s">
        <v>19</v>
      </c>
      <c r="F150" s="238" t="s">
        <v>259</v>
      </c>
      <c r="G150" s="236"/>
      <c r="H150" s="239">
        <v>48.71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181</v>
      </c>
      <c r="AU150" s="245" t="s">
        <v>82</v>
      </c>
      <c r="AV150" s="14" t="s">
        <v>82</v>
      </c>
      <c r="AW150" s="14" t="s">
        <v>33</v>
      </c>
      <c r="AX150" s="14" t="s">
        <v>72</v>
      </c>
      <c r="AY150" s="245" t="s">
        <v>118</v>
      </c>
    </row>
    <row r="151" spans="1:65" s="2" customFormat="1" ht="16.5" customHeight="1">
      <c r="A151" s="37"/>
      <c r="B151" s="38"/>
      <c r="C151" s="195" t="s">
        <v>8</v>
      </c>
      <c r="D151" s="195" t="s">
        <v>119</v>
      </c>
      <c r="E151" s="196" t="s">
        <v>260</v>
      </c>
      <c r="F151" s="197" t="s">
        <v>261</v>
      </c>
      <c r="G151" s="198" t="s">
        <v>178</v>
      </c>
      <c r="H151" s="199">
        <v>7774</v>
      </c>
      <c r="I151" s="200"/>
      <c r="J151" s="199">
        <f>ROUND(I151*H151,1)</f>
        <v>0</v>
      </c>
      <c r="K151" s="197" t="s">
        <v>19</v>
      </c>
      <c r="L151" s="43"/>
      <c r="M151" s="201" t="s">
        <v>19</v>
      </c>
      <c r="N151" s="202" t="s">
        <v>43</v>
      </c>
      <c r="O151" s="83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5" t="s">
        <v>140</v>
      </c>
      <c r="AT151" s="205" t="s">
        <v>119</v>
      </c>
      <c r="AU151" s="205" t="s">
        <v>82</v>
      </c>
      <c r="AY151" s="16" t="s">
        <v>118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6" t="s">
        <v>80</v>
      </c>
      <c r="BK151" s="206">
        <f>ROUND(I151*H151,1)</f>
        <v>0</v>
      </c>
      <c r="BL151" s="16" t="s">
        <v>140</v>
      </c>
      <c r="BM151" s="205" t="s">
        <v>262</v>
      </c>
    </row>
    <row r="152" spans="1:65" s="2" customFormat="1" ht="49.05" customHeight="1">
      <c r="A152" s="37"/>
      <c r="B152" s="38"/>
      <c r="C152" s="195" t="s">
        <v>263</v>
      </c>
      <c r="D152" s="195" t="s">
        <v>119</v>
      </c>
      <c r="E152" s="196" t="s">
        <v>264</v>
      </c>
      <c r="F152" s="197" t="s">
        <v>265</v>
      </c>
      <c r="G152" s="198" t="s">
        <v>178</v>
      </c>
      <c r="H152" s="199">
        <v>7774</v>
      </c>
      <c r="I152" s="200"/>
      <c r="J152" s="199">
        <f>ROUND(I152*H152,1)</f>
        <v>0</v>
      </c>
      <c r="K152" s="197" t="s">
        <v>123</v>
      </c>
      <c r="L152" s="43"/>
      <c r="M152" s="201" t="s">
        <v>19</v>
      </c>
      <c r="N152" s="202" t="s">
        <v>43</v>
      </c>
      <c r="O152" s="83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5" t="s">
        <v>140</v>
      </c>
      <c r="AT152" s="205" t="s">
        <v>119</v>
      </c>
      <c r="AU152" s="205" t="s">
        <v>82</v>
      </c>
      <c r="AY152" s="16" t="s">
        <v>118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6" t="s">
        <v>80</v>
      </c>
      <c r="BK152" s="206">
        <f>ROUND(I152*H152,1)</f>
        <v>0</v>
      </c>
      <c r="BL152" s="16" t="s">
        <v>140</v>
      </c>
      <c r="BM152" s="205" t="s">
        <v>266</v>
      </c>
    </row>
    <row r="153" spans="1:47" s="2" customFormat="1" ht="12">
      <c r="A153" s="37"/>
      <c r="B153" s="38"/>
      <c r="C153" s="39"/>
      <c r="D153" s="207" t="s">
        <v>126</v>
      </c>
      <c r="E153" s="39"/>
      <c r="F153" s="208" t="s">
        <v>267</v>
      </c>
      <c r="G153" s="39"/>
      <c r="H153" s="39"/>
      <c r="I153" s="209"/>
      <c r="J153" s="39"/>
      <c r="K153" s="39"/>
      <c r="L153" s="43"/>
      <c r="M153" s="210"/>
      <c r="N153" s="211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126</v>
      </c>
      <c r="AU153" s="16" t="s">
        <v>82</v>
      </c>
    </row>
    <row r="154" spans="1:65" s="2" customFormat="1" ht="24.15" customHeight="1">
      <c r="A154" s="37"/>
      <c r="B154" s="38"/>
      <c r="C154" s="195" t="s">
        <v>268</v>
      </c>
      <c r="D154" s="195" t="s">
        <v>119</v>
      </c>
      <c r="E154" s="196" t="s">
        <v>269</v>
      </c>
      <c r="F154" s="197" t="s">
        <v>270</v>
      </c>
      <c r="G154" s="198" t="s">
        <v>178</v>
      </c>
      <c r="H154" s="199">
        <v>7662</v>
      </c>
      <c r="I154" s="200"/>
      <c r="J154" s="199">
        <f>ROUND(I154*H154,1)</f>
        <v>0</v>
      </c>
      <c r="K154" s="197" t="s">
        <v>123</v>
      </c>
      <c r="L154" s="43"/>
      <c r="M154" s="201" t="s">
        <v>19</v>
      </c>
      <c r="N154" s="202" t="s">
        <v>43</v>
      </c>
      <c r="O154" s="83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5" t="s">
        <v>140</v>
      </c>
      <c r="AT154" s="205" t="s">
        <v>119</v>
      </c>
      <c r="AU154" s="205" t="s">
        <v>82</v>
      </c>
      <c r="AY154" s="16" t="s">
        <v>118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6" t="s">
        <v>80</v>
      </c>
      <c r="BK154" s="206">
        <f>ROUND(I154*H154,1)</f>
        <v>0</v>
      </c>
      <c r="BL154" s="16" t="s">
        <v>140</v>
      </c>
      <c r="BM154" s="205" t="s">
        <v>271</v>
      </c>
    </row>
    <row r="155" spans="1:47" s="2" customFormat="1" ht="12">
      <c r="A155" s="37"/>
      <c r="B155" s="38"/>
      <c r="C155" s="39"/>
      <c r="D155" s="207" t="s">
        <v>126</v>
      </c>
      <c r="E155" s="39"/>
      <c r="F155" s="208" t="s">
        <v>272</v>
      </c>
      <c r="G155" s="39"/>
      <c r="H155" s="39"/>
      <c r="I155" s="209"/>
      <c r="J155" s="39"/>
      <c r="K155" s="39"/>
      <c r="L155" s="43"/>
      <c r="M155" s="210"/>
      <c r="N155" s="211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126</v>
      </c>
      <c r="AU155" s="16" t="s">
        <v>82</v>
      </c>
    </row>
    <row r="156" spans="1:65" s="2" customFormat="1" ht="44.25" customHeight="1">
      <c r="A156" s="37"/>
      <c r="B156" s="38"/>
      <c r="C156" s="195" t="s">
        <v>273</v>
      </c>
      <c r="D156" s="195" t="s">
        <v>119</v>
      </c>
      <c r="E156" s="196" t="s">
        <v>274</v>
      </c>
      <c r="F156" s="197" t="s">
        <v>275</v>
      </c>
      <c r="G156" s="198" t="s">
        <v>178</v>
      </c>
      <c r="H156" s="199">
        <v>7550</v>
      </c>
      <c r="I156" s="200"/>
      <c r="J156" s="199">
        <f>ROUND(I156*H156,1)</f>
        <v>0</v>
      </c>
      <c r="K156" s="197" t="s">
        <v>123</v>
      </c>
      <c r="L156" s="43"/>
      <c r="M156" s="201" t="s">
        <v>19</v>
      </c>
      <c r="N156" s="202" t="s">
        <v>43</v>
      </c>
      <c r="O156" s="83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5" t="s">
        <v>140</v>
      </c>
      <c r="AT156" s="205" t="s">
        <v>119</v>
      </c>
      <c r="AU156" s="205" t="s">
        <v>82</v>
      </c>
      <c r="AY156" s="16" t="s">
        <v>118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6" t="s">
        <v>80</v>
      </c>
      <c r="BK156" s="206">
        <f>ROUND(I156*H156,1)</f>
        <v>0</v>
      </c>
      <c r="BL156" s="16" t="s">
        <v>140</v>
      </c>
      <c r="BM156" s="205" t="s">
        <v>276</v>
      </c>
    </row>
    <row r="157" spans="1:47" s="2" customFormat="1" ht="12">
      <c r="A157" s="37"/>
      <c r="B157" s="38"/>
      <c r="C157" s="39"/>
      <c r="D157" s="207" t="s">
        <v>126</v>
      </c>
      <c r="E157" s="39"/>
      <c r="F157" s="208" t="s">
        <v>277</v>
      </c>
      <c r="G157" s="39"/>
      <c r="H157" s="39"/>
      <c r="I157" s="209"/>
      <c r="J157" s="39"/>
      <c r="K157" s="39"/>
      <c r="L157" s="43"/>
      <c r="M157" s="210"/>
      <c r="N157" s="211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126</v>
      </c>
      <c r="AU157" s="16" t="s">
        <v>82</v>
      </c>
    </row>
    <row r="158" spans="1:65" s="2" customFormat="1" ht="37.8" customHeight="1">
      <c r="A158" s="37"/>
      <c r="B158" s="38"/>
      <c r="C158" s="195" t="s">
        <v>278</v>
      </c>
      <c r="D158" s="195" t="s">
        <v>119</v>
      </c>
      <c r="E158" s="196" t="s">
        <v>279</v>
      </c>
      <c r="F158" s="197" t="s">
        <v>280</v>
      </c>
      <c r="G158" s="198" t="s">
        <v>178</v>
      </c>
      <c r="H158" s="199">
        <v>1360</v>
      </c>
      <c r="I158" s="200"/>
      <c r="J158" s="199">
        <f>ROUND(I158*H158,1)</f>
        <v>0</v>
      </c>
      <c r="K158" s="197" t="s">
        <v>123</v>
      </c>
      <c r="L158" s="43"/>
      <c r="M158" s="201" t="s">
        <v>19</v>
      </c>
      <c r="N158" s="202" t="s">
        <v>43</v>
      </c>
      <c r="O158" s="83"/>
      <c r="P158" s="203">
        <f>O158*H158</f>
        <v>0</v>
      </c>
      <c r="Q158" s="203">
        <v>0.216</v>
      </c>
      <c r="R158" s="203">
        <f>Q158*H158</f>
        <v>293.76</v>
      </c>
      <c r="S158" s="203">
        <v>0</v>
      </c>
      <c r="T158" s="20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05" t="s">
        <v>140</v>
      </c>
      <c r="AT158" s="205" t="s">
        <v>119</v>
      </c>
      <c r="AU158" s="205" t="s">
        <v>82</v>
      </c>
      <c r="AY158" s="16" t="s">
        <v>118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6" t="s">
        <v>80</v>
      </c>
      <c r="BK158" s="206">
        <f>ROUND(I158*H158,1)</f>
        <v>0</v>
      </c>
      <c r="BL158" s="16" t="s">
        <v>140</v>
      </c>
      <c r="BM158" s="205" t="s">
        <v>281</v>
      </c>
    </row>
    <row r="159" spans="1:47" s="2" customFormat="1" ht="12">
      <c r="A159" s="37"/>
      <c r="B159" s="38"/>
      <c r="C159" s="39"/>
      <c r="D159" s="207" t="s">
        <v>126</v>
      </c>
      <c r="E159" s="39"/>
      <c r="F159" s="208" t="s">
        <v>282</v>
      </c>
      <c r="G159" s="39"/>
      <c r="H159" s="39"/>
      <c r="I159" s="209"/>
      <c r="J159" s="39"/>
      <c r="K159" s="39"/>
      <c r="L159" s="43"/>
      <c r="M159" s="210"/>
      <c r="N159" s="211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126</v>
      </c>
      <c r="AU159" s="16" t="s">
        <v>82</v>
      </c>
    </row>
    <row r="160" spans="1:65" s="2" customFormat="1" ht="37.8" customHeight="1">
      <c r="A160" s="37"/>
      <c r="B160" s="38"/>
      <c r="C160" s="195" t="s">
        <v>283</v>
      </c>
      <c r="D160" s="195" t="s">
        <v>119</v>
      </c>
      <c r="E160" s="196" t="s">
        <v>284</v>
      </c>
      <c r="F160" s="197" t="s">
        <v>285</v>
      </c>
      <c r="G160" s="198" t="s">
        <v>178</v>
      </c>
      <c r="H160" s="199">
        <v>175</v>
      </c>
      <c r="I160" s="200"/>
      <c r="J160" s="199">
        <f>ROUND(I160*H160,1)</f>
        <v>0</v>
      </c>
      <c r="K160" s="197" t="s">
        <v>123</v>
      </c>
      <c r="L160" s="43"/>
      <c r="M160" s="201" t="s">
        <v>19</v>
      </c>
      <c r="N160" s="202" t="s">
        <v>43</v>
      </c>
      <c r="O160" s="83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5" t="s">
        <v>140</v>
      </c>
      <c r="AT160" s="205" t="s">
        <v>119</v>
      </c>
      <c r="AU160" s="205" t="s">
        <v>82</v>
      </c>
      <c r="AY160" s="16" t="s">
        <v>118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6" t="s">
        <v>80</v>
      </c>
      <c r="BK160" s="206">
        <f>ROUND(I160*H160,1)</f>
        <v>0</v>
      </c>
      <c r="BL160" s="16" t="s">
        <v>140</v>
      </c>
      <c r="BM160" s="205" t="s">
        <v>286</v>
      </c>
    </row>
    <row r="161" spans="1:47" s="2" customFormat="1" ht="12">
      <c r="A161" s="37"/>
      <c r="B161" s="38"/>
      <c r="C161" s="39"/>
      <c r="D161" s="207" t="s">
        <v>126</v>
      </c>
      <c r="E161" s="39"/>
      <c r="F161" s="208" t="s">
        <v>287</v>
      </c>
      <c r="G161" s="39"/>
      <c r="H161" s="39"/>
      <c r="I161" s="209"/>
      <c r="J161" s="39"/>
      <c r="K161" s="39"/>
      <c r="L161" s="43"/>
      <c r="M161" s="210"/>
      <c r="N161" s="211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126</v>
      </c>
      <c r="AU161" s="16" t="s">
        <v>82</v>
      </c>
    </row>
    <row r="162" spans="1:63" s="11" customFormat="1" ht="22.8" customHeight="1">
      <c r="A162" s="11"/>
      <c r="B162" s="181"/>
      <c r="C162" s="182"/>
      <c r="D162" s="183" t="s">
        <v>71</v>
      </c>
      <c r="E162" s="222" t="s">
        <v>222</v>
      </c>
      <c r="F162" s="222" t="s">
        <v>288</v>
      </c>
      <c r="G162" s="182"/>
      <c r="H162" s="182"/>
      <c r="I162" s="185"/>
      <c r="J162" s="223">
        <f>BK162</f>
        <v>0</v>
      </c>
      <c r="K162" s="182"/>
      <c r="L162" s="187"/>
      <c r="M162" s="188"/>
      <c r="N162" s="189"/>
      <c r="O162" s="189"/>
      <c r="P162" s="190">
        <f>SUM(P163:P208)</f>
        <v>0</v>
      </c>
      <c r="Q162" s="189"/>
      <c r="R162" s="190">
        <f>SUM(R163:R208)</f>
        <v>4.2979975</v>
      </c>
      <c r="S162" s="189"/>
      <c r="T162" s="191">
        <f>SUM(T163:T208)</f>
        <v>179.264</v>
      </c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R162" s="192" t="s">
        <v>80</v>
      </c>
      <c r="AT162" s="193" t="s">
        <v>71</v>
      </c>
      <c r="AU162" s="193" t="s">
        <v>80</v>
      </c>
      <c r="AY162" s="192" t="s">
        <v>118</v>
      </c>
      <c r="BK162" s="194">
        <f>SUM(BK163:BK208)</f>
        <v>0</v>
      </c>
    </row>
    <row r="163" spans="1:65" s="2" customFormat="1" ht="24.15" customHeight="1">
      <c r="A163" s="37"/>
      <c r="B163" s="38"/>
      <c r="C163" s="195" t="s">
        <v>7</v>
      </c>
      <c r="D163" s="195" t="s">
        <v>119</v>
      </c>
      <c r="E163" s="196" t="s">
        <v>289</v>
      </c>
      <c r="F163" s="197" t="s">
        <v>290</v>
      </c>
      <c r="G163" s="198" t="s">
        <v>130</v>
      </c>
      <c r="H163" s="199">
        <v>92</v>
      </c>
      <c r="I163" s="200"/>
      <c r="J163" s="199">
        <f>ROUND(I163*H163,1)</f>
        <v>0</v>
      </c>
      <c r="K163" s="197" t="s">
        <v>123</v>
      </c>
      <c r="L163" s="43"/>
      <c r="M163" s="201" t="s">
        <v>19</v>
      </c>
      <c r="N163" s="202" t="s">
        <v>43</v>
      </c>
      <c r="O163" s="83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5" t="s">
        <v>140</v>
      </c>
      <c r="AT163" s="205" t="s">
        <v>119</v>
      </c>
      <c r="AU163" s="205" t="s">
        <v>82</v>
      </c>
      <c r="AY163" s="16" t="s">
        <v>118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6" t="s">
        <v>80</v>
      </c>
      <c r="BK163" s="206">
        <f>ROUND(I163*H163,1)</f>
        <v>0</v>
      </c>
      <c r="BL163" s="16" t="s">
        <v>140</v>
      </c>
      <c r="BM163" s="205" t="s">
        <v>291</v>
      </c>
    </row>
    <row r="164" spans="1:47" s="2" customFormat="1" ht="12">
      <c r="A164" s="37"/>
      <c r="B164" s="38"/>
      <c r="C164" s="39"/>
      <c r="D164" s="207" t="s">
        <v>126</v>
      </c>
      <c r="E164" s="39"/>
      <c r="F164" s="208" t="s">
        <v>292</v>
      </c>
      <c r="G164" s="39"/>
      <c r="H164" s="39"/>
      <c r="I164" s="209"/>
      <c r="J164" s="39"/>
      <c r="K164" s="39"/>
      <c r="L164" s="43"/>
      <c r="M164" s="210"/>
      <c r="N164" s="211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126</v>
      </c>
      <c r="AU164" s="16" t="s">
        <v>82</v>
      </c>
    </row>
    <row r="165" spans="1:65" s="2" customFormat="1" ht="16.5" customHeight="1">
      <c r="A165" s="37"/>
      <c r="B165" s="38"/>
      <c r="C165" s="246" t="s">
        <v>293</v>
      </c>
      <c r="D165" s="246" t="s">
        <v>238</v>
      </c>
      <c r="E165" s="247" t="s">
        <v>294</v>
      </c>
      <c r="F165" s="248" t="s">
        <v>295</v>
      </c>
      <c r="G165" s="249" t="s">
        <v>130</v>
      </c>
      <c r="H165" s="250">
        <v>92</v>
      </c>
      <c r="I165" s="251"/>
      <c r="J165" s="250">
        <f>ROUND(I165*H165,1)</f>
        <v>0</v>
      </c>
      <c r="K165" s="248" t="s">
        <v>123</v>
      </c>
      <c r="L165" s="252"/>
      <c r="M165" s="253" t="s">
        <v>19</v>
      </c>
      <c r="N165" s="254" t="s">
        <v>43</v>
      </c>
      <c r="O165" s="83"/>
      <c r="P165" s="203">
        <f>O165*H165</f>
        <v>0</v>
      </c>
      <c r="Q165" s="203">
        <v>0.00145</v>
      </c>
      <c r="R165" s="203">
        <f>Q165*H165</f>
        <v>0.1334</v>
      </c>
      <c r="S165" s="203">
        <v>0</v>
      </c>
      <c r="T165" s="20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5" t="s">
        <v>160</v>
      </c>
      <c r="AT165" s="205" t="s">
        <v>238</v>
      </c>
      <c r="AU165" s="205" t="s">
        <v>82</v>
      </c>
      <c r="AY165" s="16" t="s">
        <v>118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6" t="s">
        <v>80</v>
      </c>
      <c r="BK165" s="206">
        <f>ROUND(I165*H165,1)</f>
        <v>0</v>
      </c>
      <c r="BL165" s="16" t="s">
        <v>140</v>
      </c>
      <c r="BM165" s="205" t="s">
        <v>296</v>
      </c>
    </row>
    <row r="166" spans="1:65" s="2" customFormat="1" ht="33" customHeight="1">
      <c r="A166" s="37"/>
      <c r="B166" s="38"/>
      <c r="C166" s="195" t="s">
        <v>297</v>
      </c>
      <c r="D166" s="195" t="s">
        <v>119</v>
      </c>
      <c r="E166" s="196" t="s">
        <v>298</v>
      </c>
      <c r="F166" s="197" t="s">
        <v>299</v>
      </c>
      <c r="G166" s="198" t="s">
        <v>300</v>
      </c>
      <c r="H166" s="199">
        <v>2770</v>
      </c>
      <c r="I166" s="200"/>
      <c r="J166" s="199">
        <f>ROUND(I166*H166,1)</f>
        <v>0</v>
      </c>
      <c r="K166" s="197" t="s">
        <v>123</v>
      </c>
      <c r="L166" s="43"/>
      <c r="M166" s="201" t="s">
        <v>19</v>
      </c>
      <c r="N166" s="202" t="s">
        <v>43</v>
      </c>
      <c r="O166" s="83"/>
      <c r="P166" s="203">
        <f>O166*H166</f>
        <v>0</v>
      </c>
      <c r="Q166" s="203">
        <v>0.00033</v>
      </c>
      <c r="R166" s="203">
        <f>Q166*H166</f>
        <v>0.9141</v>
      </c>
      <c r="S166" s="203">
        <v>0</v>
      </c>
      <c r="T166" s="20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5" t="s">
        <v>140</v>
      </c>
      <c r="AT166" s="205" t="s">
        <v>119</v>
      </c>
      <c r="AU166" s="205" t="s">
        <v>82</v>
      </c>
      <c r="AY166" s="16" t="s">
        <v>118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6" t="s">
        <v>80</v>
      </c>
      <c r="BK166" s="206">
        <f>ROUND(I166*H166,1)</f>
        <v>0</v>
      </c>
      <c r="BL166" s="16" t="s">
        <v>140</v>
      </c>
      <c r="BM166" s="205" t="s">
        <v>301</v>
      </c>
    </row>
    <row r="167" spans="1:47" s="2" customFormat="1" ht="12">
      <c r="A167" s="37"/>
      <c r="B167" s="38"/>
      <c r="C167" s="39"/>
      <c r="D167" s="207" t="s">
        <v>126</v>
      </c>
      <c r="E167" s="39"/>
      <c r="F167" s="208" t="s">
        <v>302</v>
      </c>
      <c r="G167" s="39"/>
      <c r="H167" s="39"/>
      <c r="I167" s="209"/>
      <c r="J167" s="39"/>
      <c r="K167" s="39"/>
      <c r="L167" s="43"/>
      <c r="M167" s="210"/>
      <c r="N167" s="211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126</v>
      </c>
      <c r="AU167" s="16" t="s">
        <v>82</v>
      </c>
    </row>
    <row r="168" spans="1:65" s="2" customFormat="1" ht="33" customHeight="1">
      <c r="A168" s="37"/>
      <c r="B168" s="38"/>
      <c r="C168" s="195" t="s">
        <v>303</v>
      </c>
      <c r="D168" s="195" t="s">
        <v>119</v>
      </c>
      <c r="E168" s="196" t="s">
        <v>304</v>
      </c>
      <c r="F168" s="197" t="s">
        <v>305</v>
      </c>
      <c r="G168" s="198" t="s">
        <v>300</v>
      </c>
      <c r="H168" s="199">
        <v>28</v>
      </c>
      <c r="I168" s="200"/>
      <c r="J168" s="199">
        <f>ROUND(I168*H168,1)</f>
        <v>0</v>
      </c>
      <c r="K168" s="197" t="s">
        <v>123</v>
      </c>
      <c r="L168" s="43"/>
      <c r="M168" s="201" t="s">
        <v>19</v>
      </c>
      <c r="N168" s="202" t="s">
        <v>43</v>
      </c>
      <c r="O168" s="83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5" t="s">
        <v>140</v>
      </c>
      <c r="AT168" s="205" t="s">
        <v>119</v>
      </c>
      <c r="AU168" s="205" t="s">
        <v>82</v>
      </c>
      <c r="AY168" s="16" t="s">
        <v>118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6" t="s">
        <v>80</v>
      </c>
      <c r="BK168" s="206">
        <f>ROUND(I168*H168,1)</f>
        <v>0</v>
      </c>
      <c r="BL168" s="16" t="s">
        <v>140</v>
      </c>
      <c r="BM168" s="205" t="s">
        <v>306</v>
      </c>
    </row>
    <row r="169" spans="1:47" s="2" customFormat="1" ht="12">
      <c r="A169" s="37"/>
      <c r="B169" s="38"/>
      <c r="C169" s="39"/>
      <c r="D169" s="207" t="s">
        <v>126</v>
      </c>
      <c r="E169" s="39"/>
      <c r="F169" s="208" t="s">
        <v>307</v>
      </c>
      <c r="G169" s="39"/>
      <c r="H169" s="39"/>
      <c r="I169" s="209"/>
      <c r="J169" s="39"/>
      <c r="K169" s="39"/>
      <c r="L169" s="43"/>
      <c r="M169" s="210"/>
      <c r="N169" s="211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126</v>
      </c>
      <c r="AU169" s="16" t="s">
        <v>82</v>
      </c>
    </row>
    <row r="170" spans="1:65" s="2" customFormat="1" ht="55.5" customHeight="1">
      <c r="A170" s="37"/>
      <c r="B170" s="38"/>
      <c r="C170" s="195" t="s">
        <v>308</v>
      </c>
      <c r="D170" s="195" t="s">
        <v>119</v>
      </c>
      <c r="E170" s="196" t="s">
        <v>309</v>
      </c>
      <c r="F170" s="197" t="s">
        <v>310</v>
      </c>
      <c r="G170" s="198" t="s">
        <v>300</v>
      </c>
      <c r="H170" s="199">
        <v>28</v>
      </c>
      <c r="I170" s="200"/>
      <c r="J170" s="199">
        <f>ROUND(I170*H170,1)</f>
        <v>0</v>
      </c>
      <c r="K170" s="197" t="s">
        <v>123</v>
      </c>
      <c r="L170" s="43"/>
      <c r="M170" s="201" t="s">
        <v>19</v>
      </c>
      <c r="N170" s="202" t="s">
        <v>43</v>
      </c>
      <c r="O170" s="83"/>
      <c r="P170" s="203">
        <f>O170*H170</f>
        <v>0</v>
      </c>
      <c r="Q170" s="203">
        <v>0.00022</v>
      </c>
      <c r="R170" s="203">
        <f>Q170*H170</f>
        <v>0.0061600000000000005</v>
      </c>
      <c r="S170" s="203">
        <v>0</v>
      </c>
      <c r="T170" s="20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5" t="s">
        <v>140</v>
      </c>
      <c r="AT170" s="205" t="s">
        <v>119</v>
      </c>
      <c r="AU170" s="205" t="s">
        <v>82</v>
      </c>
      <c r="AY170" s="16" t="s">
        <v>118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6" t="s">
        <v>80</v>
      </c>
      <c r="BK170" s="206">
        <f>ROUND(I170*H170,1)</f>
        <v>0</v>
      </c>
      <c r="BL170" s="16" t="s">
        <v>140</v>
      </c>
      <c r="BM170" s="205" t="s">
        <v>311</v>
      </c>
    </row>
    <row r="171" spans="1:47" s="2" customFormat="1" ht="12">
      <c r="A171" s="37"/>
      <c r="B171" s="38"/>
      <c r="C171" s="39"/>
      <c r="D171" s="207" t="s">
        <v>126</v>
      </c>
      <c r="E171" s="39"/>
      <c r="F171" s="208" t="s">
        <v>312</v>
      </c>
      <c r="G171" s="39"/>
      <c r="H171" s="39"/>
      <c r="I171" s="209"/>
      <c r="J171" s="39"/>
      <c r="K171" s="39"/>
      <c r="L171" s="43"/>
      <c r="M171" s="210"/>
      <c r="N171" s="211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126</v>
      </c>
      <c r="AU171" s="16" t="s">
        <v>82</v>
      </c>
    </row>
    <row r="172" spans="1:65" s="2" customFormat="1" ht="62.7" customHeight="1">
      <c r="A172" s="37"/>
      <c r="B172" s="38"/>
      <c r="C172" s="195" t="s">
        <v>313</v>
      </c>
      <c r="D172" s="195" t="s">
        <v>119</v>
      </c>
      <c r="E172" s="196" t="s">
        <v>314</v>
      </c>
      <c r="F172" s="197" t="s">
        <v>315</v>
      </c>
      <c r="G172" s="198" t="s">
        <v>300</v>
      </c>
      <c r="H172" s="199">
        <v>2400</v>
      </c>
      <c r="I172" s="200"/>
      <c r="J172" s="199">
        <f>ROUND(I172*H172,1)</f>
        <v>0</v>
      </c>
      <c r="K172" s="197" t="s">
        <v>123</v>
      </c>
      <c r="L172" s="43"/>
      <c r="M172" s="201" t="s">
        <v>19</v>
      </c>
      <c r="N172" s="202" t="s">
        <v>43</v>
      </c>
      <c r="O172" s="83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5" t="s">
        <v>140</v>
      </c>
      <c r="AT172" s="205" t="s">
        <v>119</v>
      </c>
      <c r="AU172" s="205" t="s">
        <v>82</v>
      </c>
      <c r="AY172" s="16" t="s">
        <v>118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6" t="s">
        <v>80</v>
      </c>
      <c r="BK172" s="206">
        <f>ROUND(I172*H172,1)</f>
        <v>0</v>
      </c>
      <c r="BL172" s="16" t="s">
        <v>140</v>
      </c>
      <c r="BM172" s="205" t="s">
        <v>316</v>
      </c>
    </row>
    <row r="173" spans="1:47" s="2" customFormat="1" ht="12">
      <c r="A173" s="37"/>
      <c r="B173" s="38"/>
      <c r="C173" s="39"/>
      <c r="D173" s="207" t="s">
        <v>126</v>
      </c>
      <c r="E173" s="39"/>
      <c r="F173" s="208" t="s">
        <v>317</v>
      </c>
      <c r="G173" s="39"/>
      <c r="H173" s="39"/>
      <c r="I173" s="209"/>
      <c r="J173" s="39"/>
      <c r="K173" s="39"/>
      <c r="L173" s="43"/>
      <c r="M173" s="210"/>
      <c r="N173" s="211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126</v>
      </c>
      <c r="AU173" s="16" t="s">
        <v>82</v>
      </c>
    </row>
    <row r="174" spans="1:65" s="2" customFormat="1" ht="66.75" customHeight="1">
      <c r="A174" s="37"/>
      <c r="B174" s="38"/>
      <c r="C174" s="195" t="s">
        <v>318</v>
      </c>
      <c r="D174" s="195" t="s">
        <v>119</v>
      </c>
      <c r="E174" s="196" t="s">
        <v>319</v>
      </c>
      <c r="F174" s="197" t="s">
        <v>320</v>
      </c>
      <c r="G174" s="198" t="s">
        <v>300</v>
      </c>
      <c r="H174" s="199">
        <v>64</v>
      </c>
      <c r="I174" s="200"/>
      <c r="J174" s="199">
        <f>ROUND(I174*H174,1)</f>
        <v>0</v>
      </c>
      <c r="K174" s="197" t="s">
        <v>123</v>
      </c>
      <c r="L174" s="43"/>
      <c r="M174" s="201" t="s">
        <v>19</v>
      </c>
      <c r="N174" s="202" t="s">
        <v>43</v>
      </c>
      <c r="O174" s="83"/>
      <c r="P174" s="203">
        <f>O174*H174</f>
        <v>0</v>
      </c>
      <c r="Q174" s="203">
        <v>0</v>
      </c>
      <c r="R174" s="203">
        <f>Q174*H174</f>
        <v>0</v>
      </c>
      <c r="S174" s="203">
        <v>0.086</v>
      </c>
      <c r="T174" s="204">
        <f>S174*H174</f>
        <v>5.504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5" t="s">
        <v>140</v>
      </c>
      <c r="AT174" s="205" t="s">
        <v>119</v>
      </c>
      <c r="AU174" s="205" t="s">
        <v>82</v>
      </c>
      <c r="AY174" s="16" t="s">
        <v>118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6" t="s">
        <v>80</v>
      </c>
      <c r="BK174" s="206">
        <f>ROUND(I174*H174,1)</f>
        <v>0</v>
      </c>
      <c r="BL174" s="16" t="s">
        <v>140</v>
      </c>
      <c r="BM174" s="205" t="s">
        <v>321</v>
      </c>
    </row>
    <row r="175" spans="1:47" s="2" customFormat="1" ht="12">
      <c r="A175" s="37"/>
      <c r="B175" s="38"/>
      <c r="C175" s="39"/>
      <c r="D175" s="207" t="s">
        <v>126</v>
      </c>
      <c r="E175" s="39"/>
      <c r="F175" s="208" t="s">
        <v>322</v>
      </c>
      <c r="G175" s="39"/>
      <c r="H175" s="39"/>
      <c r="I175" s="209"/>
      <c r="J175" s="39"/>
      <c r="K175" s="39"/>
      <c r="L175" s="43"/>
      <c r="M175" s="210"/>
      <c r="N175" s="211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126</v>
      </c>
      <c r="AU175" s="16" t="s">
        <v>82</v>
      </c>
    </row>
    <row r="176" spans="1:51" s="13" customFormat="1" ht="12">
      <c r="A176" s="13"/>
      <c r="B176" s="224"/>
      <c r="C176" s="225"/>
      <c r="D176" s="226" t="s">
        <v>181</v>
      </c>
      <c r="E176" s="227" t="s">
        <v>19</v>
      </c>
      <c r="F176" s="228" t="s">
        <v>323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181</v>
      </c>
      <c r="AU176" s="234" t="s">
        <v>82</v>
      </c>
      <c r="AV176" s="13" t="s">
        <v>80</v>
      </c>
      <c r="AW176" s="13" t="s">
        <v>33</v>
      </c>
      <c r="AX176" s="13" t="s">
        <v>72</v>
      </c>
      <c r="AY176" s="234" t="s">
        <v>118</v>
      </c>
    </row>
    <row r="177" spans="1:51" s="14" customFormat="1" ht="12">
      <c r="A177" s="14"/>
      <c r="B177" s="235"/>
      <c r="C177" s="236"/>
      <c r="D177" s="226" t="s">
        <v>181</v>
      </c>
      <c r="E177" s="237" t="s">
        <v>19</v>
      </c>
      <c r="F177" s="238" t="s">
        <v>324</v>
      </c>
      <c r="G177" s="236"/>
      <c r="H177" s="239">
        <v>54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181</v>
      </c>
      <c r="AU177" s="245" t="s">
        <v>82</v>
      </c>
      <c r="AV177" s="14" t="s">
        <v>82</v>
      </c>
      <c r="AW177" s="14" t="s">
        <v>33</v>
      </c>
      <c r="AX177" s="14" t="s">
        <v>72</v>
      </c>
      <c r="AY177" s="245" t="s">
        <v>118</v>
      </c>
    </row>
    <row r="178" spans="1:51" s="13" customFormat="1" ht="12">
      <c r="A178" s="13"/>
      <c r="B178" s="224"/>
      <c r="C178" s="225"/>
      <c r="D178" s="226" t="s">
        <v>181</v>
      </c>
      <c r="E178" s="227" t="s">
        <v>19</v>
      </c>
      <c r="F178" s="228" t="s">
        <v>190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181</v>
      </c>
      <c r="AU178" s="234" t="s">
        <v>82</v>
      </c>
      <c r="AV178" s="13" t="s">
        <v>80</v>
      </c>
      <c r="AW178" s="13" t="s">
        <v>33</v>
      </c>
      <c r="AX178" s="13" t="s">
        <v>72</v>
      </c>
      <c r="AY178" s="234" t="s">
        <v>118</v>
      </c>
    </row>
    <row r="179" spans="1:51" s="14" customFormat="1" ht="12">
      <c r="A179" s="14"/>
      <c r="B179" s="235"/>
      <c r="C179" s="236"/>
      <c r="D179" s="226" t="s">
        <v>181</v>
      </c>
      <c r="E179" s="237" t="s">
        <v>19</v>
      </c>
      <c r="F179" s="238" t="s">
        <v>212</v>
      </c>
      <c r="G179" s="236"/>
      <c r="H179" s="239">
        <v>10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181</v>
      </c>
      <c r="AU179" s="245" t="s">
        <v>82</v>
      </c>
      <c r="AV179" s="14" t="s">
        <v>82</v>
      </c>
      <c r="AW179" s="14" t="s">
        <v>33</v>
      </c>
      <c r="AX179" s="14" t="s">
        <v>72</v>
      </c>
      <c r="AY179" s="245" t="s">
        <v>118</v>
      </c>
    </row>
    <row r="180" spans="1:65" s="2" customFormat="1" ht="66.75" customHeight="1">
      <c r="A180" s="37"/>
      <c r="B180" s="38"/>
      <c r="C180" s="195" t="s">
        <v>325</v>
      </c>
      <c r="D180" s="195" t="s">
        <v>119</v>
      </c>
      <c r="E180" s="196" t="s">
        <v>326</v>
      </c>
      <c r="F180" s="197" t="s">
        <v>327</v>
      </c>
      <c r="G180" s="198" t="s">
        <v>178</v>
      </c>
      <c r="H180" s="199">
        <v>1360</v>
      </c>
      <c r="I180" s="200"/>
      <c r="J180" s="199">
        <f>ROUND(I180*H180,1)</f>
        <v>0</v>
      </c>
      <c r="K180" s="197" t="s">
        <v>123</v>
      </c>
      <c r="L180" s="43"/>
      <c r="M180" s="201" t="s">
        <v>19</v>
      </c>
      <c r="N180" s="202" t="s">
        <v>43</v>
      </c>
      <c r="O180" s="83"/>
      <c r="P180" s="203">
        <f>O180*H180</f>
        <v>0</v>
      </c>
      <c r="Q180" s="203">
        <v>0</v>
      </c>
      <c r="R180" s="203">
        <f>Q180*H180</f>
        <v>0</v>
      </c>
      <c r="S180" s="203">
        <v>0.126</v>
      </c>
      <c r="T180" s="204">
        <f>S180*H180</f>
        <v>171.36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05" t="s">
        <v>140</v>
      </c>
      <c r="AT180" s="205" t="s">
        <v>119</v>
      </c>
      <c r="AU180" s="205" t="s">
        <v>82</v>
      </c>
      <c r="AY180" s="16" t="s">
        <v>118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6" t="s">
        <v>80</v>
      </c>
      <c r="BK180" s="206">
        <f>ROUND(I180*H180,1)</f>
        <v>0</v>
      </c>
      <c r="BL180" s="16" t="s">
        <v>140</v>
      </c>
      <c r="BM180" s="205" t="s">
        <v>328</v>
      </c>
    </row>
    <row r="181" spans="1:47" s="2" customFormat="1" ht="12">
      <c r="A181" s="37"/>
      <c r="B181" s="38"/>
      <c r="C181" s="39"/>
      <c r="D181" s="207" t="s">
        <v>126</v>
      </c>
      <c r="E181" s="39"/>
      <c r="F181" s="208" t="s">
        <v>329</v>
      </c>
      <c r="G181" s="39"/>
      <c r="H181" s="39"/>
      <c r="I181" s="209"/>
      <c r="J181" s="39"/>
      <c r="K181" s="39"/>
      <c r="L181" s="43"/>
      <c r="M181" s="210"/>
      <c r="N181" s="211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126</v>
      </c>
      <c r="AU181" s="16" t="s">
        <v>82</v>
      </c>
    </row>
    <row r="182" spans="1:51" s="13" customFormat="1" ht="12">
      <c r="A182" s="13"/>
      <c r="B182" s="224"/>
      <c r="C182" s="225"/>
      <c r="D182" s="226" t="s">
        <v>181</v>
      </c>
      <c r="E182" s="227" t="s">
        <v>19</v>
      </c>
      <c r="F182" s="228" t="s">
        <v>330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181</v>
      </c>
      <c r="AU182" s="234" t="s">
        <v>82</v>
      </c>
      <c r="AV182" s="13" t="s">
        <v>80</v>
      </c>
      <c r="AW182" s="13" t="s">
        <v>33</v>
      </c>
      <c r="AX182" s="13" t="s">
        <v>72</v>
      </c>
      <c r="AY182" s="234" t="s">
        <v>118</v>
      </c>
    </row>
    <row r="183" spans="1:51" s="14" customFormat="1" ht="12">
      <c r="A183" s="14"/>
      <c r="B183" s="235"/>
      <c r="C183" s="236"/>
      <c r="D183" s="226" t="s">
        <v>181</v>
      </c>
      <c r="E183" s="237" t="s">
        <v>19</v>
      </c>
      <c r="F183" s="238" t="s">
        <v>331</v>
      </c>
      <c r="G183" s="236"/>
      <c r="H183" s="239">
        <v>1360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181</v>
      </c>
      <c r="AU183" s="245" t="s">
        <v>82</v>
      </c>
      <c r="AV183" s="14" t="s">
        <v>82</v>
      </c>
      <c r="AW183" s="14" t="s">
        <v>33</v>
      </c>
      <c r="AX183" s="14" t="s">
        <v>72</v>
      </c>
      <c r="AY183" s="245" t="s">
        <v>118</v>
      </c>
    </row>
    <row r="184" spans="1:65" s="2" customFormat="1" ht="24.15" customHeight="1">
      <c r="A184" s="37"/>
      <c r="B184" s="38"/>
      <c r="C184" s="195" t="s">
        <v>332</v>
      </c>
      <c r="D184" s="195" t="s">
        <v>119</v>
      </c>
      <c r="E184" s="196" t="s">
        <v>333</v>
      </c>
      <c r="F184" s="197" t="s">
        <v>334</v>
      </c>
      <c r="G184" s="198" t="s">
        <v>178</v>
      </c>
      <c r="H184" s="199">
        <v>16</v>
      </c>
      <c r="I184" s="200"/>
      <c r="J184" s="199">
        <f>ROUND(I184*H184,1)</f>
        <v>0</v>
      </c>
      <c r="K184" s="197" t="s">
        <v>19</v>
      </c>
      <c r="L184" s="43"/>
      <c r="M184" s="201" t="s">
        <v>19</v>
      </c>
      <c r="N184" s="202" t="s">
        <v>43</v>
      </c>
      <c r="O184" s="83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05" t="s">
        <v>140</v>
      </c>
      <c r="AT184" s="205" t="s">
        <v>119</v>
      </c>
      <c r="AU184" s="205" t="s">
        <v>82</v>
      </c>
      <c r="AY184" s="16" t="s">
        <v>118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6" t="s">
        <v>80</v>
      </c>
      <c r="BK184" s="206">
        <f>ROUND(I184*H184,1)</f>
        <v>0</v>
      </c>
      <c r="BL184" s="16" t="s">
        <v>140</v>
      </c>
      <c r="BM184" s="205" t="s">
        <v>335</v>
      </c>
    </row>
    <row r="185" spans="1:51" s="13" customFormat="1" ht="12">
      <c r="A185" s="13"/>
      <c r="B185" s="224"/>
      <c r="C185" s="225"/>
      <c r="D185" s="226" t="s">
        <v>181</v>
      </c>
      <c r="E185" s="227" t="s">
        <v>19</v>
      </c>
      <c r="F185" s="228" t="s">
        <v>336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181</v>
      </c>
      <c r="AU185" s="234" t="s">
        <v>82</v>
      </c>
      <c r="AV185" s="13" t="s">
        <v>80</v>
      </c>
      <c r="AW185" s="13" t="s">
        <v>33</v>
      </c>
      <c r="AX185" s="13" t="s">
        <v>72</v>
      </c>
      <c r="AY185" s="234" t="s">
        <v>118</v>
      </c>
    </row>
    <row r="186" spans="1:51" s="14" customFormat="1" ht="12">
      <c r="A186" s="14"/>
      <c r="B186" s="235"/>
      <c r="C186" s="236"/>
      <c r="D186" s="226" t="s">
        <v>181</v>
      </c>
      <c r="E186" s="237" t="s">
        <v>19</v>
      </c>
      <c r="F186" s="238" t="s">
        <v>263</v>
      </c>
      <c r="G186" s="236"/>
      <c r="H186" s="239">
        <v>16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181</v>
      </c>
      <c r="AU186" s="245" t="s">
        <v>82</v>
      </c>
      <c r="AV186" s="14" t="s">
        <v>82</v>
      </c>
      <c r="AW186" s="14" t="s">
        <v>33</v>
      </c>
      <c r="AX186" s="14" t="s">
        <v>72</v>
      </c>
      <c r="AY186" s="245" t="s">
        <v>118</v>
      </c>
    </row>
    <row r="187" spans="1:65" s="2" customFormat="1" ht="49.05" customHeight="1">
      <c r="A187" s="37"/>
      <c r="B187" s="38"/>
      <c r="C187" s="195" t="s">
        <v>337</v>
      </c>
      <c r="D187" s="195" t="s">
        <v>119</v>
      </c>
      <c r="E187" s="196" t="s">
        <v>338</v>
      </c>
      <c r="F187" s="197" t="s">
        <v>339</v>
      </c>
      <c r="G187" s="198" t="s">
        <v>186</v>
      </c>
      <c r="H187" s="199">
        <v>1</v>
      </c>
      <c r="I187" s="200"/>
      <c r="J187" s="199">
        <f>ROUND(I187*H187,1)</f>
        <v>0</v>
      </c>
      <c r="K187" s="197" t="s">
        <v>123</v>
      </c>
      <c r="L187" s="43"/>
      <c r="M187" s="201" t="s">
        <v>19</v>
      </c>
      <c r="N187" s="202" t="s">
        <v>43</v>
      </c>
      <c r="O187" s="83"/>
      <c r="P187" s="203">
        <f>O187*H187</f>
        <v>0</v>
      </c>
      <c r="Q187" s="203">
        <v>0</v>
      </c>
      <c r="R187" s="203">
        <f>Q187*H187</f>
        <v>0</v>
      </c>
      <c r="S187" s="203">
        <v>2.4</v>
      </c>
      <c r="T187" s="204">
        <f>S187*H187</f>
        <v>2.4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5" t="s">
        <v>140</v>
      </c>
      <c r="AT187" s="205" t="s">
        <v>119</v>
      </c>
      <c r="AU187" s="205" t="s">
        <v>82</v>
      </c>
      <c r="AY187" s="16" t="s">
        <v>118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6" t="s">
        <v>80</v>
      </c>
      <c r="BK187" s="206">
        <f>ROUND(I187*H187,1)</f>
        <v>0</v>
      </c>
      <c r="BL187" s="16" t="s">
        <v>140</v>
      </c>
      <c r="BM187" s="205" t="s">
        <v>340</v>
      </c>
    </row>
    <row r="188" spans="1:47" s="2" customFormat="1" ht="12">
      <c r="A188" s="37"/>
      <c r="B188" s="38"/>
      <c r="C188" s="39"/>
      <c r="D188" s="207" t="s">
        <v>126</v>
      </c>
      <c r="E188" s="39"/>
      <c r="F188" s="208" t="s">
        <v>341</v>
      </c>
      <c r="G188" s="39"/>
      <c r="H188" s="39"/>
      <c r="I188" s="209"/>
      <c r="J188" s="39"/>
      <c r="K188" s="39"/>
      <c r="L188" s="43"/>
      <c r="M188" s="210"/>
      <c r="N188" s="211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126</v>
      </c>
      <c r="AU188" s="16" t="s">
        <v>82</v>
      </c>
    </row>
    <row r="189" spans="1:51" s="13" customFormat="1" ht="12">
      <c r="A189" s="13"/>
      <c r="B189" s="224"/>
      <c r="C189" s="225"/>
      <c r="D189" s="226" t="s">
        <v>181</v>
      </c>
      <c r="E189" s="227" t="s">
        <v>19</v>
      </c>
      <c r="F189" s="228" t="s">
        <v>342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181</v>
      </c>
      <c r="AU189" s="234" t="s">
        <v>82</v>
      </c>
      <c r="AV189" s="13" t="s">
        <v>80</v>
      </c>
      <c r="AW189" s="13" t="s">
        <v>33</v>
      </c>
      <c r="AX189" s="13" t="s">
        <v>72</v>
      </c>
      <c r="AY189" s="234" t="s">
        <v>118</v>
      </c>
    </row>
    <row r="190" spans="1:51" s="13" customFormat="1" ht="12">
      <c r="A190" s="13"/>
      <c r="B190" s="224"/>
      <c r="C190" s="225"/>
      <c r="D190" s="226" t="s">
        <v>181</v>
      </c>
      <c r="E190" s="227" t="s">
        <v>19</v>
      </c>
      <c r="F190" s="228" t="s">
        <v>190</v>
      </c>
      <c r="G190" s="225"/>
      <c r="H190" s="227" t="s">
        <v>19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181</v>
      </c>
      <c r="AU190" s="234" t="s">
        <v>82</v>
      </c>
      <c r="AV190" s="13" t="s">
        <v>80</v>
      </c>
      <c r="AW190" s="13" t="s">
        <v>33</v>
      </c>
      <c r="AX190" s="13" t="s">
        <v>72</v>
      </c>
      <c r="AY190" s="234" t="s">
        <v>118</v>
      </c>
    </row>
    <row r="191" spans="1:51" s="14" customFormat="1" ht="12">
      <c r="A191" s="14"/>
      <c r="B191" s="235"/>
      <c r="C191" s="236"/>
      <c r="D191" s="226" t="s">
        <v>181</v>
      </c>
      <c r="E191" s="237" t="s">
        <v>19</v>
      </c>
      <c r="F191" s="238" t="s">
        <v>80</v>
      </c>
      <c r="G191" s="236"/>
      <c r="H191" s="239">
        <v>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181</v>
      </c>
      <c r="AU191" s="245" t="s">
        <v>82</v>
      </c>
      <c r="AV191" s="14" t="s">
        <v>82</v>
      </c>
      <c r="AW191" s="14" t="s">
        <v>33</v>
      </c>
      <c r="AX191" s="14" t="s">
        <v>72</v>
      </c>
      <c r="AY191" s="245" t="s">
        <v>118</v>
      </c>
    </row>
    <row r="192" spans="1:65" s="2" customFormat="1" ht="24.15" customHeight="1">
      <c r="A192" s="37"/>
      <c r="B192" s="38"/>
      <c r="C192" s="195" t="s">
        <v>343</v>
      </c>
      <c r="D192" s="195" t="s">
        <v>119</v>
      </c>
      <c r="E192" s="196" t="s">
        <v>344</v>
      </c>
      <c r="F192" s="197" t="s">
        <v>345</v>
      </c>
      <c r="G192" s="198" t="s">
        <v>300</v>
      </c>
      <c r="H192" s="199">
        <v>1.5</v>
      </c>
      <c r="I192" s="200"/>
      <c r="J192" s="199">
        <f>ROUND(I192*H192,1)</f>
        <v>0</v>
      </c>
      <c r="K192" s="197" t="s">
        <v>123</v>
      </c>
      <c r="L192" s="43"/>
      <c r="M192" s="201" t="s">
        <v>19</v>
      </c>
      <c r="N192" s="202" t="s">
        <v>43</v>
      </c>
      <c r="O192" s="83"/>
      <c r="P192" s="203">
        <f>O192*H192</f>
        <v>0</v>
      </c>
      <c r="Q192" s="203">
        <v>0.74932</v>
      </c>
      <c r="R192" s="203">
        <f>Q192*H192</f>
        <v>1.12398</v>
      </c>
      <c r="S192" s="203">
        <v>0</v>
      </c>
      <c r="T192" s="20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5" t="s">
        <v>140</v>
      </c>
      <c r="AT192" s="205" t="s">
        <v>119</v>
      </c>
      <c r="AU192" s="205" t="s">
        <v>82</v>
      </c>
      <c r="AY192" s="16" t="s">
        <v>118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6" t="s">
        <v>80</v>
      </c>
      <c r="BK192" s="206">
        <f>ROUND(I192*H192,1)</f>
        <v>0</v>
      </c>
      <c r="BL192" s="16" t="s">
        <v>140</v>
      </c>
      <c r="BM192" s="205" t="s">
        <v>346</v>
      </c>
    </row>
    <row r="193" spans="1:47" s="2" customFormat="1" ht="12">
      <c r="A193" s="37"/>
      <c r="B193" s="38"/>
      <c r="C193" s="39"/>
      <c r="D193" s="207" t="s">
        <v>126</v>
      </c>
      <c r="E193" s="39"/>
      <c r="F193" s="208" t="s">
        <v>347</v>
      </c>
      <c r="G193" s="39"/>
      <c r="H193" s="39"/>
      <c r="I193" s="209"/>
      <c r="J193" s="39"/>
      <c r="K193" s="39"/>
      <c r="L193" s="43"/>
      <c r="M193" s="210"/>
      <c r="N193" s="211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126</v>
      </c>
      <c r="AU193" s="16" t="s">
        <v>82</v>
      </c>
    </row>
    <row r="194" spans="1:51" s="13" customFormat="1" ht="12">
      <c r="A194" s="13"/>
      <c r="B194" s="224"/>
      <c r="C194" s="225"/>
      <c r="D194" s="226" t="s">
        <v>181</v>
      </c>
      <c r="E194" s="227" t="s">
        <v>19</v>
      </c>
      <c r="F194" s="228" t="s">
        <v>189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181</v>
      </c>
      <c r="AU194" s="234" t="s">
        <v>82</v>
      </c>
      <c r="AV194" s="13" t="s">
        <v>80</v>
      </c>
      <c r="AW194" s="13" t="s">
        <v>33</v>
      </c>
      <c r="AX194" s="13" t="s">
        <v>72</v>
      </c>
      <c r="AY194" s="234" t="s">
        <v>118</v>
      </c>
    </row>
    <row r="195" spans="1:51" s="13" customFormat="1" ht="12">
      <c r="A195" s="13"/>
      <c r="B195" s="224"/>
      <c r="C195" s="225"/>
      <c r="D195" s="226" t="s">
        <v>181</v>
      </c>
      <c r="E195" s="227" t="s">
        <v>19</v>
      </c>
      <c r="F195" s="228" t="s">
        <v>190</v>
      </c>
      <c r="G195" s="225"/>
      <c r="H195" s="227" t="s">
        <v>19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181</v>
      </c>
      <c r="AU195" s="234" t="s">
        <v>82</v>
      </c>
      <c r="AV195" s="13" t="s">
        <v>80</v>
      </c>
      <c r="AW195" s="13" t="s">
        <v>33</v>
      </c>
      <c r="AX195" s="13" t="s">
        <v>72</v>
      </c>
      <c r="AY195" s="234" t="s">
        <v>118</v>
      </c>
    </row>
    <row r="196" spans="1:51" s="14" customFormat="1" ht="12">
      <c r="A196" s="14"/>
      <c r="B196" s="235"/>
      <c r="C196" s="236"/>
      <c r="D196" s="226" t="s">
        <v>181</v>
      </c>
      <c r="E196" s="237" t="s">
        <v>19</v>
      </c>
      <c r="F196" s="238" t="s">
        <v>348</v>
      </c>
      <c r="G196" s="236"/>
      <c r="H196" s="239">
        <v>1.5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181</v>
      </c>
      <c r="AU196" s="245" t="s">
        <v>82</v>
      </c>
      <c r="AV196" s="14" t="s">
        <v>82</v>
      </c>
      <c r="AW196" s="14" t="s">
        <v>33</v>
      </c>
      <c r="AX196" s="14" t="s">
        <v>72</v>
      </c>
      <c r="AY196" s="245" t="s">
        <v>118</v>
      </c>
    </row>
    <row r="197" spans="1:65" s="2" customFormat="1" ht="16.5" customHeight="1">
      <c r="A197" s="37"/>
      <c r="B197" s="38"/>
      <c r="C197" s="246" t="s">
        <v>349</v>
      </c>
      <c r="D197" s="246" t="s">
        <v>238</v>
      </c>
      <c r="E197" s="247" t="s">
        <v>350</v>
      </c>
      <c r="F197" s="248" t="s">
        <v>351</v>
      </c>
      <c r="G197" s="249" t="s">
        <v>130</v>
      </c>
      <c r="H197" s="250">
        <v>1</v>
      </c>
      <c r="I197" s="251"/>
      <c r="J197" s="250">
        <f>ROUND(I197*H197,1)</f>
        <v>0</v>
      </c>
      <c r="K197" s="248" t="s">
        <v>19</v>
      </c>
      <c r="L197" s="252"/>
      <c r="M197" s="253" t="s">
        <v>19</v>
      </c>
      <c r="N197" s="254" t="s">
        <v>43</v>
      </c>
      <c r="O197" s="83"/>
      <c r="P197" s="203">
        <f>O197*H197</f>
        <v>0</v>
      </c>
      <c r="Q197" s="203">
        <v>1.04</v>
      </c>
      <c r="R197" s="203">
        <f>Q197*H197</f>
        <v>1.04</v>
      </c>
      <c r="S197" s="203">
        <v>0</v>
      </c>
      <c r="T197" s="20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5" t="s">
        <v>241</v>
      </c>
      <c r="AT197" s="205" t="s">
        <v>238</v>
      </c>
      <c r="AU197" s="205" t="s">
        <v>82</v>
      </c>
      <c r="AY197" s="16" t="s">
        <v>118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6" t="s">
        <v>80</v>
      </c>
      <c r="BK197" s="206">
        <f>ROUND(I197*H197,1)</f>
        <v>0</v>
      </c>
      <c r="BL197" s="16" t="s">
        <v>241</v>
      </c>
      <c r="BM197" s="205" t="s">
        <v>352</v>
      </c>
    </row>
    <row r="198" spans="1:51" s="13" customFormat="1" ht="12">
      <c r="A198" s="13"/>
      <c r="B198" s="224"/>
      <c r="C198" s="225"/>
      <c r="D198" s="226" t="s">
        <v>181</v>
      </c>
      <c r="E198" s="227" t="s">
        <v>19</v>
      </c>
      <c r="F198" s="228" t="s">
        <v>189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181</v>
      </c>
      <c r="AU198" s="234" t="s">
        <v>82</v>
      </c>
      <c r="AV198" s="13" t="s">
        <v>80</v>
      </c>
      <c r="AW198" s="13" t="s">
        <v>33</v>
      </c>
      <c r="AX198" s="13" t="s">
        <v>72</v>
      </c>
      <c r="AY198" s="234" t="s">
        <v>118</v>
      </c>
    </row>
    <row r="199" spans="1:51" s="13" customFormat="1" ht="12">
      <c r="A199" s="13"/>
      <c r="B199" s="224"/>
      <c r="C199" s="225"/>
      <c r="D199" s="226" t="s">
        <v>181</v>
      </c>
      <c r="E199" s="227" t="s">
        <v>19</v>
      </c>
      <c r="F199" s="228" t="s">
        <v>190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181</v>
      </c>
      <c r="AU199" s="234" t="s">
        <v>82</v>
      </c>
      <c r="AV199" s="13" t="s">
        <v>80</v>
      </c>
      <c r="AW199" s="13" t="s">
        <v>33</v>
      </c>
      <c r="AX199" s="13" t="s">
        <v>72</v>
      </c>
      <c r="AY199" s="234" t="s">
        <v>118</v>
      </c>
    </row>
    <row r="200" spans="1:51" s="14" customFormat="1" ht="12">
      <c r="A200" s="14"/>
      <c r="B200" s="235"/>
      <c r="C200" s="236"/>
      <c r="D200" s="226" t="s">
        <v>181</v>
      </c>
      <c r="E200" s="237" t="s">
        <v>19</v>
      </c>
      <c r="F200" s="238" t="s">
        <v>80</v>
      </c>
      <c r="G200" s="236"/>
      <c r="H200" s="239">
        <v>1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181</v>
      </c>
      <c r="AU200" s="245" t="s">
        <v>82</v>
      </c>
      <c r="AV200" s="14" t="s">
        <v>82</v>
      </c>
      <c r="AW200" s="14" t="s">
        <v>33</v>
      </c>
      <c r="AX200" s="14" t="s">
        <v>72</v>
      </c>
      <c r="AY200" s="245" t="s">
        <v>118</v>
      </c>
    </row>
    <row r="201" spans="1:65" s="2" customFormat="1" ht="24.15" customHeight="1">
      <c r="A201" s="37"/>
      <c r="B201" s="38"/>
      <c r="C201" s="195" t="s">
        <v>353</v>
      </c>
      <c r="D201" s="195" t="s">
        <v>119</v>
      </c>
      <c r="E201" s="196" t="s">
        <v>354</v>
      </c>
      <c r="F201" s="197" t="s">
        <v>355</v>
      </c>
      <c r="G201" s="198" t="s">
        <v>186</v>
      </c>
      <c r="H201" s="199">
        <v>0.43</v>
      </c>
      <c r="I201" s="200"/>
      <c r="J201" s="199">
        <f>ROUND(I201*H201,1)</f>
        <v>0</v>
      </c>
      <c r="K201" s="197" t="s">
        <v>123</v>
      </c>
      <c r="L201" s="43"/>
      <c r="M201" s="201" t="s">
        <v>19</v>
      </c>
      <c r="N201" s="202" t="s">
        <v>43</v>
      </c>
      <c r="O201" s="83"/>
      <c r="P201" s="203">
        <f>O201*H201</f>
        <v>0</v>
      </c>
      <c r="Q201" s="203">
        <v>2.51225</v>
      </c>
      <c r="R201" s="203">
        <f>Q201*H201</f>
        <v>1.0802675</v>
      </c>
      <c r="S201" s="203">
        <v>0</v>
      </c>
      <c r="T201" s="20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05" t="s">
        <v>140</v>
      </c>
      <c r="AT201" s="205" t="s">
        <v>119</v>
      </c>
      <c r="AU201" s="205" t="s">
        <v>82</v>
      </c>
      <c r="AY201" s="16" t="s">
        <v>118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6" t="s">
        <v>80</v>
      </c>
      <c r="BK201" s="206">
        <f>ROUND(I201*H201,1)</f>
        <v>0</v>
      </c>
      <c r="BL201" s="16" t="s">
        <v>140</v>
      </c>
      <c r="BM201" s="205" t="s">
        <v>356</v>
      </c>
    </row>
    <row r="202" spans="1:47" s="2" customFormat="1" ht="12">
      <c r="A202" s="37"/>
      <c r="B202" s="38"/>
      <c r="C202" s="39"/>
      <c r="D202" s="207" t="s">
        <v>126</v>
      </c>
      <c r="E202" s="39"/>
      <c r="F202" s="208" t="s">
        <v>357</v>
      </c>
      <c r="G202" s="39"/>
      <c r="H202" s="39"/>
      <c r="I202" s="209"/>
      <c r="J202" s="39"/>
      <c r="K202" s="39"/>
      <c r="L202" s="43"/>
      <c r="M202" s="210"/>
      <c r="N202" s="211"/>
      <c r="O202" s="83"/>
      <c r="P202" s="83"/>
      <c r="Q202" s="83"/>
      <c r="R202" s="83"/>
      <c r="S202" s="83"/>
      <c r="T202" s="84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126</v>
      </c>
      <c r="AU202" s="16" t="s">
        <v>82</v>
      </c>
    </row>
    <row r="203" spans="1:51" s="14" customFormat="1" ht="12">
      <c r="A203" s="14"/>
      <c r="B203" s="235"/>
      <c r="C203" s="236"/>
      <c r="D203" s="226" t="s">
        <v>181</v>
      </c>
      <c r="E203" s="237" t="s">
        <v>19</v>
      </c>
      <c r="F203" s="238" t="s">
        <v>358</v>
      </c>
      <c r="G203" s="236"/>
      <c r="H203" s="239">
        <v>0.43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181</v>
      </c>
      <c r="AU203" s="245" t="s">
        <v>82</v>
      </c>
      <c r="AV203" s="14" t="s">
        <v>82</v>
      </c>
      <c r="AW203" s="14" t="s">
        <v>33</v>
      </c>
      <c r="AX203" s="14" t="s">
        <v>72</v>
      </c>
      <c r="AY203" s="245" t="s">
        <v>118</v>
      </c>
    </row>
    <row r="204" spans="1:65" s="2" customFormat="1" ht="24.15" customHeight="1">
      <c r="A204" s="37"/>
      <c r="B204" s="38"/>
      <c r="C204" s="195" t="s">
        <v>359</v>
      </c>
      <c r="D204" s="195" t="s">
        <v>119</v>
      </c>
      <c r="E204" s="196" t="s">
        <v>360</v>
      </c>
      <c r="F204" s="197" t="s">
        <v>361</v>
      </c>
      <c r="G204" s="198" t="s">
        <v>130</v>
      </c>
      <c r="H204" s="199">
        <v>1</v>
      </c>
      <c r="I204" s="200"/>
      <c r="J204" s="199">
        <f>ROUND(I204*H204,1)</f>
        <v>0</v>
      </c>
      <c r="K204" s="197" t="s">
        <v>123</v>
      </c>
      <c r="L204" s="43"/>
      <c r="M204" s="201" t="s">
        <v>19</v>
      </c>
      <c r="N204" s="202" t="s">
        <v>43</v>
      </c>
      <c r="O204" s="83"/>
      <c r="P204" s="203">
        <f>O204*H204</f>
        <v>0</v>
      </c>
      <c r="Q204" s="203">
        <v>9E-05</v>
      </c>
      <c r="R204" s="203">
        <f>Q204*H204</f>
        <v>9E-05</v>
      </c>
      <c r="S204" s="203">
        <v>0</v>
      </c>
      <c r="T204" s="20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05" t="s">
        <v>140</v>
      </c>
      <c r="AT204" s="205" t="s">
        <v>119</v>
      </c>
      <c r="AU204" s="205" t="s">
        <v>82</v>
      </c>
      <c r="AY204" s="16" t="s">
        <v>118</v>
      </c>
      <c r="BE204" s="206">
        <f>IF(N204="základní",J204,0)</f>
        <v>0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16" t="s">
        <v>80</v>
      </c>
      <c r="BK204" s="206">
        <f>ROUND(I204*H204,1)</f>
        <v>0</v>
      </c>
      <c r="BL204" s="16" t="s">
        <v>140</v>
      </c>
      <c r="BM204" s="205" t="s">
        <v>362</v>
      </c>
    </row>
    <row r="205" spans="1:47" s="2" customFormat="1" ht="12">
      <c r="A205" s="37"/>
      <c r="B205" s="38"/>
      <c r="C205" s="39"/>
      <c r="D205" s="207" t="s">
        <v>126</v>
      </c>
      <c r="E205" s="39"/>
      <c r="F205" s="208" t="s">
        <v>363</v>
      </c>
      <c r="G205" s="39"/>
      <c r="H205" s="39"/>
      <c r="I205" s="209"/>
      <c r="J205" s="39"/>
      <c r="K205" s="39"/>
      <c r="L205" s="43"/>
      <c r="M205" s="210"/>
      <c r="N205" s="211"/>
      <c r="O205" s="83"/>
      <c r="P205" s="83"/>
      <c r="Q205" s="83"/>
      <c r="R205" s="83"/>
      <c r="S205" s="83"/>
      <c r="T205" s="84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126</v>
      </c>
      <c r="AU205" s="16" t="s">
        <v>82</v>
      </c>
    </row>
    <row r="206" spans="1:51" s="13" customFormat="1" ht="12">
      <c r="A206" s="13"/>
      <c r="B206" s="224"/>
      <c r="C206" s="225"/>
      <c r="D206" s="226" t="s">
        <v>181</v>
      </c>
      <c r="E206" s="227" t="s">
        <v>19</v>
      </c>
      <c r="F206" s="228" t="s">
        <v>189</v>
      </c>
      <c r="G206" s="225"/>
      <c r="H206" s="227" t="s">
        <v>19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181</v>
      </c>
      <c r="AU206" s="234" t="s">
        <v>82</v>
      </c>
      <c r="AV206" s="13" t="s">
        <v>80</v>
      </c>
      <c r="AW206" s="13" t="s">
        <v>33</v>
      </c>
      <c r="AX206" s="13" t="s">
        <v>72</v>
      </c>
      <c r="AY206" s="234" t="s">
        <v>118</v>
      </c>
    </row>
    <row r="207" spans="1:51" s="13" customFormat="1" ht="12">
      <c r="A207" s="13"/>
      <c r="B207" s="224"/>
      <c r="C207" s="225"/>
      <c r="D207" s="226" t="s">
        <v>181</v>
      </c>
      <c r="E207" s="227" t="s">
        <v>19</v>
      </c>
      <c r="F207" s="228" t="s">
        <v>190</v>
      </c>
      <c r="G207" s="225"/>
      <c r="H207" s="227" t="s">
        <v>19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181</v>
      </c>
      <c r="AU207" s="234" t="s">
        <v>82</v>
      </c>
      <c r="AV207" s="13" t="s">
        <v>80</v>
      </c>
      <c r="AW207" s="13" t="s">
        <v>33</v>
      </c>
      <c r="AX207" s="13" t="s">
        <v>72</v>
      </c>
      <c r="AY207" s="234" t="s">
        <v>118</v>
      </c>
    </row>
    <row r="208" spans="1:51" s="14" customFormat="1" ht="12">
      <c r="A208" s="14"/>
      <c r="B208" s="235"/>
      <c r="C208" s="236"/>
      <c r="D208" s="226" t="s">
        <v>181</v>
      </c>
      <c r="E208" s="237" t="s">
        <v>19</v>
      </c>
      <c r="F208" s="238" t="s">
        <v>80</v>
      </c>
      <c r="G208" s="236"/>
      <c r="H208" s="239">
        <v>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181</v>
      </c>
      <c r="AU208" s="245" t="s">
        <v>82</v>
      </c>
      <c r="AV208" s="14" t="s">
        <v>82</v>
      </c>
      <c r="AW208" s="14" t="s">
        <v>33</v>
      </c>
      <c r="AX208" s="14" t="s">
        <v>72</v>
      </c>
      <c r="AY208" s="245" t="s">
        <v>118</v>
      </c>
    </row>
    <row r="209" spans="1:63" s="11" customFormat="1" ht="22.8" customHeight="1">
      <c r="A209" s="11"/>
      <c r="B209" s="181"/>
      <c r="C209" s="182"/>
      <c r="D209" s="183" t="s">
        <v>71</v>
      </c>
      <c r="E209" s="222" t="s">
        <v>364</v>
      </c>
      <c r="F209" s="222" t="s">
        <v>365</v>
      </c>
      <c r="G209" s="182"/>
      <c r="H209" s="182"/>
      <c r="I209" s="185"/>
      <c r="J209" s="223">
        <f>BK209</f>
        <v>0</v>
      </c>
      <c r="K209" s="182"/>
      <c r="L209" s="187"/>
      <c r="M209" s="188"/>
      <c r="N209" s="189"/>
      <c r="O209" s="189"/>
      <c r="P209" s="190">
        <f>SUM(P210:P211)</f>
        <v>0</v>
      </c>
      <c r="Q209" s="189"/>
      <c r="R209" s="190">
        <f>SUM(R210:R211)</f>
        <v>0</v>
      </c>
      <c r="S209" s="189"/>
      <c r="T209" s="191">
        <f>SUM(T210:T211)</f>
        <v>0</v>
      </c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R209" s="192" t="s">
        <v>80</v>
      </c>
      <c r="AT209" s="193" t="s">
        <v>71</v>
      </c>
      <c r="AU209" s="193" t="s">
        <v>80</v>
      </c>
      <c r="AY209" s="192" t="s">
        <v>118</v>
      </c>
      <c r="BK209" s="194">
        <f>SUM(BK210:BK211)</f>
        <v>0</v>
      </c>
    </row>
    <row r="210" spans="1:65" s="2" customFormat="1" ht="44.25" customHeight="1">
      <c r="A210" s="37"/>
      <c r="B210" s="38"/>
      <c r="C210" s="195" t="s">
        <v>366</v>
      </c>
      <c r="D210" s="195" t="s">
        <v>119</v>
      </c>
      <c r="E210" s="196" t="s">
        <v>367</v>
      </c>
      <c r="F210" s="197" t="s">
        <v>368</v>
      </c>
      <c r="G210" s="198" t="s">
        <v>198</v>
      </c>
      <c r="H210" s="199">
        <v>305.25</v>
      </c>
      <c r="I210" s="200"/>
      <c r="J210" s="199">
        <f>ROUND(I210*H210,1)</f>
        <v>0</v>
      </c>
      <c r="K210" s="197" t="s">
        <v>123</v>
      </c>
      <c r="L210" s="43"/>
      <c r="M210" s="201" t="s">
        <v>19</v>
      </c>
      <c r="N210" s="202" t="s">
        <v>43</v>
      </c>
      <c r="O210" s="83"/>
      <c r="P210" s="203">
        <f>O210*H210</f>
        <v>0</v>
      </c>
      <c r="Q210" s="203">
        <v>0</v>
      </c>
      <c r="R210" s="203">
        <f>Q210*H210</f>
        <v>0</v>
      </c>
      <c r="S210" s="203">
        <v>0</v>
      </c>
      <c r="T210" s="20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5" t="s">
        <v>140</v>
      </c>
      <c r="AT210" s="205" t="s">
        <v>119</v>
      </c>
      <c r="AU210" s="205" t="s">
        <v>82</v>
      </c>
      <c r="AY210" s="16" t="s">
        <v>118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6" t="s">
        <v>80</v>
      </c>
      <c r="BK210" s="206">
        <f>ROUND(I210*H210,1)</f>
        <v>0</v>
      </c>
      <c r="BL210" s="16" t="s">
        <v>140</v>
      </c>
      <c r="BM210" s="205" t="s">
        <v>369</v>
      </c>
    </row>
    <row r="211" spans="1:47" s="2" customFormat="1" ht="12">
      <c r="A211" s="37"/>
      <c r="B211" s="38"/>
      <c r="C211" s="39"/>
      <c r="D211" s="207" t="s">
        <v>126</v>
      </c>
      <c r="E211" s="39"/>
      <c r="F211" s="208" t="s">
        <v>370</v>
      </c>
      <c r="G211" s="39"/>
      <c r="H211" s="39"/>
      <c r="I211" s="209"/>
      <c r="J211" s="39"/>
      <c r="K211" s="39"/>
      <c r="L211" s="43"/>
      <c r="M211" s="210"/>
      <c r="N211" s="211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126</v>
      </c>
      <c r="AU211" s="16" t="s">
        <v>82</v>
      </c>
    </row>
    <row r="212" spans="1:63" s="11" customFormat="1" ht="22.8" customHeight="1">
      <c r="A212" s="11"/>
      <c r="B212" s="181"/>
      <c r="C212" s="182"/>
      <c r="D212" s="183" t="s">
        <v>71</v>
      </c>
      <c r="E212" s="222" t="s">
        <v>371</v>
      </c>
      <c r="F212" s="222" t="s">
        <v>372</v>
      </c>
      <c r="G212" s="182"/>
      <c r="H212" s="182"/>
      <c r="I212" s="185"/>
      <c r="J212" s="223">
        <f>BK212</f>
        <v>0</v>
      </c>
      <c r="K212" s="182"/>
      <c r="L212" s="187"/>
      <c r="M212" s="188"/>
      <c r="N212" s="189"/>
      <c r="O212" s="189"/>
      <c r="P212" s="190">
        <f>SUM(P213:P230)</f>
        <v>0</v>
      </c>
      <c r="Q212" s="189"/>
      <c r="R212" s="190">
        <f>SUM(R213:R230)</f>
        <v>0</v>
      </c>
      <c r="S212" s="189"/>
      <c r="T212" s="191">
        <f>SUM(T213:T230)</f>
        <v>0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R212" s="192" t="s">
        <v>80</v>
      </c>
      <c r="AT212" s="193" t="s">
        <v>71</v>
      </c>
      <c r="AU212" s="193" t="s">
        <v>80</v>
      </c>
      <c r="AY212" s="192" t="s">
        <v>118</v>
      </c>
      <c r="BK212" s="194">
        <f>SUM(BK213:BK230)</f>
        <v>0</v>
      </c>
    </row>
    <row r="213" spans="1:65" s="2" customFormat="1" ht="24.15" customHeight="1">
      <c r="A213" s="37"/>
      <c r="B213" s="38"/>
      <c r="C213" s="195" t="s">
        <v>373</v>
      </c>
      <c r="D213" s="195" t="s">
        <v>119</v>
      </c>
      <c r="E213" s="196" t="s">
        <v>374</v>
      </c>
      <c r="F213" s="197" t="s">
        <v>375</v>
      </c>
      <c r="G213" s="198" t="s">
        <v>198</v>
      </c>
      <c r="H213" s="199">
        <v>210.76</v>
      </c>
      <c r="I213" s="200"/>
      <c r="J213" s="199">
        <f>ROUND(I213*H213,1)</f>
        <v>0</v>
      </c>
      <c r="K213" s="197" t="s">
        <v>123</v>
      </c>
      <c r="L213" s="43"/>
      <c r="M213" s="201" t="s">
        <v>19</v>
      </c>
      <c r="N213" s="202" t="s">
        <v>43</v>
      </c>
      <c r="O213" s="83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05" t="s">
        <v>140</v>
      </c>
      <c r="AT213" s="205" t="s">
        <v>119</v>
      </c>
      <c r="AU213" s="205" t="s">
        <v>82</v>
      </c>
      <c r="AY213" s="16" t="s">
        <v>118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6" t="s">
        <v>80</v>
      </c>
      <c r="BK213" s="206">
        <f>ROUND(I213*H213,1)</f>
        <v>0</v>
      </c>
      <c r="BL213" s="16" t="s">
        <v>140</v>
      </c>
      <c r="BM213" s="205" t="s">
        <v>376</v>
      </c>
    </row>
    <row r="214" spans="1:47" s="2" customFormat="1" ht="12">
      <c r="A214" s="37"/>
      <c r="B214" s="38"/>
      <c r="C214" s="39"/>
      <c r="D214" s="207" t="s">
        <v>126</v>
      </c>
      <c r="E214" s="39"/>
      <c r="F214" s="208" t="s">
        <v>377</v>
      </c>
      <c r="G214" s="39"/>
      <c r="H214" s="39"/>
      <c r="I214" s="209"/>
      <c r="J214" s="39"/>
      <c r="K214" s="39"/>
      <c r="L214" s="43"/>
      <c r="M214" s="210"/>
      <c r="N214" s="211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126</v>
      </c>
      <c r="AU214" s="16" t="s">
        <v>82</v>
      </c>
    </row>
    <row r="215" spans="1:65" s="2" customFormat="1" ht="37.8" customHeight="1">
      <c r="A215" s="37"/>
      <c r="B215" s="38"/>
      <c r="C215" s="195" t="s">
        <v>378</v>
      </c>
      <c r="D215" s="195" t="s">
        <v>119</v>
      </c>
      <c r="E215" s="196" t="s">
        <v>379</v>
      </c>
      <c r="F215" s="197" t="s">
        <v>380</v>
      </c>
      <c r="G215" s="198" t="s">
        <v>198</v>
      </c>
      <c r="H215" s="199">
        <v>208.36</v>
      </c>
      <c r="I215" s="200"/>
      <c r="J215" s="199">
        <f>ROUND(I215*H215,1)</f>
        <v>0</v>
      </c>
      <c r="K215" s="197" t="s">
        <v>123</v>
      </c>
      <c r="L215" s="43"/>
      <c r="M215" s="201" t="s">
        <v>19</v>
      </c>
      <c r="N215" s="202" t="s">
        <v>43</v>
      </c>
      <c r="O215" s="83"/>
      <c r="P215" s="203">
        <f>O215*H215</f>
        <v>0</v>
      </c>
      <c r="Q215" s="203">
        <v>0</v>
      </c>
      <c r="R215" s="203">
        <f>Q215*H215</f>
        <v>0</v>
      </c>
      <c r="S215" s="203">
        <v>0</v>
      </c>
      <c r="T215" s="20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5" t="s">
        <v>140</v>
      </c>
      <c r="AT215" s="205" t="s">
        <v>119</v>
      </c>
      <c r="AU215" s="205" t="s">
        <v>82</v>
      </c>
      <c r="AY215" s="16" t="s">
        <v>118</v>
      </c>
      <c r="BE215" s="206">
        <f>IF(N215="základní",J215,0)</f>
        <v>0</v>
      </c>
      <c r="BF215" s="206">
        <f>IF(N215="snížená",J215,0)</f>
        <v>0</v>
      </c>
      <c r="BG215" s="206">
        <f>IF(N215="zákl. přenesená",J215,0)</f>
        <v>0</v>
      </c>
      <c r="BH215" s="206">
        <f>IF(N215="sníž. přenesená",J215,0)</f>
        <v>0</v>
      </c>
      <c r="BI215" s="206">
        <f>IF(N215="nulová",J215,0)</f>
        <v>0</v>
      </c>
      <c r="BJ215" s="16" t="s">
        <v>80</v>
      </c>
      <c r="BK215" s="206">
        <f>ROUND(I215*H215,1)</f>
        <v>0</v>
      </c>
      <c r="BL215" s="16" t="s">
        <v>140</v>
      </c>
      <c r="BM215" s="205" t="s">
        <v>381</v>
      </c>
    </row>
    <row r="216" spans="1:47" s="2" customFormat="1" ht="12">
      <c r="A216" s="37"/>
      <c r="B216" s="38"/>
      <c r="C216" s="39"/>
      <c r="D216" s="207" t="s">
        <v>126</v>
      </c>
      <c r="E216" s="39"/>
      <c r="F216" s="208" t="s">
        <v>382</v>
      </c>
      <c r="G216" s="39"/>
      <c r="H216" s="39"/>
      <c r="I216" s="209"/>
      <c r="J216" s="39"/>
      <c r="K216" s="39"/>
      <c r="L216" s="43"/>
      <c r="M216" s="210"/>
      <c r="N216" s="211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126</v>
      </c>
      <c r="AU216" s="16" t="s">
        <v>82</v>
      </c>
    </row>
    <row r="217" spans="1:51" s="14" customFormat="1" ht="12">
      <c r="A217" s="14"/>
      <c r="B217" s="235"/>
      <c r="C217" s="236"/>
      <c r="D217" s="226" t="s">
        <v>181</v>
      </c>
      <c r="E217" s="237" t="s">
        <v>19</v>
      </c>
      <c r="F217" s="238" t="s">
        <v>383</v>
      </c>
      <c r="G217" s="236"/>
      <c r="H217" s="239">
        <v>208.36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181</v>
      </c>
      <c r="AU217" s="245" t="s">
        <v>82</v>
      </c>
      <c r="AV217" s="14" t="s">
        <v>82</v>
      </c>
      <c r="AW217" s="14" t="s">
        <v>33</v>
      </c>
      <c r="AX217" s="14" t="s">
        <v>72</v>
      </c>
      <c r="AY217" s="245" t="s">
        <v>118</v>
      </c>
    </row>
    <row r="218" spans="1:65" s="2" customFormat="1" ht="37.8" customHeight="1">
      <c r="A218" s="37"/>
      <c r="B218" s="38"/>
      <c r="C218" s="195" t="s">
        <v>384</v>
      </c>
      <c r="D218" s="195" t="s">
        <v>119</v>
      </c>
      <c r="E218" s="196" t="s">
        <v>385</v>
      </c>
      <c r="F218" s="197" t="s">
        <v>386</v>
      </c>
      <c r="G218" s="198" t="s">
        <v>198</v>
      </c>
      <c r="H218" s="199">
        <v>1875.24</v>
      </c>
      <c r="I218" s="200"/>
      <c r="J218" s="199">
        <f>ROUND(I218*H218,1)</f>
        <v>0</v>
      </c>
      <c r="K218" s="197" t="s">
        <v>123</v>
      </c>
      <c r="L218" s="43"/>
      <c r="M218" s="201" t="s">
        <v>19</v>
      </c>
      <c r="N218" s="202" t="s">
        <v>43</v>
      </c>
      <c r="O218" s="83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05" t="s">
        <v>140</v>
      </c>
      <c r="AT218" s="205" t="s">
        <v>119</v>
      </c>
      <c r="AU218" s="205" t="s">
        <v>82</v>
      </c>
      <c r="AY218" s="16" t="s">
        <v>118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6" t="s">
        <v>80</v>
      </c>
      <c r="BK218" s="206">
        <f>ROUND(I218*H218,1)</f>
        <v>0</v>
      </c>
      <c r="BL218" s="16" t="s">
        <v>140</v>
      </c>
      <c r="BM218" s="205" t="s">
        <v>387</v>
      </c>
    </row>
    <row r="219" spans="1:47" s="2" customFormat="1" ht="12">
      <c r="A219" s="37"/>
      <c r="B219" s="38"/>
      <c r="C219" s="39"/>
      <c r="D219" s="207" t="s">
        <v>126</v>
      </c>
      <c r="E219" s="39"/>
      <c r="F219" s="208" t="s">
        <v>388</v>
      </c>
      <c r="G219" s="39"/>
      <c r="H219" s="39"/>
      <c r="I219" s="209"/>
      <c r="J219" s="39"/>
      <c r="K219" s="39"/>
      <c r="L219" s="43"/>
      <c r="M219" s="210"/>
      <c r="N219" s="211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126</v>
      </c>
      <c r="AU219" s="16" t="s">
        <v>82</v>
      </c>
    </row>
    <row r="220" spans="1:51" s="14" customFormat="1" ht="12">
      <c r="A220" s="14"/>
      <c r="B220" s="235"/>
      <c r="C220" s="236"/>
      <c r="D220" s="226" t="s">
        <v>181</v>
      </c>
      <c r="E220" s="237" t="s">
        <v>19</v>
      </c>
      <c r="F220" s="238" t="s">
        <v>389</v>
      </c>
      <c r="G220" s="236"/>
      <c r="H220" s="239">
        <v>1875.24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181</v>
      </c>
      <c r="AU220" s="245" t="s">
        <v>82</v>
      </c>
      <c r="AV220" s="14" t="s">
        <v>82</v>
      </c>
      <c r="AW220" s="14" t="s">
        <v>33</v>
      </c>
      <c r="AX220" s="14" t="s">
        <v>72</v>
      </c>
      <c r="AY220" s="245" t="s">
        <v>118</v>
      </c>
    </row>
    <row r="221" spans="1:65" s="2" customFormat="1" ht="44.25" customHeight="1">
      <c r="A221" s="37"/>
      <c r="B221" s="38"/>
      <c r="C221" s="195" t="s">
        <v>390</v>
      </c>
      <c r="D221" s="195" t="s">
        <v>119</v>
      </c>
      <c r="E221" s="196" t="s">
        <v>391</v>
      </c>
      <c r="F221" s="197" t="s">
        <v>197</v>
      </c>
      <c r="G221" s="198" t="s">
        <v>198</v>
      </c>
      <c r="H221" s="199">
        <v>208.36</v>
      </c>
      <c r="I221" s="200"/>
      <c r="J221" s="199">
        <f>ROUND(I221*H221,1)</f>
        <v>0</v>
      </c>
      <c r="K221" s="197" t="s">
        <v>123</v>
      </c>
      <c r="L221" s="43"/>
      <c r="M221" s="201" t="s">
        <v>19</v>
      </c>
      <c r="N221" s="202" t="s">
        <v>43</v>
      </c>
      <c r="O221" s="83"/>
      <c r="P221" s="203">
        <f>O221*H221</f>
        <v>0</v>
      </c>
      <c r="Q221" s="203">
        <v>0</v>
      </c>
      <c r="R221" s="203">
        <f>Q221*H221</f>
        <v>0</v>
      </c>
      <c r="S221" s="203">
        <v>0</v>
      </c>
      <c r="T221" s="20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5" t="s">
        <v>140</v>
      </c>
      <c r="AT221" s="205" t="s">
        <v>119</v>
      </c>
      <c r="AU221" s="205" t="s">
        <v>82</v>
      </c>
      <c r="AY221" s="16" t="s">
        <v>118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6" t="s">
        <v>80</v>
      </c>
      <c r="BK221" s="206">
        <f>ROUND(I221*H221,1)</f>
        <v>0</v>
      </c>
      <c r="BL221" s="16" t="s">
        <v>140</v>
      </c>
      <c r="BM221" s="205" t="s">
        <v>392</v>
      </c>
    </row>
    <row r="222" spans="1:47" s="2" customFormat="1" ht="12">
      <c r="A222" s="37"/>
      <c r="B222" s="38"/>
      <c r="C222" s="39"/>
      <c r="D222" s="207" t="s">
        <v>126</v>
      </c>
      <c r="E222" s="39"/>
      <c r="F222" s="208" t="s">
        <v>393</v>
      </c>
      <c r="G222" s="39"/>
      <c r="H222" s="39"/>
      <c r="I222" s="209"/>
      <c r="J222" s="39"/>
      <c r="K222" s="39"/>
      <c r="L222" s="43"/>
      <c r="M222" s="210"/>
      <c r="N222" s="211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126</v>
      </c>
      <c r="AU222" s="16" t="s">
        <v>82</v>
      </c>
    </row>
    <row r="223" spans="1:51" s="14" customFormat="1" ht="12">
      <c r="A223" s="14"/>
      <c r="B223" s="235"/>
      <c r="C223" s="236"/>
      <c r="D223" s="226" t="s">
        <v>181</v>
      </c>
      <c r="E223" s="237" t="s">
        <v>19</v>
      </c>
      <c r="F223" s="238" t="s">
        <v>383</v>
      </c>
      <c r="G223" s="236"/>
      <c r="H223" s="239">
        <v>208.36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181</v>
      </c>
      <c r="AU223" s="245" t="s">
        <v>82</v>
      </c>
      <c r="AV223" s="14" t="s">
        <v>82</v>
      </c>
      <c r="AW223" s="14" t="s">
        <v>33</v>
      </c>
      <c r="AX223" s="14" t="s">
        <v>72</v>
      </c>
      <c r="AY223" s="245" t="s">
        <v>118</v>
      </c>
    </row>
    <row r="224" spans="1:65" s="2" customFormat="1" ht="37.8" customHeight="1">
      <c r="A224" s="37"/>
      <c r="B224" s="38"/>
      <c r="C224" s="195" t="s">
        <v>394</v>
      </c>
      <c r="D224" s="195" t="s">
        <v>119</v>
      </c>
      <c r="E224" s="196" t="s">
        <v>395</v>
      </c>
      <c r="F224" s="197" t="s">
        <v>396</v>
      </c>
      <c r="G224" s="198" t="s">
        <v>198</v>
      </c>
      <c r="H224" s="199">
        <v>2.4</v>
      </c>
      <c r="I224" s="200"/>
      <c r="J224" s="199">
        <f>ROUND(I224*H224,1)</f>
        <v>0</v>
      </c>
      <c r="K224" s="197" t="s">
        <v>123</v>
      </c>
      <c r="L224" s="43"/>
      <c r="M224" s="201" t="s">
        <v>19</v>
      </c>
      <c r="N224" s="202" t="s">
        <v>43</v>
      </c>
      <c r="O224" s="83"/>
      <c r="P224" s="203">
        <f>O224*H224</f>
        <v>0</v>
      </c>
      <c r="Q224" s="203">
        <v>0</v>
      </c>
      <c r="R224" s="203">
        <f>Q224*H224</f>
        <v>0</v>
      </c>
      <c r="S224" s="203">
        <v>0</v>
      </c>
      <c r="T224" s="20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05" t="s">
        <v>140</v>
      </c>
      <c r="AT224" s="205" t="s">
        <v>119</v>
      </c>
      <c r="AU224" s="205" t="s">
        <v>82</v>
      </c>
      <c r="AY224" s="16" t="s">
        <v>118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6" t="s">
        <v>80</v>
      </c>
      <c r="BK224" s="206">
        <f>ROUND(I224*H224,1)</f>
        <v>0</v>
      </c>
      <c r="BL224" s="16" t="s">
        <v>140</v>
      </c>
      <c r="BM224" s="205" t="s">
        <v>397</v>
      </c>
    </row>
    <row r="225" spans="1:47" s="2" customFormat="1" ht="12">
      <c r="A225" s="37"/>
      <c r="B225" s="38"/>
      <c r="C225" s="39"/>
      <c r="D225" s="207" t="s">
        <v>126</v>
      </c>
      <c r="E225" s="39"/>
      <c r="F225" s="208" t="s">
        <v>398</v>
      </c>
      <c r="G225" s="39"/>
      <c r="H225" s="39"/>
      <c r="I225" s="209"/>
      <c r="J225" s="39"/>
      <c r="K225" s="39"/>
      <c r="L225" s="43"/>
      <c r="M225" s="210"/>
      <c r="N225" s="211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126</v>
      </c>
      <c r="AU225" s="16" t="s">
        <v>82</v>
      </c>
    </row>
    <row r="226" spans="1:65" s="2" customFormat="1" ht="37.8" customHeight="1">
      <c r="A226" s="37"/>
      <c r="B226" s="38"/>
      <c r="C226" s="195" t="s">
        <v>399</v>
      </c>
      <c r="D226" s="195" t="s">
        <v>119</v>
      </c>
      <c r="E226" s="196" t="s">
        <v>400</v>
      </c>
      <c r="F226" s="197" t="s">
        <v>386</v>
      </c>
      <c r="G226" s="198" t="s">
        <v>198</v>
      </c>
      <c r="H226" s="199">
        <v>21.6</v>
      </c>
      <c r="I226" s="200"/>
      <c r="J226" s="199">
        <f>ROUND(I226*H226,1)</f>
        <v>0</v>
      </c>
      <c r="K226" s="197" t="s">
        <v>123</v>
      </c>
      <c r="L226" s="43"/>
      <c r="M226" s="201" t="s">
        <v>19</v>
      </c>
      <c r="N226" s="202" t="s">
        <v>43</v>
      </c>
      <c r="O226" s="83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05" t="s">
        <v>140</v>
      </c>
      <c r="AT226" s="205" t="s">
        <v>119</v>
      </c>
      <c r="AU226" s="205" t="s">
        <v>82</v>
      </c>
      <c r="AY226" s="16" t="s">
        <v>118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6" t="s">
        <v>80</v>
      </c>
      <c r="BK226" s="206">
        <f>ROUND(I226*H226,1)</f>
        <v>0</v>
      </c>
      <c r="BL226" s="16" t="s">
        <v>140</v>
      </c>
      <c r="BM226" s="205" t="s">
        <v>401</v>
      </c>
    </row>
    <row r="227" spans="1:47" s="2" customFormat="1" ht="12">
      <c r="A227" s="37"/>
      <c r="B227" s="38"/>
      <c r="C227" s="39"/>
      <c r="D227" s="207" t="s">
        <v>126</v>
      </c>
      <c r="E227" s="39"/>
      <c r="F227" s="208" t="s">
        <v>402</v>
      </c>
      <c r="G227" s="39"/>
      <c r="H227" s="39"/>
      <c r="I227" s="209"/>
      <c r="J227" s="39"/>
      <c r="K227" s="39"/>
      <c r="L227" s="43"/>
      <c r="M227" s="210"/>
      <c r="N227" s="211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126</v>
      </c>
      <c r="AU227" s="16" t="s">
        <v>82</v>
      </c>
    </row>
    <row r="228" spans="1:51" s="14" customFormat="1" ht="12">
      <c r="A228" s="14"/>
      <c r="B228" s="235"/>
      <c r="C228" s="236"/>
      <c r="D228" s="226" t="s">
        <v>181</v>
      </c>
      <c r="E228" s="237" t="s">
        <v>19</v>
      </c>
      <c r="F228" s="238" t="s">
        <v>403</v>
      </c>
      <c r="G228" s="236"/>
      <c r="H228" s="239">
        <v>21.6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181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118</v>
      </c>
    </row>
    <row r="229" spans="1:65" s="2" customFormat="1" ht="44.25" customHeight="1">
      <c r="A229" s="37"/>
      <c r="B229" s="38"/>
      <c r="C229" s="195" t="s">
        <v>404</v>
      </c>
      <c r="D229" s="195" t="s">
        <v>119</v>
      </c>
      <c r="E229" s="196" t="s">
        <v>405</v>
      </c>
      <c r="F229" s="197" t="s">
        <v>406</v>
      </c>
      <c r="G229" s="198" t="s">
        <v>198</v>
      </c>
      <c r="H229" s="199">
        <v>2.4</v>
      </c>
      <c r="I229" s="200"/>
      <c r="J229" s="199">
        <f>ROUND(I229*H229,1)</f>
        <v>0</v>
      </c>
      <c r="K229" s="197" t="s">
        <v>123</v>
      </c>
      <c r="L229" s="43"/>
      <c r="M229" s="201" t="s">
        <v>19</v>
      </c>
      <c r="N229" s="202" t="s">
        <v>43</v>
      </c>
      <c r="O229" s="83"/>
      <c r="P229" s="203">
        <f>O229*H229</f>
        <v>0</v>
      </c>
      <c r="Q229" s="203">
        <v>0</v>
      </c>
      <c r="R229" s="203">
        <f>Q229*H229</f>
        <v>0</v>
      </c>
      <c r="S229" s="203">
        <v>0</v>
      </c>
      <c r="T229" s="20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5" t="s">
        <v>140</v>
      </c>
      <c r="AT229" s="205" t="s">
        <v>119</v>
      </c>
      <c r="AU229" s="205" t="s">
        <v>82</v>
      </c>
      <c r="AY229" s="16" t="s">
        <v>118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6" t="s">
        <v>80</v>
      </c>
      <c r="BK229" s="206">
        <f>ROUND(I229*H229,1)</f>
        <v>0</v>
      </c>
      <c r="BL229" s="16" t="s">
        <v>140</v>
      </c>
      <c r="BM229" s="205" t="s">
        <v>407</v>
      </c>
    </row>
    <row r="230" spans="1:47" s="2" customFormat="1" ht="12">
      <c r="A230" s="37"/>
      <c r="B230" s="38"/>
      <c r="C230" s="39"/>
      <c r="D230" s="207" t="s">
        <v>126</v>
      </c>
      <c r="E230" s="39"/>
      <c r="F230" s="208" t="s">
        <v>408</v>
      </c>
      <c r="G230" s="39"/>
      <c r="H230" s="39"/>
      <c r="I230" s="209"/>
      <c r="J230" s="39"/>
      <c r="K230" s="39"/>
      <c r="L230" s="43"/>
      <c r="M230" s="212"/>
      <c r="N230" s="213"/>
      <c r="O230" s="214"/>
      <c r="P230" s="214"/>
      <c r="Q230" s="214"/>
      <c r="R230" s="214"/>
      <c r="S230" s="214"/>
      <c r="T230" s="215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126</v>
      </c>
      <c r="AU230" s="16" t="s">
        <v>82</v>
      </c>
    </row>
    <row r="231" spans="1:31" s="2" customFormat="1" ht="6.95" customHeight="1">
      <c r="A231" s="37"/>
      <c r="B231" s="58"/>
      <c r="C231" s="59"/>
      <c r="D231" s="59"/>
      <c r="E231" s="59"/>
      <c r="F231" s="59"/>
      <c r="G231" s="59"/>
      <c r="H231" s="59"/>
      <c r="I231" s="59"/>
      <c r="J231" s="59"/>
      <c r="K231" s="59"/>
      <c r="L231" s="43"/>
      <c r="M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</sheetData>
  <sheetProtection password="CC35" sheet="1" objects="1" scenarios="1" formatColumns="0" formatRows="0" autoFilter="0"/>
  <autoFilter ref="C85:K23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3107311"/>
    <hyperlink ref="F94" r:id="rId2" display="https://podminky.urs.cz/item/CS_URS_2023_01/131213701"/>
    <hyperlink ref="F99" r:id="rId3" display="https://podminky.urs.cz/item/CS_URS_2023_01/162751117"/>
    <hyperlink ref="F101" r:id="rId4" display="https://podminky.urs.cz/item/CS_URS_2023_01/171201221"/>
    <hyperlink ref="F104" r:id="rId5" display="https://podminky.urs.cz/item/CS_URS_2023_01/181951112"/>
    <hyperlink ref="F112" r:id="rId6" display="https://podminky.urs.cz/item/CS_URS_2023_01/451317111"/>
    <hyperlink ref="F117" r:id="rId7" display="https://podminky.urs.cz/item/CS_URS_2023_01/451573111"/>
    <hyperlink ref="F122" r:id="rId8" display="https://podminky.urs.cz/item/CS_URS_2023_01/452311151"/>
    <hyperlink ref="F127" r:id="rId9" display="https://podminky.urs.cz/item/CS_URS_2023_01/465513227"/>
    <hyperlink ref="F133" r:id="rId10" display="https://podminky.urs.cz/item/CS_URS_2023_01/567511141"/>
    <hyperlink ref="F135" r:id="rId11" display="https://podminky.urs.cz/item/CS_URS_2023_01/567512142"/>
    <hyperlink ref="F153" r:id="rId12" display="https://podminky.urs.cz/item/CS_URS_2023_01/565145121"/>
    <hyperlink ref="F155" r:id="rId13" display="https://podminky.urs.cz/item/CS_URS_2023_01/573231107"/>
    <hyperlink ref="F157" r:id="rId14" display="https://podminky.urs.cz/item/CS_URS_2023_01/577134141"/>
    <hyperlink ref="F159" r:id="rId15" display="https://podminky.urs.cz/item/CS_URS_2023_01/569931132"/>
    <hyperlink ref="F161" r:id="rId16" display="https://podminky.urs.cz/item/CS_URS_2023_01/564950413"/>
    <hyperlink ref="F164" r:id="rId17" display="https://podminky.urs.cz/item/CS_URS_2023_01/912221111"/>
    <hyperlink ref="F167" r:id="rId18" display="https://podminky.urs.cz/item/CS_URS_2023_01/915211112"/>
    <hyperlink ref="F169" r:id="rId19" display="https://podminky.urs.cz/item/CS_URS_2023_01/919112111"/>
    <hyperlink ref="F171" r:id="rId20" display="https://podminky.urs.cz/item/CS_URS_2023_01/919121212"/>
    <hyperlink ref="F173" r:id="rId21" display="https://podminky.urs.cz/item/CS_URS_2023_01/938902151"/>
    <hyperlink ref="F175" r:id="rId22" display="https://podminky.urs.cz/item/CS_URS_2023_01/938902421"/>
    <hyperlink ref="F181" r:id="rId23" display="https://podminky.urs.cz/item/CS_URS_2023_01/938909611"/>
    <hyperlink ref="F188" r:id="rId24" display="https://podminky.urs.cz/item/CS_URS_2023_01/966008311"/>
    <hyperlink ref="F193" r:id="rId25" display="https://podminky.urs.cz/item/CS_URS_2023_01/919521130"/>
    <hyperlink ref="F202" r:id="rId26" display="https://podminky.urs.cz/item/CS_URS_2023_01/919535556"/>
    <hyperlink ref="F205" r:id="rId27" display="https://podminky.urs.cz/item/CS_URS_2023_01/977213214"/>
    <hyperlink ref="F211" r:id="rId28" display="https://podminky.urs.cz/item/CS_URS_2023_01/998225111"/>
    <hyperlink ref="F214" r:id="rId29" display="https://podminky.urs.cz/item/CS_URS_2023_01/997221611"/>
    <hyperlink ref="F216" r:id="rId30" display="https://podminky.urs.cz/item/CS_URS_2023_01/997221551"/>
    <hyperlink ref="F219" r:id="rId31" display="https://podminky.urs.cz/item/CS_URS_2023_01/997221559"/>
    <hyperlink ref="F222" r:id="rId32" display="https://podminky.urs.cz/item/CS_URS_2023_01/997221655"/>
    <hyperlink ref="F225" r:id="rId33" display="https://podminky.urs.cz/item/CS_URS_2023_01/997221561"/>
    <hyperlink ref="F227" r:id="rId34" display="https://podminky.urs.cz/item/CS_URS_2023_01/997221569"/>
    <hyperlink ref="F230" r:id="rId35" display="https://podminky.urs.cz/item/CS_URS_2023_01/99722161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III/180 35 Dobřany–Dnešice-II/230, oprava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409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ROUND(J86,1)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ROUND((SUM(BE86:BE253)),1)</f>
        <v>0</v>
      </c>
      <c r="G33" s="37"/>
      <c r="H33" s="37"/>
      <c r="I33" s="147">
        <v>0.21</v>
      </c>
      <c r="J33" s="146">
        <f>ROUND(((SUM(BE86:BE253))*I33),1)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ROUND((SUM(BF86:BF253)),1)</f>
        <v>0</v>
      </c>
      <c r="G34" s="37"/>
      <c r="H34" s="37"/>
      <c r="I34" s="147">
        <v>0.15</v>
      </c>
      <c r="J34" s="146">
        <f>ROUND(((SUM(BF86:BF253))*I34),1)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ROUND((SUM(BG86:BG253)),1)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ROUND((SUM(BH86:BH253)),1)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ROUND((SUM(BI86:BI253)),1)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III/180 35 Dobřany–Dnešice-II/230, oprava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02 - 2. ETAPA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22. 2. 2023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Správa a údržba silnic Plzeňského kraje</v>
      </c>
      <c r="G54" s="39"/>
      <c r="H54" s="39"/>
      <c r="I54" s="31" t="s">
        <v>31</v>
      </c>
      <c r="J54" s="35" t="str">
        <f>E21</f>
        <v>SG Geotechnika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Roman Mitas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98</v>
      </c>
      <c r="D57" s="161"/>
      <c r="E57" s="161"/>
      <c r="F57" s="161"/>
      <c r="G57" s="161"/>
      <c r="H57" s="161"/>
      <c r="I57" s="161"/>
      <c r="J57" s="162" t="s">
        <v>99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J86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 hidden="1">
      <c r="A60" s="9"/>
      <c r="B60" s="164"/>
      <c r="C60" s="165"/>
      <c r="D60" s="166" t="s">
        <v>166</v>
      </c>
      <c r="E60" s="167"/>
      <c r="F60" s="167"/>
      <c r="G60" s="167"/>
      <c r="H60" s="167"/>
      <c r="I60" s="167"/>
      <c r="J60" s="168">
        <f>J87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 hidden="1">
      <c r="A61" s="12"/>
      <c r="B61" s="216"/>
      <c r="C61" s="217"/>
      <c r="D61" s="218" t="s">
        <v>167</v>
      </c>
      <c r="E61" s="219"/>
      <c r="F61" s="219"/>
      <c r="G61" s="219"/>
      <c r="H61" s="219"/>
      <c r="I61" s="219"/>
      <c r="J61" s="220">
        <f>J88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 hidden="1">
      <c r="A62" s="12"/>
      <c r="B62" s="216"/>
      <c r="C62" s="217"/>
      <c r="D62" s="218" t="s">
        <v>168</v>
      </c>
      <c r="E62" s="219"/>
      <c r="F62" s="219"/>
      <c r="G62" s="219"/>
      <c r="H62" s="219"/>
      <c r="I62" s="219"/>
      <c r="J62" s="220">
        <f>J118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 hidden="1">
      <c r="A63" s="12"/>
      <c r="B63" s="216"/>
      <c r="C63" s="217"/>
      <c r="D63" s="218" t="s">
        <v>169</v>
      </c>
      <c r="E63" s="219"/>
      <c r="F63" s="219"/>
      <c r="G63" s="219"/>
      <c r="H63" s="219"/>
      <c r="I63" s="219"/>
      <c r="J63" s="220">
        <f>J151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 hidden="1">
      <c r="A64" s="12"/>
      <c r="B64" s="216"/>
      <c r="C64" s="217"/>
      <c r="D64" s="218" t="s">
        <v>170</v>
      </c>
      <c r="E64" s="219"/>
      <c r="F64" s="219"/>
      <c r="G64" s="219"/>
      <c r="H64" s="219"/>
      <c r="I64" s="219"/>
      <c r="J64" s="220">
        <f>J182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 hidden="1">
      <c r="A65" s="12"/>
      <c r="B65" s="216"/>
      <c r="C65" s="217"/>
      <c r="D65" s="218" t="s">
        <v>171</v>
      </c>
      <c r="E65" s="219"/>
      <c r="F65" s="219"/>
      <c r="G65" s="219"/>
      <c r="H65" s="219"/>
      <c r="I65" s="219"/>
      <c r="J65" s="220">
        <f>J233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 hidden="1">
      <c r="A66" s="12"/>
      <c r="B66" s="216"/>
      <c r="C66" s="217"/>
      <c r="D66" s="218" t="s">
        <v>172</v>
      </c>
      <c r="E66" s="219"/>
      <c r="F66" s="219"/>
      <c r="G66" s="219"/>
      <c r="H66" s="219"/>
      <c r="I66" s="219"/>
      <c r="J66" s="220">
        <f>J236</f>
        <v>0</v>
      </c>
      <c r="K66" s="217"/>
      <c r="L66" s="22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2" customFormat="1" ht="21.8" customHeight="1" hidden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 hidden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ht="12" hidden="1"/>
    <row r="70" ht="12" hidden="1"/>
    <row r="71" ht="12" hidden="1"/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103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159" t="str">
        <f>E7</f>
        <v>III/180 35 Dobřany–Dnešice-II/230, oprava</v>
      </c>
      <c r="F76" s="31"/>
      <c r="G76" s="31"/>
      <c r="H76" s="31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95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68" t="str">
        <f>E9</f>
        <v>02 - 2. ETAPA</v>
      </c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9"/>
      <c r="E80" s="39"/>
      <c r="F80" s="26" t="str">
        <f>F12</f>
        <v xml:space="preserve"> </v>
      </c>
      <c r="G80" s="39"/>
      <c r="H80" s="39"/>
      <c r="I80" s="31" t="s">
        <v>23</v>
      </c>
      <c r="J80" s="71" t="str">
        <f>IF(J12="","",J12)</f>
        <v>22. 2. 2023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25</v>
      </c>
      <c r="D82" s="39"/>
      <c r="E82" s="39"/>
      <c r="F82" s="26" t="str">
        <f>E15</f>
        <v>Správa a údržba silnic Plzeňského kraje</v>
      </c>
      <c r="G82" s="39"/>
      <c r="H82" s="39"/>
      <c r="I82" s="31" t="s">
        <v>31</v>
      </c>
      <c r="J82" s="35" t="str">
        <f>E21</f>
        <v>SG Geotechnika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29</v>
      </c>
      <c r="D83" s="39"/>
      <c r="E83" s="39"/>
      <c r="F83" s="26" t="str">
        <f>IF(E18="","",E18)</f>
        <v>Vyplň údaj</v>
      </c>
      <c r="G83" s="39"/>
      <c r="H83" s="39"/>
      <c r="I83" s="31" t="s">
        <v>34</v>
      </c>
      <c r="J83" s="35" t="str">
        <f>E24</f>
        <v>Roman Mitas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0" customFormat="1" ht="29.25" customHeight="1">
      <c r="A85" s="170"/>
      <c r="B85" s="171"/>
      <c r="C85" s="172" t="s">
        <v>104</v>
      </c>
      <c r="D85" s="173" t="s">
        <v>57</v>
      </c>
      <c r="E85" s="173" t="s">
        <v>53</v>
      </c>
      <c r="F85" s="173" t="s">
        <v>54</v>
      </c>
      <c r="G85" s="173" t="s">
        <v>105</v>
      </c>
      <c r="H85" s="173" t="s">
        <v>106</v>
      </c>
      <c r="I85" s="173" t="s">
        <v>107</v>
      </c>
      <c r="J85" s="173" t="s">
        <v>99</v>
      </c>
      <c r="K85" s="174" t="s">
        <v>108</v>
      </c>
      <c r="L85" s="175"/>
      <c r="M85" s="91" t="s">
        <v>19</v>
      </c>
      <c r="N85" s="92" t="s">
        <v>42</v>
      </c>
      <c r="O85" s="92" t="s">
        <v>109</v>
      </c>
      <c r="P85" s="92" t="s">
        <v>110</v>
      </c>
      <c r="Q85" s="92" t="s">
        <v>111</v>
      </c>
      <c r="R85" s="92" t="s">
        <v>112</v>
      </c>
      <c r="S85" s="92" t="s">
        <v>113</v>
      </c>
      <c r="T85" s="93" t="s">
        <v>114</v>
      </c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</row>
    <row r="86" spans="1:63" s="2" customFormat="1" ht="22.8" customHeight="1">
      <c r="A86" s="37"/>
      <c r="B86" s="38"/>
      <c r="C86" s="98" t="s">
        <v>115</v>
      </c>
      <c r="D86" s="39"/>
      <c r="E86" s="39"/>
      <c r="F86" s="39"/>
      <c r="G86" s="39"/>
      <c r="H86" s="39"/>
      <c r="I86" s="39"/>
      <c r="J86" s="176">
        <f>BK86</f>
        <v>0</v>
      </c>
      <c r="K86" s="39"/>
      <c r="L86" s="43"/>
      <c r="M86" s="94"/>
      <c r="N86" s="177"/>
      <c r="O86" s="95"/>
      <c r="P86" s="178">
        <f>P87</f>
        <v>0</v>
      </c>
      <c r="Q86" s="95"/>
      <c r="R86" s="178">
        <f>R87</f>
        <v>412.5039975</v>
      </c>
      <c r="S86" s="95"/>
      <c r="T86" s="179">
        <f>T87</f>
        <v>241.40439999999998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71</v>
      </c>
      <c r="AU86" s="16" t="s">
        <v>100</v>
      </c>
      <c r="BK86" s="180">
        <f>BK87</f>
        <v>0</v>
      </c>
    </row>
    <row r="87" spans="1:63" s="11" customFormat="1" ht="25.9" customHeight="1">
      <c r="A87" s="11"/>
      <c r="B87" s="181"/>
      <c r="C87" s="182"/>
      <c r="D87" s="183" t="s">
        <v>71</v>
      </c>
      <c r="E87" s="184" t="s">
        <v>173</v>
      </c>
      <c r="F87" s="184" t="s">
        <v>174</v>
      </c>
      <c r="G87" s="182"/>
      <c r="H87" s="182"/>
      <c r="I87" s="185"/>
      <c r="J87" s="186">
        <f>BK87</f>
        <v>0</v>
      </c>
      <c r="K87" s="182"/>
      <c r="L87" s="187"/>
      <c r="M87" s="188"/>
      <c r="N87" s="189"/>
      <c r="O87" s="189"/>
      <c r="P87" s="190">
        <f>P88+P118+P151+P182+P233+P236</f>
        <v>0</v>
      </c>
      <c r="Q87" s="189"/>
      <c r="R87" s="190">
        <f>R88+R118+R151+R182+R233+R236</f>
        <v>412.5039975</v>
      </c>
      <c r="S87" s="189"/>
      <c r="T87" s="191">
        <f>T88+T118+T151+T182+T233+T236</f>
        <v>241.40439999999998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2" t="s">
        <v>80</v>
      </c>
      <c r="AT87" s="193" t="s">
        <v>71</v>
      </c>
      <c r="AU87" s="193" t="s">
        <v>72</v>
      </c>
      <c r="AY87" s="192" t="s">
        <v>118</v>
      </c>
      <c r="BK87" s="194">
        <f>BK88+BK118+BK151+BK182+BK233+BK236</f>
        <v>0</v>
      </c>
    </row>
    <row r="88" spans="1:63" s="11" customFormat="1" ht="22.8" customHeight="1">
      <c r="A88" s="11"/>
      <c r="B88" s="181"/>
      <c r="C88" s="182"/>
      <c r="D88" s="183" t="s">
        <v>71</v>
      </c>
      <c r="E88" s="222" t="s">
        <v>80</v>
      </c>
      <c r="F88" s="222" t="s">
        <v>175</v>
      </c>
      <c r="G88" s="182"/>
      <c r="H88" s="182"/>
      <c r="I88" s="185"/>
      <c r="J88" s="223">
        <f>BK88</f>
        <v>0</v>
      </c>
      <c r="K88" s="182"/>
      <c r="L88" s="187"/>
      <c r="M88" s="188"/>
      <c r="N88" s="189"/>
      <c r="O88" s="189"/>
      <c r="P88" s="190">
        <f>SUM(P89:P117)</f>
        <v>0</v>
      </c>
      <c r="Q88" s="189"/>
      <c r="R88" s="190">
        <f>SUM(R89:R117)</f>
        <v>0</v>
      </c>
      <c r="S88" s="189"/>
      <c r="T88" s="191">
        <f>SUM(T89:T117)</f>
        <v>21.599999999999998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2" t="s">
        <v>80</v>
      </c>
      <c r="AT88" s="193" t="s">
        <v>71</v>
      </c>
      <c r="AU88" s="193" t="s">
        <v>80</v>
      </c>
      <c r="AY88" s="192" t="s">
        <v>118</v>
      </c>
      <c r="BK88" s="194">
        <f>SUM(BK89:BK117)</f>
        <v>0</v>
      </c>
    </row>
    <row r="89" spans="1:65" s="2" customFormat="1" ht="55.5" customHeight="1">
      <c r="A89" s="37"/>
      <c r="B89" s="38"/>
      <c r="C89" s="195" t="s">
        <v>80</v>
      </c>
      <c r="D89" s="195" t="s">
        <v>119</v>
      </c>
      <c r="E89" s="196" t="s">
        <v>176</v>
      </c>
      <c r="F89" s="197" t="s">
        <v>177</v>
      </c>
      <c r="G89" s="198" t="s">
        <v>178</v>
      </c>
      <c r="H89" s="199">
        <v>120</v>
      </c>
      <c r="I89" s="200"/>
      <c r="J89" s="199">
        <f>ROUND(I89*H89,1)</f>
        <v>0</v>
      </c>
      <c r="K89" s="197" t="s">
        <v>123</v>
      </c>
      <c r="L89" s="43"/>
      <c r="M89" s="201" t="s">
        <v>19</v>
      </c>
      <c r="N89" s="202" t="s">
        <v>43</v>
      </c>
      <c r="O89" s="83"/>
      <c r="P89" s="203">
        <f>O89*H89</f>
        <v>0</v>
      </c>
      <c r="Q89" s="203">
        <v>0</v>
      </c>
      <c r="R89" s="203">
        <f>Q89*H89</f>
        <v>0</v>
      </c>
      <c r="S89" s="203">
        <v>0.18</v>
      </c>
      <c r="T89" s="204">
        <f>S89*H89</f>
        <v>21.599999999999998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05" t="s">
        <v>140</v>
      </c>
      <c r="AT89" s="205" t="s">
        <v>119</v>
      </c>
      <c r="AU89" s="205" t="s">
        <v>82</v>
      </c>
      <c r="AY89" s="16" t="s">
        <v>118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6" t="s">
        <v>80</v>
      </c>
      <c r="BK89" s="206">
        <f>ROUND(I89*H89,1)</f>
        <v>0</v>
      </c>
      <c r="BL89" s="16" t="s">
        <v>140</v>
      </c>
      <c r="BM89" s="205" t="s">
        <v>179</v>
      </c>
    </row>
    <row r="90" spans="1:47" s="2" customFormat="1" ht="12">
      <c r="A90" s="37"/>
      <c r="B90" s="38"/>
      <c r="C90" s="39"/>
      <c r="D90" s="207" t="s">
        <v>126</v>
      </c>
      <c r="E90" s="39"/>
      <c r="F90" s="208" t="s">
        <v>180</v>
      </c>
      <c r="G90" s="39"/>
      <c r="H90" s="39"/>
      <c r="I90" s="209"/>
      <c r="J90" s="39"/>
      <c r="K90" s="39"/>
      <c r="L90" s="43"/>
      <c r="M90" s="210"/>
      <c r="N90" s="211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126</v>
      </c>
      <c r="AU90" s="16" t="s">
        <v>82</v>
      </c>
    </row>
    <row r="91" spans="1:51" s="13" customFormat="1" ht="12">
      <c r="A91" s="13"/>
      <c r="B91" s="224"/>
      <c r="C91" s="225"/>
      <c r="D91" s="226" t="s">
        <v>181</v>
      </c>
      <c r="E91" s="227" t="s">
        <v>19</v>
      </c>
      <c r="F91" s="228" t="s">
        <v>182</v>
      </c>
      <c r="G91" s="225"/>
      <c r="H91" s="227" t="s">
        <v>19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181</v>
      </c>
      <c r="AU91" s="234" t="s">
        <v>82</v>
      </c>
      <c r="AV91" s="13" t="s">
        <v>80</v>
      </c>
      <c r="AW91" s="13" t="s">
        <v>33</v>
      </c>
      <c r="AX91" s="13" t="s">
        <v>72</v>
      </c>
      <c r="AY91" s="234" t="s">
        <v>118</v>
      </c>
    </row>
    <row r="92" spans="1:51" s="14" customFormat="1" ht="12">
      <c r="A92" s="14"/>
      <c r="B92" s="235"/>
      <c r="C92" s="236"/>
      <c r="D92" s="226" t="s">
        <v>181</v>
      </c>
      <c r="E92" s="237" t="s">
        <v>19</v>
      </c>
      <c r="F92" s="238" t="s">
        <v>410</v>
      </c>
      <c r="G92" s="236"/>
      <c r="H92" s="239">
        <v>120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181</v>
      </c>
      <c r="AU92" s="245" t="s">
        <v>82</v>
      </c>
      <c r="AV92" s="14" t="s">
        <v>82</v>
      </c>
      <c r="AW92" s="14" t="s">
        <v>33</v>
      </c>
      <c r="AX92" s="14" t="s">
        <v>72</v>
      </c>
      <c r="AY92" s="245" t="s">
        <v>118</v>
      </c>
    </row>
    <row r="93" spans="1:65" s="2" customFormat="1" ht="37.8" customHeight="1">
      <c r="A93" s="37"/>
      <c r="B93" s="38"/>
      <c r="C93" s="195" t="s">
        <v>82</v>
      </c>
      <c r="D93" s="195" t="s">
        <v>119</v>
      </c>
      <c r="E93" s="196" t="s">
        <v>184</v>
      </c>
      <c r="F93" s="197" t="s">
        <v>185</v>
      </c>
      <c r="G93" s="198" t="s">
        <v>186</v>
      </c>
      <c r="H93" s="199">
        <v>15</v>
      </c>
      <c r="I93" s="200"/>
      <c r="J93" s="199">
        <f>ROUND(I93*H93,1)</f>
        <v>0</v>
      </c>
      <c r="K93" s="197" t="s">
        <v>123</v>
      </c>
      <c r="L93" s="43"/>
      <c r="M93" s="201" t="s">
        <v>19</v>
      </c>
      <c r="N93" s="202" t="s">
        <v>43</v>
      </c>
      <c r="O93" s="83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5" t="s">
        <v>140</v>
      </c>
      <c r="AT93" s="205" t="s">
        <v>119</v>
      </c>
      <c r="AU93" s="205" t="s">
        <v>82</v>
      </c>
      <c r="AY93" s="16" t="s">
        <v>118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6" t="s">
        <v>80</v>
      </c>
      <c r="BK93" s="206">
        <f>ROUND(I93*H93,1)</f>
        <v>0</v>
      </c>
      <c r="BL93" s="16" t="s">
        <v>140</v>
      </c>
      <c r="BM93" s="205" t="s">
        <v>187</v>
      </c>
    </row>
    <row r="94" spans="1:47" s="2" customFormat="1" ht="12">
      <c r="A94" s="37"/>
      <c r="B94" s="38"/>
      <c r="C94" s="39"/>
      <c r="D94" s="207" t="s">
        <v>126</v>
      </c>
      <c r="E94" s="39"/>
      <c r="F94" s="208" t="s">
        <v>188</v>
      </c>
      <c r="G94" s="39"/>
      <c r="H94" s="39"/>
      <c r="I94" s="209"/>
      <c r="J94" s="39"/>
      <c r="K94" s="39"/>
      <c r="L94" s="43"/>
      <c r="M94" s="210"/>
      <c r="N94" s="211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126</v>
      </c>
      <c r="AU94" s="16" t="s">
        <v>82</v>
      </c>
    </row>
    <row r="95" spans="1:51" s="13" customFormat="1" ht="12">
      <c r="A95" s="13"/>
      <c r="B95" s="224"/>
      <c r="C95" s="225"/>
      <c r="D95" s="226" t="s">
        <v>181</v>
      </c>
      <c r="E95" s="227" t="s">
        <v>19</v>
      </c>
      <c r="F95" s="228" t="s">
        <v>189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181</v>
      </c>
      <c r="AU95" s="234" t="s">
        <v>82</v>
      </c>
      <c r="AV95" s="13" t="s">
        <v>80</v>
      </c>
      <c r="AW95" s="13" t="s">
        <v>33</v>
      </c>
      <c r="AX95" s="13" t="s">
        <v>72</v>
      </c>
      <c r="AY95" s="234" t="s">
        <v>118</v>
      </c>
    </row>
    <row r="96" spans="1:51" s="13" customFormat="1" ht="12">
      <c r="A96" s="13"/>
      <c r="B96" s="224"/>
      <c r="C96" s="225"/>
      <c r="D96" s="226" t="s">
        <v>181</v>
      </c>
      <c r="E96" s="227" t="s">
        <v>19</v>
      </c>
      <c r="F96" s="228" t="s">
        <v>411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181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118</v>
      </c>
    </row>
    <row r="97" spans="1:51" s="14" customFormat="1" ht="12">
      <c r="A97" s="14"/>
      <c r="B97" s="235"/>
      <c r="C97" s="236"/>
      <c r="D97" s="226" t="s">
        <v>181</v>
      </c>
      <c r="E97" s="237" t="s">
        <v>19</v>
      </c>
      <c r="F97" s="238" t="s">
        <v>412</v>
      </c>
      <c r="G97" s="236"/>
      <c r="H97" s="239">
        <v>7.5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181</v>
      </c>
      <c r="AU97" s="245" t="s">
        <v>82</v>
      </c>
      <c r="AV97" s="14" t="s">
        <v>82</v>
      </c>
      <c r="AW97" s="14" t="s">
        <v>33</v>
      </c>
      <c r="AX97" s="14" t="s">
        <v>72</v>
      </c>
      <c r="AY97" s="245" t="s">
        <v>118</v>
      </c>
    </row>
    <row r="98" spans="1:51" s="13" customFormat="1" ht="12">
      <c r="A98" s="13"/>
      <c r="B98" s="224"/>
      <c r="C98" s="225"/>
      <c r="D98" s="226" t="s">
        <v>181</v>
      </c>
      <c r="E98" s="227" t="s">
        <v>19</v>
      </c>
      <c r="F98" s="228" t="s">
        <v>413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181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118</v>
      </c>
    </row>
    <row r="99" spans="1:51" s="14" customFormat="1" ht="12">
      <c r="A99" s="14"/>
      <c r="B99" s="235"/>
      <c r="C99" s="236"/>
      <c r="D99" s="226" t="s">
        <v>181</v>
      </c>
      <c r="E99" s="237" t="s">
        <v>19</v>
      </c>
      <c r="F99" s="238" t="s">
        <v>414</v>
      </c>
      <c r="G99" s="236"/>
      <c r="H99" s="239">
        <v>3.75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181</v>
      </c>
      <c r="AU99" s="245" t="s">
        <v>82</v>
      </c>
      <c r="AV99" s="14" t="s">
        <v>82</v>
      </c>
      <c r="AW99" s="14" t="s">
        <v>33</v>
      </c>
      <c r="AX99" s="14" t="s">
        <v>72</v>
      </c>
      <c r="AY99" s="245" t="s">
        <v>118</v>
      </c>
    </row>
    <row r="100" spans="1:51" s="13" customFormat="1" ht="12">
      <c r="A100" s="13"/>
      <c r="B100" s="224"/>
      <c r="C100" s="225"/>
      <c r="D100" s="226" t="s">
        <v>181</v>
      </c>
      <c r="E100" s="227" t="s">
        <v>19</v>
      </c>
      <c r="F100" s="228" t="s">
        <v>415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181</v>
      </c>
      <c r="AU100" s="234" t="s">
        <v>82</v>
      </c>
      <c r="AV100" s="13" t="s">
        <v>80</v>
      </c>
      <c r="AW100" s="13" t="s">
        <v>33</v>
      </c>
      <c r="AX100" s="13" t="s">
        <v>72</v>
      </c>
      <c r="AY100" s="234" t="s">
        <v>118</v>
      </c>
    </row>
    <row r="101" spans="1:51" s="14" customFormat="1" ht="12">
      <c r="A101" s="14"/>
      <c r="B101" s="235"/>
      <c r="C101" s="236"/>
      <c r="D101" s="226" t="s">
        <v>181</v>
      </c>
      <c r="E101" s="237" t="s">
        <v>19</v>
      </c>
      <c r="F101" s="238" t="s">
        <v>414</v>
      </c>
      <c r="G101" s="236"/>
      <c r="H101" s="239">
        <v>3.75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181</v>
      </c>
      <c r="AU101" s="245" t="s">
        <v>82</v>
      </c>
      <c r="AV101" s="14" t="s">
        <v>82</v>
      </c>
      <c r="AW101" s="14" t="s">
        <v>33</v>
      </c>
      <c r="AX101" s="14" t="s">
        <v>72</v>
      </c>
      <c r="AY101" s="245" t="s">
        <v>118</v>
      </c>
    </row>
    <row r="102" spans="1:65" s="2" customFormat="1" ht="62.7" customHeight="1">
      <c r="A102" s="37"/>
      <c r="B102" s="38"/>
      <c r="C102" s="195" t="s">
        <v>135</v>
      </c>
      <c r="D102" s="195" t="s">
        <v>119</v>
      </c>
      <c r="E102" s="196" t="s">
        <v>192</v>
      </c>
      <c r="F102" s="197" t="s">
        <v>193</v>
      </c>
      <c r="G102" s="198" t="s">
        <v>186</v>
      </c>
      <c r="H102" s="199">
        <v>15</v>
      </c>
      <c r="I102" s="200"/>
      <c r="J102" s="199">
        <f>ROUND(I102*H102,1)</f>
        <v>0</v>
      </c>
      <c r="K102" s="197" t="s">
        <v>123</v>
      </c>
      <c r="L102" s="43"/>
      <c r="M102" s="201" t="s">
        <v>19</v>
      </c>
      <c r="N102" s="202" t="s">
        <v>43</v>
      </c>
      <c r="O102" s="83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5" t="s">
        <v>140</v>
      </c>
      <c r="AT102" s="205" t="s">
        <v>119</v>
      </c>
      <c r="AU102" s="205" t="s">
        <v>82</v>
      </c>
      <c r="AY102" s="16" t="s">
        <v>118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6" t="s">
        <v>80</v>
      </c>
      <c r="BK102" s="206">
        <f>ROUND(I102*H102,1)</f>
        <v>0</v>
      </c>
      <c r="BL102" s="16" t="s">
        <v>140</v>
      </c>
      <c r="BM102" s="205" t="s">
        <v>194</v>
      </c>
    </row>
    <row r="103" spans="1:47" s="2" customFormat="1" ht="12">
      <c r="A103" s="37"/>
      <c r="B103" s="38"/>
      <c r="C103" s="39"/>
      <c r="D103" s="207" t="s">
        <v>126</v>
      </c>
      <c r="E103" s="39"/>
      <c r="F103" s="208" t="s">
        <v>195</v>
      </c>
      <c r="G103" s="39"/>
      <c r="H103" s="39"/>
      <c r="I103" s="209"/>
      <c r="J103" s="39"/>
      <c r="K103" s="39"/>
      <c r="L103" s="43"/>
      <c r="M103" s="210"/>
      <c r="N103" s="211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126</v>
      </c>
      <c r="AU103" s="16" t="s">
        <v>82</v>
      </c>
    </row>
    <row r="104" spans="1:65" s="2" customFormat="1" ht="44.25" customHeight="1">
      <c r="A104" s="37"/>
      <c r="B104" s="38"/>
      <c r="C104" s="195" t="s">
        <v>140</v>
      </c>
      <c r="D104" s="195" t="s">
        <v>119</v>
      </c>
      <c r="E104" s="196" t="s">
        <v>196</v>
      </c>
      <c r="F104" s="197" t="s">
        <v>197</v>
      </c>
      <c r="G104" s="198" t="s">
        <v>198</v>
      </c>
      <c r="H104" s="199">
        <v>27.75</v>
      </c>
      <c r="I104" s="200"/>
      <c r="J104" s="199">
        <f>ROUND(I104*H104,1)</f>
        <v>0</v>
      </c>
      <c r="K104" s="197" t="s">
        <v>123</v>
      </c>
      <c r="L104" s="43"/>
      <c r="M104" s="201" t="s">
        <v>19</v>
      </c>
      <c r="N104" s="202" t="s">
        <v>43</v>
      </c>
      <c r="O104" s="83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5" t="s">
        <v>140</v>
      </c>
      <c r="AT104" s="205" t="s">
        <v>119</v>
      </c>
      <c r="AU104" s="205" t="s">
        <v>82</v>
      </c>
      <c r="AY104" s="16" t="s">
        <v>118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6" t="s">
        <v>80</v>
      </c>
      <c r="BK104" s="206">
        <f>ROUND(I104*H104,1)</f>
        <v>0</v>
      </c>
      <c r="BL104" s="16" t="s">
        <v>140</v>
      </c>
      <c r="BM104" s="205" t="s">
        <v>199</v>
      </c>
    </row>
    <row r="105" spans="1:47" s="2" customFormat="1" ht="12">
      <c r="A105" s="37"/>
      <c r="B105" s="38"/>
      <c r="C105" s="39"/>
      <c r="D105" s="207" t="s">
        <v>126</v>
      </c>
      <c r="E105" s="39"/>
      <c r="F105" s="208" t="s">
        <v>200</v>
      </c>
      <c r="G105" s="39"/>
      <c r="H105" s="39"/>
      <c r="I105" s="209"/>
      <c r="J105" s="39"/>
      <c r="K105" s="39"/>
      <c r="L105" s="43"/>
      <c r="M105" s="210"/>
      <c r="N105" s="211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126</v>
      </c>
      <c r="AU105" s="16" t="s">
        <v>82</v>
      </c>
    </row>
    <row r="106" spans="1:51" s="14" customFormat="1" ht="12">
      <c r="A106" s="14"/>
      <c r="B106" s="235"/>
      <c r="C106" s="236"/>
      <c r="D106" s="226" t="s">
        <v>181</v>
      </c>
      <c r="E106" s="237" t="s">
        <v>19</v>
      </c>
      <c r="F106" s="238" t="s">
        <v>416</v>
      </c>
      <c r="G106" s="236"/>
      <c r="H106" s="239">
        <v>27.75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181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118</v>
      </c>
    </row>
    <row r="107" spans="1:65" s="2" customFormat="1" ht="33" customHeight="1">
      <c r="A107" s="37"/>
      <c r="B107" s="38"/>
      <c r="C107" s="195" t="s">
        <v>145</v>
      </c>
      <c r="D107" s="195" t="s">
        <v>119</v>
      </c>
      <c r="E107" s="196" t="s">
        <v>202</v>
      </c>
      <c r="F107" s="197" t="s">
        <v>203</v>
      </c>
      <c r="G107" s="198" t="s">
        <v>178</v>
      </c>
      <c r="H107" s="199">
        <v>186</v>
      </c>
      <c r="I107" s="200"/>
      <c r="J107" s="199">
        <f>ROUND(I107*H107,1)</f>
        <v>0</v>
      </c>
      <c r="K107" s="197" t="s">
        <v>123</v>
      </c>
      <c r="L107" s="43"/>
      <c r="M107" s="201" t="s">
        <v>19</v>
      </c>
      <c r="N107" s="202" t="s">
        <v>43</v>
      </c>
      <c r="O107" s="83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5" t="s">
        <v>140</v>
      </c>
      <c r="AT107" s="205" t="s">
        <v>119</v>
      </c>
      <c r="AU107" s="205" t="s">
        <v>82</v>
      </c>
      <c r="AY107" s="16" t="s">
        <v>118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6" t="s">
        <v>80</v>
      </c>
      <c r="BK107" s="206">
        <f>ROUND(I107*H107,1)</f>
        <v>0</v>
      </c>
      <c r="BL107" s="16" t="s">
        <v>140</v>
      </c>
      <c r="BM107" s="205" t="s">
        <v>204</v>
      </c>
    </row>
    <row r="108" spans="1:47" s="2" customFormat="1" ht="12">
      <c r="A108" s="37"/>
      <c r="B108" s="38"/>
      <c r="C108" s="39"/>
      <c r="D108" s="207" t="s">
        <v>126</v>
      </c>
      <c r="E108" s="39"/>
      <c r="F108" s="208" t="s">
        <v>205</v>
      </c>
      <c r="G108" s="39"/>
      <c r="H108" s="39"/>
      <c r="I108" s="209"/>
      <c r="J108" s="39"/>
      <c r="K108" s="39"/>
      <c r="L108" s="43"/>
      <c r="M108" s="210"/>
      <c r="N108" s="211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126</v>
      </c>
      <c r="AU108" s="16" t="s">
        <v>82</v>
      </c>
    </row>
    <row r="109" spans="1:51" s="13" customFormat="1" ht="12">
      <c r="A109" s="13"/>
      <c r="B109" s="224"/>
      <c r="C109" s="225"/>
      <c r="D109" s="226" t="s">
        <v>181</v>
      </c>
      <c r="E109" s="227" t="s">
        <v>19</v>
      </c>
      <c r="F109" s="228" t="s">
        <v>182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181</v>
      </c>
      <c r="AU109" s="234" t="s">
        <v>82</v>
      </c>
      <c r="AV109" s="13" t="s">
        <v>80</v>
      </c>
      <c r="AW109" s="13" t="s">
        <v>33</v>
      </c>
      <c r="AX109" s="13" t="s">
        <v>72</v>
      </c>
      <c r="AY109" s="234" t="s">
        <v>118</v>
      </c>
    </row>
    <row r="110" spans="1:51" s="14" customFormat="1" ht="12">
      <c r="A110" s="14"/>
      <c r="B110" s="235"/>
      <c r="C110" s="236"/>
      <c r="D110" s="226" t="s">
        <v>181</v>
      </c>
      <c r="E110" s="237" t="s">
        <v>19</v>
      </c>
      <c r="F110" s="238" t="s">
        <v>410</v>
      </c>
      <c r="G110" s="236"/>
      <c r="H110" s="239">
        <v>120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181</v>
      </c>
      <c r="AU110" s="245" t="s">
        <v>82</v>
      </c>
      <c r="AV110" s="14" t="s">
        <v>82</v>
      </c>
      <c r="AW110" s="14" t="s">
        <v>33</v>
      </c>
      <c r="AX110" s="14" t="s">
        <v>72</v>
      </c>
      <c r="AY110" s="245" t="s">
        <v>118</v>
      </c>
    </row>
    <row r="111" spans="1:51" s="13" customFormat="1" ht="12">
      <c r="A111" s="13"/>
      <c r="B111" s="224"/>
      <c r="C111" s="225"/>
      <c r="D111" s="226" t="s">
        <v>181</v>
      </c>
      <c r="E111" s="227" t="s">
        <v>19</v>
      </c>
      <c r="F111" s="228" t="s">
        <v>189</v>
      </c>
      <c r="G111" s="225"/>
      <c r="H111" s="227" t="s">
        <v>19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181</v>
      </c>
      <c r="AU111" s="234" t="s">
        <v>82</v>
      </c>
      <c r="AV111" s="13" t="s">
        <v>80</v>
      </c>
      <c r="AW111" s="13" t="s">
        <v>33</v>
      </c>
      <c r="AX111" s="13" t="s">
        <v>72</v>
      </c>
      <c r="AY111" s="234" t="s">
        <v>118</v>
      </c>
    </row>
    <row r="112" spans="1:51" s="13" customFormat="1" ht="12">
      <c r="A112" s="13"/>
      <c r="B112" s="224"/>
      <c r="C112" s="225"/>
      <c r="D112" s="226" t="s">
        <v>181</v>
      </c>
      <c r="E112" s="227" t="s">
        <v>19</v>
      </c>
      <c r="F112" s="228" t="s">
        <v>411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181</v>
      </c>
      <c r="AU112" s="234" t="s">
        <v>82</v>
      </c>
      <c r="AV112" s="13" t="s">
        <v>80</v>
      </c>
      <c r="AW112" s="13" t="s">
        <v>33</v>
      </c>
      <c r="AX112" s="13" t="s">
        <v>72</v>
      </c>
      <c r="AY112" s="234" t="s">
        <v>118</v>
      </c>
    </row>
    <row r="113" spans="1:51" s="14" customFormat="1" ht="12">
      <c r="A113" s="14"/>
      <c r="B113" s="235"/>
      <c r="C113" s="236"/>
      <c r="D113" s="226" t="s">
        <v>181</v>
      </c>
      <c r="E113" s="237" t="s">
        <v>19</v>
      </c>
      <c r="F113" s="238" t="s">
        <v>337</v>
      </c>
      <c r="G113" s="236"/>
      <c r="H113" s="239">
        <v>30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181</v>
      </c>
      <c r="AU113" s="245" t="s">
        <v>82</v>
      </c>
      <c r="AV113" s="14" t="s">
        <v>82</v>
      </c>
      <c r="AW113" s="14" t="s">
        <v>33</v>
      </c>
      <c r="AX113" s="14" t="s">
        <v>72</v>
      </c>
      <c r="AY113" s="245" t="s">
        <v>118</v>
      </c>
    </row>
    <row r="114" spans="1:51" s="13" customFormat="1" ht="12">
      <c r="A114" s="13"/>
      <c r="B114" s="224"/>
      <c r="C114" s="225"/>
      <c r="D114" s="226" t="s">
        <v>181</v>
      </c>
      <c r="E114" s="227" t="s">
        <v>19</v>
      </c>
      <c r="F114" s="228" t="s">
        <v>413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181</v>
      </c>
      <c r="AU114" s="234" t="s">
        <v>82</v>
      </c>
      <c r="AV114" s="13" t="s">
        <v>80</v>
      </c>
      <c r="AW114" s="13" t="s">
        <v>33</v>
      </c>
      <c r="AX114" s="13" t="s">
        <v>72</v>
      </c>
      <c r="AY114" s="234" t="s">
        <v>118</v>
      </c>
    </row>
    <row r="115" spans="1:51" s="14" customFormat="1" ht="12">
      <c r="A115" s="14"/>
      <c r="B115" s="235"/>
      <c r="C115" s="236"/>
      <c r="D115" s="226" t="s">
        <v>181</v>
      </c>
      <c r="E115" s="237" t="s">
        <v>19</v>
      </c>
      <c r="F115" s="238" t="s">
        <v>417</v>
      </c>
      <c r="G115" s="236"/>
      <c r="H115" s="239">
        <v>18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181</v>
      </c>
      <c r="AU115" s="245" t="s">
        <v>82</v>
      </c>
      <c r="AV115" s="14" t="s">
        <v>82</v>
      </c>
      <c r="AW115" s="14" t="s">
        <v>33</v>
      </c>
      <c r="AX115" s="14" t="s">
        <v>72</v>
      </c>
      <c r="AY115" s="245" t="s">
        <v>118</v>
      </c>
    </row>
    <row r="116" spans="1:51" s="13" customFormat="1" ht="12">
      <c r="A116" s="13"/>
      <c r="B116" s="224"/>
      <c r="C116" s="225"/>
      <c r="D116" s="226" t="s">
        <v>181</v>
      </c>
      <c r="E116" s="227" t="s">
        <v>19</v>
      </c>
      <c r="F116" s="228" t="s">
        <v>415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181</v>
      </c>
      <c r="AU116" s="234" t="s">
        <v>82</v>
      </c>
      <c r="AV116" s="13" t="s">
        <v>80</v>
      </c>
      <c r="AW116" s="13" t="s">
        <v>33</v>
      </c>
      <c r="AX116" s="13" t="s">
        <v>72</v>
      </c>
      <c r="AY116" s="234" t="s">
        <v>118</v>
      </c>
    </row>
    <row r="117" spans="1:51" s="14" customFormat="1" ht="12">
      <c r="A117" s="14"/>
      <c r="B117" s="235"/>
      <c r="C117" s="236"/>
      <c r="D117" s="226" t="s">
        <v>181</v>
      </c>
      <c r="E117" s="237" t="s">
        <v>19</v>
      </c>
      <c r="F117" s="238" t="s">
        <v>417</v>
      </c>
      <c r="G117" s="236"/>
      <c r="H117" s="239">
        <v>18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181</v>
      </c>
      <c r="AU117" s="245" t="s">
        <v>82</v>
      </c>
      <c r="AV117" s="14" t="s">
        <v>82</v>
      </c>
      <c r="AW117" s="14" t="s">
        <v>33</v>
      </c>
      <c r="AX117" s="14" t="s">
        <v>72</v>
      </c>
      <c r="AY117" s="245" t="s">
        <v>118</v>
      </c>
    </row>
    <row r="118" spans="1:63" s="11" customFormat="1" ht="22.8" customHeight="1">
      <c r="A118" s="11"/>
      <c r="B118" s="181"/>
      <c r="C118" s="182"/>
      <c r="D118" s="183" t="s">
        <v>71</v>
      </c>
      <c r="E118" s="222" t="s">
        <v>140</v>
      </c>
      <c r="F118" s="222" t="s">
        <v>207</v>
      </c>
      <c r="G118" s="182"/>
      <c r="H118" s="182"/>
      <c r="I118" s="185"/>
      <c r="J118" s="223">
        <f>BK118</f>
        <v>0</v>
      </c>
      <c r="K118" s="182"/>
      <c r="L118" s="187"/>
      <c r="M118" s="188"/>
      <c r="N118" s="189"/>
      <c r="O118" s="189"/>
      <c r="P118" s="190">
        <f>SUM(P119:P150)</f>
        <v>0</v>
      </c>
      <c r="Q118" s="189"/>
      <c r="R118" s="190">
        <f>SUM(R119:R150)</f>
        <v>49.39619999999999</v>
      </c>
      <c r="S118" s="189"/>
      <c r="T118" s="191">
        <f>SUM(T119:T150)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92" t="s">
        <v>80</v>
      </c>
      <c r="AT118" s="193" t="s">
        <v>71</v>
      </c>
      <c r="AU118" s="193" t="s">
        <v>80</v>
      </c>
      <c r="AY118" s="192" t="s">
        <v>118</v>
      </c>
      <c r="BK118" s="194">
        <f>SUM(BK119:BK150)</f>
        <v>0</v>
      </c>
    </row>
    <row r="119" spans="1:65" s="2" customFormat="1" ht="33" customHeight="1">
      <c r="A119" s="37"/>
      <c r="B119" s="38"/>
      <c r="C119" s="195" t="s">
        <v>150</v>
      </c>
      <c r="D119" s="195" t="s">
        <v>119</v>
      </c>
      <c r="E119" s="196" t="s">
        <v>208</v>
      </c>
      <c r="F119" s="197" t="s">
        <v>209</v>
      </c>
      <c r="G119" s="198" t="s">
        <v>178</v>
      </c>
      <c r="H119" s="199">
        <v>60</v>
      </c>
      <c r="I119" s="200"/>
      <c r="J119" s="199">
        <f>ROUND(I119*H119,1)</f>
        <v>0</v>
      </c>
      <c r="K119" s="197" t="s">
        <v>123</v>
      </c>
      <c r="L119" s="43"/>
      <c r="M119" s="201" t="s">
        <v>19</v>
      </c>
      <c r="N119" s="202" t="s">
        <v>43</v>
      </c>
      <c r="O119" s="83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5" t="s">
        <v>140</v>
      </c>
      <c r="AT119" s="205" t="s">
        <v>119</v>
      </c>
      <c r="AU119" s="205" t="s">
        <v>82</v>
      </c>
      <c r="AY119" s="16" t="s">
        <v>118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6" t="s">
        <v>80</v>
      </c>
      <c r="BK119" s="206">
        <f>ROUND(I119*H119,1)</f>
        <v>0</v>
      </c>
      <c r="BL119" s="16" t="s">
        <v>140</v>
      </c>
      <c r="BM119" s="205" t="s">
        <v>210</v>
      </c>
    </row>
    <row r="120" spans="1:47" s="2" customFormat="1" ht="12">
      <c r="A120" s="37"/>
      <c r="B120" s="38"/>
      <c r="C120" s="39"/>
      <c r="D120" s="207" t="s">
        <v>126</v>
      </c>
      <c r="E120" s="39"/>
      <c r="F120" s="208" t="s">
        <v>211</v>
      </c>
      <c r="G120" s="39"/>
      <c r="H120" s="39"/>
      <c r="I120" s="209"/>
      <c r="J120" s="39"/>
      <c r="K120" s="39"/>
      <c r="L120" s="43"/>
      <c r="M120" s="210"/>
      <c r="N120" s="211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126</v>
      </c>
      <c r="AU120" s="16" t="s">
        <v>82</v>
      </c>
    </row>
    <row r="121" spans="1:51" s="13" customFormat="1" ht="12">
      <c r="A121" s="13"/>
      <c r="B121" s="224"/>
      <c r="C121" s="225"/>
      <c r="D121" s="226" t="s">
        <v>181</v>
      </c>
      <c r="E121" s="227" t="s">
        <v>19</v>
      </c>
      <c r="F121" s="228" t="s">
        <v>189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181</v>
      </c>
      <c r="AU121" s="234" t="s">
        <v>82</v>
      </c>
      <c r="AV121" s="13" t="s">
        <v>80</v>
      </c>
      <c r="AW121" s="13" t="s">
        <v>33</v>
      </c>
      <c r="AX121" s="13" t="s">
        <v>72</v>
      </c>
      <c r="AY121" s="234" t="s">
        <v>118</v>
      </c>
    </row>
    <row r="122" spans="1:51" s="13" customFormat="1" ht="12">
      <c r="A122" s="13"/>
      <c r="B122" s="224"/>
      <c r="C122" s="225"/>
      <c r="D122" s="226" t="s">
        <v>181</v>
      </c>
      <c r="E122" s="227" t="s">
        <v>19</v>
      </c>
      <c r="F122" s="228" t="s">
        <v>411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181</v>
      </c>
      <c r="AU122" s="234" t="s">
        <v>82</v>
      </c>
      <c r="AV122" s="13" t="s">
        <v>80</v>
      </c>
      <c r="AW122" s="13" t="s">
        <v>33</v>
      </c>
      <c r="AX122" s="13" t="s">
        <v>72</v>
      </c>
      <c r="AY122" s="234" t="s">
        <v>118</v>
      </c>
    </row>
    <row r="123" spans="1:51" s="14" customFormat="1" ht="12">
      <c r="A123" s="14"/>
      <c r="B123" s="235"/>
      <c r="C123" s="236"/>
      <c r="D123" s="226" t="s">
        <v>181</v>
      </c>
      <c r="E123" s="237" t="s">
        <v>19</v>
      </c>
      <c r="F123" s="238" t="s">
        <v>337</v>
      </c>
      <c r="G123" s="236"/>
      <c r="H123" s="239">
        <v>30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181</v>
      </c>
      <c r="AU123" s="245" t="s">
        <v>82</v>
      </c>
      <c r="AV123" s="14" t="s">
        <v>82</v>
      </c>
      <c r="AW123" s="14" t="s">
        <v>33</v>
      </c>
      <c r="AX123" s="14" t="s">
        <v>72</v>
      </c>
      <c r="AY123" s="245" t="s">
        <v>118</v>
      </c>
    </row>
    <row r="124" spans="1:51" s="13" customFormat="1" ht="12">
      <c r="A124" s="13"/>
      <c r="B124" s="224"/>
      <c r="C124" s="225"/>
      <c r="D124" s="226" t="s">
        <v>181</v>
      </c>
      <c r="E124" s="227" t="s">
        <v>19</v>
      </c>
      <c r="F124" s="228" t="s">
        <v>413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181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118</v>
      </c>
    </row>
    <row r="125" spans="1:51" s="14" customFormat="1" ht="12">
      <c r="A125" s="14"/>
      <c r="B125" s="235"/>
      <c r="C125" s="236"/>
      <c r="D125" s="226" t="s">
        <v>181</v>
      </c>
      <c r="E125" s="237" t="s">
        <v>19</v>
      </c>
      <c r="F125" s="238" t="s">
        <v>8</v>
      </c>
      <c r="G125" s="236"/>
      <c r="H125" s="239">
        <v>15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181</v>
      </c>
      <c r="AU125" s="245" t="s">
        <v>82</v>
      </c>
      <c r="AV125" s="14" t="s">
        <v>82</v>
      </c>
      <c r="AW125" s="14" t="s">
        <v>33</v>
      </c>
      <c r="AX125" s="14" t="s">
        <v>72</v>
      </c>
      <c r="AY125" s="245" t="s">
        <v>118</v>
      </c>
    </row>
    <row r="126" spans="1:51" s="13" customFormat="1" ht="12">
      <c r="A126" s="13"/>
      <c r="B126" s="224"/>
      <c r="C126" s="225"/>
      <c r="D126" s="226" t="s">
        <v>181</v>
      </c>
      <c r="E126" s="227" t="s">
        <v>19</v>
      </c>
      <c r="F126" s="228" t="s">
        <v>415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181</v>
      </c>
      <c r="AU126" s="234" t="s">
        <v>82</v>
      </c>
      <c r="AV126" s="13" t="s">
        <v>80</v>
      </c>
      <c r="AW126" s="13" t="s">
        <v>33</v>
      </c>
      <c r="AX126" s="13" t="s">
        <v>72</v>
      </c>
      <c r="AY126" s="234" t="s">
        <v>118</v>
      </c>
    </row>
    <row r="127" spans="1:51" s="14" customFormat="1" ht="12">
      <c r="A127" s="14"/>
      <c r="B127" s="235"/>
      <c r="C127" s="236"/>
      <c r="D127" s="226" t="s">
        <v>181</v>
      </c>
      <c r="E127" s="237" t="s">
        <v>19</v>
      </c>
      <c r="F127" s="238" t="s">
        <v>8</v>
      </c>
      <c r="G127" s="236"/>
      <c r="H127" s="239">
        <v>15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181</v>
      </c>
      <c r="AU127" s="245" t="s">
        <v>82</v>
      </c>
      <c r="AV127" s="14" t="s">
        <v>82</v>
      </c>
      <c r="AW127" s="14" t="s">
        <v>33</v>
      </c>
      <c r="AX127" s="14" t="s">
        <v>72</v>
      </c>
      <c r="AY127" s="245" t="s">
        <v>118</v>
      </c>
    </row>
    <row r="128" spans="1:65" s="2" customFormat="1" ht="33" customHeight="1">
      <c r="A128" s="37"/>
      <c r="B128" s="38"/>
      <c r="C128" s="195" t="s">
        <v>155</v>
      </c>
      <c r="D128" s="195" t="s">
        <v>119</v>
      </c>
      <c r="E128" s="196" t="s">
        <v>213</v>
      </c>
      <c r="F128" s="197" t="s">
        <v>214</v>
      </c>
      <c r="G128" s="198" t="s">
        <v>186</v>
      </c>
      <c r="H128" s="199">
        <v>0.6</v>
      </c>
      <c r="I128" s="200"/>
      <c r="J128" s="199">
        <f>ROUND(I128*H128,1)</f>
        <v>0</v>
      </c>
      <c r="K128" s="197" t="s">
        <v>123</v>
      </c>
      <c r="L128" s="43"/>
      <c r="M128" s="201" t="s">
        <v>19</v>
      </c>
      <c r="N128" s="202" t="s">
        <v>43</v>
      </c>
      <c r="O128" s="83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5" t="s">
        <v>140</v>
      </c>
      <c r="AT128" s="205" t="s">
        <v>119</v>
      </c>
      <c r="AU128" s="205" t="s">
        <v>82</v>
      </c>
      <c r="AY128" s="16" t="s">
        <v>118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6" t="s">
        <v>80</v>
      </c>
      <c r="BK128" s="206">
        <f>ROUND(I128*H128,1)</f>
        <v>0</v>
      </c>
      <c r="BL128" s="16" t="s">
        <v>140</v>
      </c>
      <c r="BM128" s="205" t="s">
        <v>215</v>
      </c>
    </row>
    <row r="129" spans="1:47" s="2" customFormat="1" ht="12">
      <c r="A129" s="37"/>
      <c r="B129" s="38"/>
      <c r="C129" s="39"/>
      <c r="D129" s="207" t="s">
        <v>126</v>
      </c>
      <c r="E129" s="39"/>
      <c r="F129" s="208" t="s">
        <v>216</v>
      </c>
      <c r="G129" s="39"/>
      <c r="H129" s="39"/>
      <c r="I129" s="209"/>
      <c r="J129" s="39"/>
      <c r="K129" s="39"/>
      <c r="L129" s="43"/>
      <c r="M129" s="210"/>
      <c r="N129" s="211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126</v>
      </c>
      <c r="AU129" s="16" t="s">
        <v>82</v>
      </c>
    </row>
    <row r="130" spans="1:51" s="13" customFormat="1" ht="12">
      <c r="A130" s="13"/>
      <c r="B130" s="224"/>
      <c r="C130" s="225"/>
      <c r="D130" s="226" t="s">
        <v>181</v>
      </c>
      <c r="E130" s="227" t="s">
        <v>19</v>
      </c>
      <c r="F130" s="228" t="s">
        <v>189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181</v>
      </c>
      <c r="AU130" s="234" t="s">
        <v>82</v>
      </c>
      <c r="AV130" s="13" t="s">
        <v>80</v>
      </c>
      <c r="AW130" s="13" t="s">
        <v>33</v>
      </c>
      <c r="AX130" s="13" t="s">
        <v>72</v>
      </c>
      <c r="AY130" s="234" t="s">
        <v>118</v>
      </c>
    </row>
    <row r="131" spans="1:51" s="13" customFormat="1" ht="12">
      <c r="A131" s="13"/>
      <c r="B131" s="224"/>
      <c r="C131" s="225"/>
      <c r="D131" s="226" t="s">
        <v>181</v>
      </c>
      <c r="E131" s="227" t="s">
        <v>19</v>
      </c>
      <c r="F131" s="228" t="s">
        <v>413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181</v>
      </c>
      <c r="AU131" s="234" t="s">
        <v>82</v>
      </c>
      <c r="AV131" s="13" t="s">
        <v>80</v>
      </c>
      <c r="AW131" s="13" t="s">
        <v>33</v>
      </c>
      <c r="AX131" s="13" t="s">
        <v>72</v>
      </c>
      <c r="AY131" s="234" t="s">
        <v>118</v>
      </c>
    </row>
    <row r="132" spans="1:51" s="14" customFormat="1" ht="12">
      <c r="A132" s="14"/>
      <c r="B132" s="235"/>
      <c r="C132" s="236"/>
      <c r="D132" s="226" t="s">
        <v>181</v>
      </c>
      <c r="E132" s="237" t="s">
        <v>19</v>
      </c>
      <c r="F132" s="238" t="s">
        <v>418</v>
      </c>
      <c r="G132" s="236"/>
      <c r="H132" s="239">
        <v>0.3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181</v>
      </c>
      <c r="AU132" s="245" t="s">
        <v>82</v>
      </c>
      <c r="AV132" s="14" t="s">
        <v>82</v>
      </c>
      <c r="AW132" s="14" t="s">
        <v>33</v>
      </c>
      <c r="AX132" s="14" t="s">
        <v>72</v>
      </c>
      <c r="AY132" s="245" t="s">
        <v>118</v>
      </c>
    </row>
    <row r="133" spans="1:51" s="13" customFormat="1" ht="12">
      <c r="A133" s="13"/>
      <c r="B133" s="224"/>
      <c r="C133" s="225"/>
      <c r="D133" s="226" t="s">
        <v>181</v>
      </c>
      <c r="E133" s="227" t="s">
        <v>19</v>
      </c>
      <c r="F133" s="228" t="s">
        <v>415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181</v>
      </c>
      <c r="AU133" s="234" t="s">
        <v>82</v>
      </c>
      <c r="AV133" s="13" t="s">
        <v>80</v>
      </c>
      <c r="AW133" s="13" t="s">
        <v>33</v>
      </c>
      <c r="AX133" s="13" t="s">
        <v>72</v>
      </c>
      <c r="AY133" s="234" t="s">
        <v>118</v>
      </c>
    </row>
    <row r="134" spans="1:51" s="14" customFormat="1" ht="12">
      <c r="A134" s="14"/>
      <c r="B134" s="235"/>
      <c r="C134" s="236"/>
      <c r="D134" s="226" t="s">
        <v>181</v>
      </c>
      <c r="E134" s="237" t="s">
        <v>19</v>
      </c>
      <c r="F134" s="238" t="s">
        <v>418</v>
      </c>
      <c r="G134" s="236"/>
      <c r="H134" s="239">
        <v>0.3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181</v>
      </c>
      <c r="AU134" s="245" t="s">
        <v>82</v>
      </c>
      <c r="AV134" s="14" t="s">
        <v>82</v>
      </c>
      <c r="AW134" s="14" t="s">
        <v>33</v>
      </c>
      <c r="AX134" s="14" t="s">
        <v>72</v>
      </c>
      <c r="AY134" s="245" t="s">
        <v>118</v>
      </c>
    </row>
    <row r="135" spans="1:65" s="2" customFormat="1" ht="49.05" customHeight="1">
      <c r="A135" s="37"/>
      <c r="B135" s="38"/>
      <c r="C135" s="195" t="s">
        <v>160</v>
      </c>
      <c r="D135" s="195" t="s">
        <v>119</v>
      </c>
      <c r="E135" s="196" t="s">
        <v>218</v>
      </c>
      <c r="F135" s="197" t="s">
        <v>219</v>
      </c>
      <c r="G135" s="198" t="s">
        <v>186</v>
      </c>
      <c r="H135" s="199">
        <v>0.6</v>
      </c>
      <c r="I135" s="200"/>
      <c r="J135" s="199">
        <f>ROUND(I135*H135,1)</f>
        <v>0</v>
      </c>
      <c r="K135" s="197" t="s">
        <v>123</v>
      </c>
      <c r="L135" s="43"/>
      <c r="M135" s="201" t="s">
        <v>19</v>
      </c>
      <c r="N135" s="202" t="s">
        <v>43</v>
      </c>
      <c r="O135" s="83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5" t="s">
        <v>140</v>
      </c>
      <c r="AT135" s="205" t="s">
        <v>119</v>
      </c>
      <c r="AU135" s="205" t="s">
        <v>82</v>
      </c>
      <c r="AY135" s="16" t="s">
        <v>118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6" t="s">
        <v>80</v>
      </c>
      <c r="BK135" s="206">
        <f>ROUND(I135*H135,1)</f>
        <v>0</v>
      </c>
      <c r="BL135" s="16" t="s">
        <v>140</v>
      </c>
      <c r="BM135" s="205" t="s">
        <v>220</v>
      </c>
    </row>
    <row r="136" spans="1:47" s="2" customFormat="1" ht="12">
      <c r="A136" s="37"/>
      <c r="B136" s="38"/>
      <c r="C136" s="39"/>
      <c r="D136" s="207" t="s">
        <v>126</v>
      </c>
      <c r="E136" s="39"/>
      <c r="F136" s="208" t="s">
        <v>221</v>
      </c>
      <c r="G136" s="39"/>
      <c r="H136" s="39"/>
      <c r="I136" s="209"/>
      <c r="J136" s="39"/>
      <c r="K136" s="39"/>
      <c r="L136" s="43"/>
      <c r="M136" s="210"/>
      <c r="N136" s="211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126</v>
      </c>
      <c r="AU136" s="16" t="s">
        <v>82</v>
      </c>
    </row>
    <row r="137" spans="1:51" s="13" customFormat="1" ht="12">
      <c r="A137" s="13"/>
      <c r="B137" s="224"/>
      <c r="C137" s="225"/>
      <c r="D137" s="226" t="s">
        <v>181</v>
      </c>
      <c r="E137" s="227" t="s">
        <v>19</v>
      </c>
      <c r="F137" s="228" t="s">
        <v>189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181</v>
      </c>
      <c r="AU137" s="234" t="s">
        <v>82</v>
      </c>
      <c r="AV137" s="13" t="s">
        <v>80</v>
      </c>
      <c r="AW137" s="13" t="s">
        <v>33</v>
      </c>
      <c r="AX137" s="13" t="s">
        <v>72</v>
      </c>
      <c r="AY137" s="234" t="s">
        <v>118</v>
      </c>
    </row>
    <row r="138" spans="1:51" s="13" customFormat="1" ht="12">
      <c r="A138" s="13"/>
      <c r="B138" s="224"/>
      <c r="C138" s="225"/>
      <c r="D138" s="226" t="s">
        <v>181</v>
      </c>
      <c r="E138" s="227" t="s">
        <v>19</v>
      </c>
      <c r="F138" s="228" t="s">
        <v>413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181</v>
      </c>
      <c r="AU138" s="234" t="s">
        <v>82</v>
      </c>
      <c r="AV138" s="13" t="s">
        <v>80</v>
      </c>
      <c r="AW138" s="13" t="s">
        <v>33</v>
      </c>
      <c r="AX138" s="13" t="s">
        <v>72</v>
      </c>
      <c r="AY138" s="234" t="s">
        <v>118</v>
      </c>
    </row>
    <row r="139" spans="1:51" s="14" customFormat="1" ht="12">
      <c r="A139" s="14"/>
      <c r="B139" s="235"/>
      <c r="C139" s="236"/>
      <c r="D139" s="226" t="s">
        <v>181</v>
      </c>
      <c r="E139" s="237" t="s">
        <v>19</v>
      </c>
      <c r="F139" s="238" t="s">
        <v>418</v>
      </c>
      <c r="G139" s="236"/>
      <c r="H139" s="239">
        <v>0.3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181</v>
      </c>
      <c r="AU139" s="245" t="s">
        <v>82</v>
      </c>
      <c r="AV139" s="14" t="s">
        <v>82</v>
      </c>
      <c r="AW139" s="14" t="s">
        <v>33</v>
      </c>
      <c r="AX139" s="14" t="s">
        <v>72</v>
      </c>
      <c r="AY139" s="245" t="s">
        <v>118</v>
      </c>
    </row>
    <row r="140" spans="1:51" s="13" customFormat="1" ht="12">
      <c r="A140" s="13"/>
      <c r="B140" s="224"/>
      <c r="C140" s="225"/>
      <c r="D140" s="226" t="s">
        <v>181</v>
      </c>
      <c r="E140" s="227" t="s">
        <v>19</v>
      </c>
      <c r="F140" s="228" t="s">
        <v>415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181</v>
      </c>
      <c r="AU140" s="234" t="s">
        <v>82</v>
      </c>
      <c r="AV140" s="13" t="s">
        <v>80</v>
      </c>
      <c r="AW140" s="13" t="s">
        <v>33</v>
      </c>
      <c r="AX140" s="13" t="s">
        <v>72</v>
      </c>
      <c r="AY140" s="234" t="s">
        <v>118</v>
      </c>
    </row>
    <row r="141" spans="1:51" s="14" customFormat="1" ht="12">
      <c r="A141" s="14"/>
      <c r="B141" s="235"/>
      <c r="C141" s="236"/>
      <c r="D141" s="226" t="s">
        <v>181</v>
      </c>
      <c r="E141" s="237" t="s">
        <v>19</v>
      </c>
      <c r="F141" s="238" t="s">
        <v>418</v>
      </c>
      <c r="G141" s="236"/>
      <c r="H141" s="239">
        <v>0.3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181</v>
      </c>
      <c r="AU141" s="245" t="s">
        <v>82</v>
      </c>
      <c r="AV141" s="14" t="s">
        <v>82</v>
      </c>
      <c r="AW141" s="14" t="s">
        <v>33</v>
      </c>
      <c r="AX141" s="14" t="s">
        <v>72</v>
      </c>
      <c r="AY141" s="245" t="s">
        <v>118</v>
      </c>
    </row>
    <row r="142" spans="1:65" s="2" customFormat="1" ht="44.25" customHeight="1">
      <c r="A142" s="37"/>
      <c r="B142" s="38"/>
      <c r="C142" s="195" t="s">
        <v>222</v>
      </c>
      <c r="D142" s="195" t="s">
        <v>119</v>
      </c>
      <c r="E142" s="196" t="s">
        <v>223</v>
      </c>
      <c r="F142" s="197" t="s">
        <v>224</v>
      </c>
      <c r="G142" s="198" t="s">
        <v>178</v>
      </c>
      <c r="H142" s="199">
        <v>60</v>
      </c>
      <c r="I142" s="200"/>
      <c r="J142" s="199">
        <f>ROUND(I142*H142,1)</f>
        <v>0</v>
      </c>
      <c r="K142" s="197" t="s">
        <v>123</v>
      </c>
      <c r="L142" s="43"/>
      <c r="M142" s="201" t="s">
        <v>19</v>
      </c>
      <c r="N142" s="202" t="s">
        <v>43</v>
      </c>
      <c r="O142" s="83"/>
      <c r="P142" s="203">
        <f>O142*H142</f>
        <v>0</v>
      </c>
      <c r="Q142" s="203">
        <v>0.82327</v>
      </c>
      <c r="R142" s="203">
        <f>Q142*H142</f>
        <v>49.39619999999999</v>
      </c>
      <c r="S142" s="203">
        <v>0</v>
      </c>
      <c r="T142" s="20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5" t="s">
        <v>140</v>
      </c>
      <c r="AT142" s="205" t="s">
        <v>119</v>
      </c>
      <c r="AU142" s="205" t="s">
        <v>82</v>
      </c>
      <c r="AY142" s="16" t="s">
        <v>118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6" t="s">
        <v>80</v>
      </c>
      <c r="BK142" s="206">
        <f>ROUND(I142*H142,1)</f>
        <v>0</v>
      </c>
      <c r="BL142" s="16" t="s">
        <v>140</v>
      </c>
      <c r="BM142" s="205" t="s">
        <v>225</v>
      </c>
    </row>
    <row r="143" spans="1:47" s="2" customFormat="1" ht="12">
      <c r="A143" s="37"/>
      <c r="B143" s="38"/>
      <c r="C143" s="39"/>
      <c r="D143" s="207" t="s">
        <v>126</v>
      </c>
      <c r="E143" s="39"/>
      <c r="F143" s="208" t="s">
        <v>226</v>
      </c>
      <c r="G143" s="39"/>
      <c r="H143" s="39"/>
      <c r="I143" s="209"/>
      <c r="J143" s="39"/>
      <c r="K143" s="39"/>
      <c r="L143" s="43"/>
      <c r="M143" s="210"/>
      <c r="N143" s="211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126</v>
      </c>
      <c r="AU143" s="16" t="s">
        <v>82</v>
      </c>
    </row>
    <row r="144" spans="1:51" s="13" customFormat="1" ht="12">
      <c r="A144" s="13"/>
      <c r="B144" s="224"/>
      <c r="C144" s="225"/>
      <c r="D144" s="226" t="s">
        <v>181</v>
      </c>
      <c r="E144" s="227" t="s">
        <v>19</v>
      </c>
      <c r="F144" s="228" t="s">
        <v>189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181</v>
      </c>
      <c r="AU144" s="234" t="s">
        <v>82</v>
      </c>
      <c r="AV144" s="13" t="s">
        <v>80</v>
      </c>
      <c r="AW144" s="13" t="s">
        <v>33</v>
      </c>
      <c r="AX144" s="13" t="s">
        <v>72</v>
      </c>
      <c r="AY144" s="234" t="s">
        <v>118</v>
      </c>
    </row>
    <row r="145" spans="1:51" s="13" customFormat="1" ht="12">
      <c r="A145" s="13"/>
      <c r="B145" s="224"/>
      <c r="C145" s="225"/>
      <c r="D145" s="226" t="s">
        <v>181</v>
      </c>
      <c r="E145" s="227" t="s">
        <v>19</v>
      </c>
      <c r="F145" s="228" t="s">
        <v>411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181</v>
      </c>
      <c r="AU145" s="234" t="s">
        <v>82</v>
      </c>
      <c r="AV145" s="13" t="s">
        <v>80</v>
      </c>
      <c r="AW145" s="13" t="s">
        <v>33</v>
      </c>
      <c r="AX145" s="13" t="s">
        <v>72</v>
      </c>
      <c r="AY145" s="234" t="s">
        <v>118</v>
      </c>
    </row>
    <row r="146" spans="1:51" s="14" customFormat="1" ht="12">
      <c r="A146" s="14"/>
      <c r="B146" s="235"/>
      <c r="C146" s="236"/>
      <c r="D146" s="226" t="s">
        <v>181</v>
      </c>
      <c r="E146" s="237" t="s">
        <v>19</v>
      </c>
      <c r="F146" s="238" t="s">
        <v>337</v>
      </c>
      <c r="G146" s="236"/>
      <c r="H146" s="239">
        <v>30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181</v>
      </c>
      <c r="AU146" s="245" t="s">
        <v>82</v>
      </c>
      <c r="AV146" s="14" t="s">
        <v>82</v>
      </c>
      <c r="AW146" s="14" t="s">
        <v>33</v>
      </c>
      <c r="AX146" s="14" t="s">
        <v>72</v>
      </c>
      <c r="AY146" s="245" t="s">
        <v>118</v>
      </c>
    </row>
    <row r="147" spans="1:51" s="13" customFormat="1" ht="12">
      <c r="A147" s="13"/>
      <c r="B147" s="224"/>
      <c r="C147" s="225"/>
      <c r="D147" s="226" t="s">
        <v>181</v>
      </c>
      <c r="E147" s="227" t="s">
        <v>19</v>
      </c>
      <c r="F147" s="228" t="s">
        <v>413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181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118</v>
      </c>
    </row>
    <row r="148" spans="1:51" s="14" customFormat="1" ht="12">
      <c r="A148" s="14"/>
      <c r="B148" s="235"/>
      <c r="C148" s="236"/>
      <c r="D148" s="226" t="s">
        <v>181</v>
      </c>
      <c r="E148" s="237" t="s">
        <v>19</v>
      </c>
      <c r="F148" s="238" t="s">
        <v>8</v>
      </c>
      <c r="G148" s="236"/>
      <c r="H148" s="239">
        <v>15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181</v>
      </c>
      <c r="AU148" s="245" t="s">
        <v>82</v>
      </c>
      <c r="AV148" s="14" t="s">
        <v>82</v>
      </c>
      <c r="AW148" s="14" t="s">
        <v>33</v>
      </c>
      <c r="AX148" s="14" t="s">
        <v>72</v>
      </c>
      <c r="AY148" s="245" t="s">
        <v>118</v>
      </c>
    </row>
    <row r="149" spans="1:51" s="13" customFormat="1" ht="12">
      <c r="A149" s="13"/>
      <c r="B149" s="224"/>
      <c r="C149" s="225"/>
      <c r="D149" s="226" t="s">
        <v>181</v>
      </c>
      <c r="E149" s="227" t="s">
        <v>19</v>
      </c>
      <c r="F149" s="228" t="s">
        <v>415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181</v>
      </c>
      <c r="AU149" s="234" t="s">
        <v>82</v>
      </c>
      <c r="AV149" s="13" t="s">
        <v>80</v>
      </c>
      <c r="AW149" s="13" t="s">
        <v>33</v>
      </c>
      <c r="AX149" s="13" t="s">
        <v>72</v>
      </c>
      <c r="AY149" s="234" t="s">
        <v>118</v>
      </c>
    </row>
    <row r="150" spans="1:51" s="14" customFormat="1" ht="12">
      <c r="A150" s="14"/>
      <c r="B150" s="235"/>
      <c r="C150" s="236"/>
      <c r="D150" s="226" t="s">
        <v>181</v>
      </c>
      <c r="E150" s="237" t="s">
        <v>19</v>
      </c>
      <c r="F150" s="238" t="s">
        <v>8</v>
      </c>
      <c r="G150" s="236"/>
      <c r="H150" s="239">
        <v>15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181</v>
      </c>
      <c r="AU150" s="245" t="s">
        <v>82</v>
      </c>
      <c r="AV150" s="14" t="s">
        <v>82</v>
      </c>
      <c r="AW150" s="14" t="s">
        <v>33</v>
      </c>
      <c r="AX150" s="14" t="s">
        <v>72</v>
      </c>
      <c r="AY150" s="245" t="s">
        <v>118</v>
      </c>
    </row>
    <row r="151" spans="1:63" s="11" customFormat="1" ht="22.8" customHeight="1">
      <c r="A151" s="11"/>
      <c r="B151" s="181"/>
      <c r="C151" s="182"/>
      <c r="D151" s="183" t="s">
        <v>71</v>
      </c>
      <c r="E151" s="222" t="s">
        <v>145</v>
      </c>
      <c r="F151" s="222" t="s">
        <v>227</v>
      </c>
      <c r="G151" s="182"/>
      <c r="H151" s="182"/>
      <c r="I151" s="185"/>
      <c r="J151" s="223">
        <f>BK151</f>
        <v>0</v>
      </c>
      <c r="K151" s="182"/>
      <c r="L151" s="187"/>
      <c r="M151" s="188"/>
      <c r="N151" s="189"/>
      <c r="O151" s="189"/>
      <c r="P151" s="190">
        <f>SUM(P152:P181)</f>
        <v>0</v>
      </c>
      <c r="Q151" s="189"/>
      <c r="R151" s="190">
        <f>SUM(R152:R181)</f>
        <v>345.6</v>
      </c>
      <c r="S151" s="189"/>
      <c r="T151" s="191">
        <f>SUM(T152:T181)</f>
        <v>0</v>
      </c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R151" s="192" t="s">
        <v>80</v>
      </c>
      <c r="AT151" s="193" t="s">
        <v>71</v>
      </c>
      <c r="AU151" s="193" t="s">
        <v>80</v>
      </c>
      <c r="AY151" s="192" t="s">
        <v>118</v>
      </c>
      <c r="BK151" s="194">
        <f>SUM(BK152:BK181)</f>
        <v>0</v>
      </c>
    </row>
    <row r="152" spans="1:65" s="2" customFormat="1" ht="37.8" customHeight="1">
      <c r="A152" s="37"/>
      <c r="B152" s="38"/>
      <c r="C152" s="195" t="s">
        <v>212</v>
      </c>
      <c r="D152" s="195" t="s">
        <v>119</v>
      </c>
      <c r="E152" s="196" t="s">
        <v>419</v>
      </c>
      <c r="F152" s="197" t="s">
        <v>420</v>
      </c>
      <c r="G152" s="198" t="s">
        <v>178</v>
      </c>
      <c r="H152" s="199">
        <v>12338</v>
      </c>
      <c r="I152" s="200"/>
      <c r="J152" s="199">
        <f>ROUND(I152*H152,1)</f>
        <v>0</v>
      </c>
      <c r="K152" s="197" t="s">
        <v>123</v>
      </c>
      <c r="L152" s="43"/>
      <c r="M152" s="201" t="s">
        <v>19</v>
      </c>
      <c r="N152" s="202" t="s">
        <v>43</v>
      </c>
      <c r="O152" s="83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5" t="s">
        <v>140</v>
      </c>
      <c r="AT152" s="205" t="s">
        <v>119</v>
      </c>
      <c r="AU152" s="205" t="s">
        <v>82</v>
      </c>
      <c r="AY152" s="16" t="s">
        <v>118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6" t="s">
        <v>80</v>
      </c>
      <c r="BK152" s="206">
        <f>ROUND(I152*H152,1)</f>
        <v>0</v>
      </c>
      <c r="BL152" s="16" t="s">
        <v>140</v>
      </c>
      <c r="BM152" s="205" t="s">
        <v>421</v>
      </c>
    </row>
    <row r="153" spans="1:47" s="2" customFormat="1" ht="12">
      <c r="A153" s="37"/>
      <c r="B153" s="38"/>
      <c r="C153" s="39"/>
      <c r="D153" s="207" t="s">
        <v>126</v>
      </c>
      <c r="E153" s="39"/>
      <c r="F153" s="208" t="s">
        <v>422</v>
      </c>
      <c r="G153" s="39"/>
      <c r="H153" s="39"/>
      <c r="I153" s="209"/>
      <c r="J153" s="39"/>
      <c r="K153" s="39"/>
      <c r="L153" s="43"/>
      <c r="M153" s="210"/>
      <c r="N153" s="211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126</v>
      </c>
      <c r="AU153" s="16" t="s">
        <v>82</v>
      </c>
    </row>
    <row r="154" spans="1:65" s="2" customFormat="1" ht="62.7" customHeight="1">
      <c r="A154" s="37"/>
      <c r="B154" s="38"/>
      <c r="C154" s="195" t="s">
        <v>232</v>
      </c>
      <c r="D154" s="195" t="s">
        <v>119</v>
      </c>
      <c r="E154" s="196" t="s">
        <v>423</v>
      </c>
      <c r="F154" s="197" t="s">
        <v>424</v>
      </c>
      <c r="G154" s="198" t="s">
        <v>178</v>
      </c>
      <c r="H154" s="199">
        <v>12338</v>
      </c>
      <c r="I154" s="200"/>
      <c r="J154" s="199">
        <f>ROUND(I154*H154,1)</f>
        <v>0</v>
      </c>
      <c r="K154" s="197" t="s">
        <v>123</v>
      </c>
      <c r="L154" s="43"/>
      <c r="M154" s="201" t="s">
        <v>19</v>
      </c>
      <c r="N154" s="202" t="s">
        <v>43</v>
      </c>
      <c r="O154" s="83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05" t="s">
        <v>140</v>
      </c>
      <c r="AT154" s="205" t="s">
        <v>119</v>
      </c>
      <c r="AU154" s="205" t="s">
        <v>82</v>
      </c>
      <c r="AY154" s="16" t="s">
        <v>118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6" t="s">
        <v>80</v>
      </c>
      <c r="BK154" s="206">
        <f>ROUND(I154*H154,1)</f>
        <v>0</v>
      </c>
      <c r="BL154" s="16" t="s">
        <v>140</v>
      </c>
      <c r="BM154" s="205" t="s">
        <v>235</v>
      </c>
    </row>
    <row r="155" spans="1:47" s="2" customFormat="1" ht="12">
      <c r="A155" s="37"/>
      <c r="B155" s="38"/>
      <c r="C155" s="39"/>
      <c r="D155" s="207" t="s">
        <v>126</v>
      </c>
      <c r="E155" s="39"/>
      <c r="F155" s="208" t="s">
        <v>425</v>
      </c>
      <c r="G155" s="39"/>
      <c r="H155" s="39"/>
      <c r="I155" s="209"/>
      <c r="J155" s="39"/>
      <c r="K155" s="39"/>
      <c r="L155" s="43"/>
      <c r="M155" s="210"/>
      <c r="N155" s="211"/>
      <c r="O155" s="83"/>
      <c r="P155" s="83"/>
      <c r="Q155" s="83"/>
      <c r="R155" s="83"/>
      <c r="S155" s="83"/>
      <c r="T155" s="84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126</v>
      </c>
      <c r="AU155" s="16" t="s">
        <v>82</v>
      </c>
    </row>
    <row r="156" spans="1:65" s="2" customFormat="1" ht="16.5" customHeight="1">
      <c r="A156" s="37"/>
      <c r="B156" s="38"/>
      <c r="C156" s="246" t="s">
        <v>237</v>
      </c>
      <c r="D156" s="246" t="s">
        <v>238</v>
      </c>
      <c r="E156" s="247" t="s">
        <v>239</v>
      </c>
      <c r="F156" s="248" t="s">
        <v>240</v>
      </c>
      <c r="G156" s="249" t="s">
        <v>198</v>
      </c>
      <c r="H156" s="250">
        <v>851.32</v>
      </c>
      <c r="I156" s="251"/>
      <c r="J156" s="250">
        <f>ROUND(I156*H156,1)</f>
        <v>0</v>
      </c>
      <c r="K156" s="248" t="s">
        <v>123</v>
      </c>
      <c r="L156" s="252"/>
      <c r="M156" s="253" t="s">
        <v>19</v>
      </c>
      <c r="N156" s="254" t="s">
        <v>43</v>
      </c>
      <c r="O156" s="83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5" t="s">
        <v>241</v>
      </c>
      <c r="AT156" s="205" t="s">
        <v>238</v>
      </c>
      <c r="AU156" s="205" t="s">
        <v>82</v>
      </c>
      <c r="AY156" s="16" t="s">
        <v>118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6" t="s">
        <v>80</v>
      </c>
      <c r="BK156" s="206">
        <f>ROUND(I156*H156,1)</f>
        <v>0</v>
      </c>
      <c r="BL156" s="16" t="s">
        <v>241</v>
      </c>
      <c r="BM156" s="205" t="s">
        <v>242</v>
      </c>
    </row>
    <row r="157" spans="1:51" s="13" customFormat="1" ht="12">
      <c r="A157" s="13"/>
      <c r="B157" s="224"/>
      <c r="C157" s="225"/>
      <c r="D157" s="226" t="s">
        <v>181</v>
      </c>
      <c r="E157" s="227" t="s">
        <v>19</v>
      </c>
      <c r="F157" s="228" t="s">
        <v>243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181</v>
      </c>
      <c r="AU157" s="234" t="s">
        <v>82</v>
      </c>
      <c r="AV157" s="13" t="s">
        <v>80</v>
      </c>
      <c r="AW157" s="13" t="s">
        <v>33</v>
      </c>
      <c r="AX157" s="13" t="s">
        <v>72</v>
      </c>
      <c r="AY157" s="234" t="s">
        <v>118</v>
      </c>
    </row>
    <row r="158" spans="1:51" s="14" customFormat="1" ht="12">
      <c r="A158" s="14"/>
      <c r="B158" s="235"/>
      <c r="C158" s="236"/>
      <c r="D158" s="226" t="s">
        <v>181</v>
      </c>
      <c r="E158" s="237" t="s">
        <v>19</v>
      </c>
      <c r="F158" s="238" t="s">
        <v>426</v>
      </c>
      <c r="G158" s="236"/>
      <c r="H158" s="239">
        <v>851.32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181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118</v>
      </c>
    </row>
    <row r="159" spans="1:65" s="2" customFormat="1" ht="16.5" customHeight="1">
      <c r="A159" s="37"/>
      <c r="B159" s="38"/>
      <c r="C159" s="246" t="s">
        <v>245</v>
      </c>
      <c r="D159" s="246" t="s">
        <v>238</v>
      </c>
      <c r="E159" s="247" t="s">
        <v>246</v>
      </c>
      <c r="F159" s="248" t="s">
        <v>247</v>
      </c>
      <c r="G159" s="249" t="s">
        <v>198</v>
      </c>
      <c r="H159" s="250">
        <v>131.03</v>
      </c>
      <c r="I159" s="251"/>
      <c r="J159" s="250">
        <f>ROUND(I159*H159,1)</f>
        <v>0</v>
      </c>
      <c r="K159" s="248" t="s">
        <v>123</v>
      </c>
      <c r="L159" s="252"/>
      <c r="M159" s="253" t="s">
        <v>19</v>
      </c>
      <c r="N159" s="254" t="s">
        <v>43</v>
      </c>
      <c r="O159" s="83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5" t="s">
        <v>241</v>
      </c>
      <c r="AT159" s="205" t="s">
        <v>238</v>
      </c>
      <c r="AU159" s="205" t="s">
        <v>82</v>
      </c>
      <c r="AY159" s="16" t="s">
        <v>118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6" t="s">
        <v>80</v>
      </c>
      <c r="BK159" s="206">
        <f>ROUND(I159*H159,1)</f>
        <v>0</v>
      </c>
      <c r="BL159" s="16" t="s">
        <v>241</v>
      </c>
      <c r="BM159" s="205" t="s">
        <v>248</v>
      </c>
    </row>
    <row r="160" spans="1:51" s="13" customFormat="1" ht="12">
      <c r="A160" s="13"/>
      <c r="B160" s="224"/>
      <c r="C160" s="225"/>
      <c r="D160" s="226" t="s">
        <v>181</v>
      </c>
      <c r="E160" s="227" t="s">
        <v>19</v>
      </c>
      <c r="F160" s="228" t="s">
        <v>249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181</v>
      </c>
      <c r="AU160" s="234" t="s">
        <v>82</v>
      </c>
      <c r="AV160" s="13" t="s">
        <v>80</v>
      </c>
      <c r="AW160" s="13" t="s">
        <v>33</v>
      </c>
      <c r="AX160" s="13" t="s">
        <v>72</v>
      </c>
      <c r="AY160" s="234" t="s">
        <v>118</v>
      </c>
    </row>
    <row r="161" spans="1:51" s="13" customFormat="1" ht="12">
      <c r="A161" s="13"/>
      <c r="B161" s="224"/>
      <c r="C161" s="225"/>
      <c r="D161" s="226" t="s">
        <v>181</v>
      </c>
      <c r="E161" s="227" t="s">
        <v>19</v>
      </c>
      <c r="F161" s="228" t="s">
        <v>250</v>
      </c>
      <c r="G161" s="225"/>
      <c r="H161" s="227" t="s">
        <v>19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181</v>
      </c>
      <c r="AU161" s="234" t="s">
        <v>82</v>
      </c>
      <c r="AV161" s="13" t="s">
        <v>80</v>
      </c>
      <c r="AW161" s="13" t="s">
        <v>33</v>
      </c>
      <c r="AX161" s="13" t="s">
        <v>72</v>
      </c>
      <c r="AY161" s="234" t="s">
        <v>118</v>
      </c>
    </row>
    <row r="162" spans="1:51" s="13" customFormat="1" ht="12">
      <c r="A162" s="13"/>
      <c r="B162" s="224"/>
      <c r="C162" s="225"/>
      <c r="D162" s="226" t="s">
        <v>181</v>
      </c>
      <c r="E162" s="227" t="s">
        <v>19</v>
      </c>
      <c r="F162" s="228" t="s">
        <v>251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181</v>
      </c>
      <c r="AU162" s="234" t="s">
        <v>82</v>
      </c>
      <c r="AV162" s="13" t="s">
        <v>80</v>
      </c>
      <c r="AW162" s="13" t="s">
        <v>33</v>
      </c>
      <c r="AX162" s="13" t="s">
        <v>72</v>
      </c>
      <c r="AY162" s="234" t="s">
        <v>118</v>
      </c>
    </row>
    <row r="163" spans="1:51" s="13" customFormat="1" ht="12">
      <c r="A163" s="13"/>
      <c r="B163" s="224"/>
      <c r="C163" s="225"/>
      <c r="D163" s="226" t="s">
        <v>181</v>
      </c>
      <c r="E163" s="227" t="s">
        <v>19</v>
      </c>
      <c r="F163" s="228" t="s">
        <v>252</v>
      </c>
      <c r="G163" s="225"/>
      <c r="H163" s="227" t="s">
        <v>19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181</v>
      </c>
      <c r="AU163" s="234" t="s">
        <v>82</v>
      </c>
      <c r="AV163" s="13" t="s">
        <v>80</v>
      </c>
      <c r="AW163" s="13" t="s">
        <v>33</v>
      </c>
      <c r="AX163" s="13" t="s">
        <v>72</v>
      </c>
      <c r="AY163" s="234" t="s">
        <v>118</v>
      </c>
    </row>
    <row r="164" spans="1:51" s="14" customFormat="1" ht="12">
      <c r="A164" s="14"/>
      <c r="B164" s="235"/>
      <c r="C164" s="236"/>
      <c r="D164" s="226" t="s">
        <v>181</v>
      </c>
      <c r="E164" s="237" t="s">
        <v>19</v>
      </c>
      <c r="F164" s="238" t="s">
        <v>427</v>
      </c>
      <c r="G164" s="236"/>
      <c r="H164" s="239">
        <v>131.03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181</v>
      </c>
      <c r="AU164" s="245" t="s">
        <v>82</v>
      </c>
      <c r="AV164" s="14" t="s">
        <v>82</v>
      </c>
      <c r="AW164" s="14" t="s">
        <v>33</v>
      </c>
      <c r="AX164" s="14" t="s">
        <v>72</v>
      </c>
      <c r="AY164" s="245" t="s">
        <v>118</v>
      </c>
    </row>
    <row r="165" spans="1:65" s="2" customFormat="1" ht="16.5" customHeight="1">
      <c r="A165" s="37"/>
      <c r="B165" s="38"/>
      <c r="C165" s="246" t="s">
        <v>254</v>
      </c>
      <c r="D165" s="246" t="s">
        <v>238</v>
      </c>
      <c r="E165" s="247" t="s">
        <v>255</v>
      </c>
      <c r="F165" s="248" t="s">
        <v>256</v>
      </c>
      <c r="G165" s="249" t="s">
        <v>198</v>
      </c>
      <c r="H165" s="250">
        <v>65.51</v>
      </c>
      <c r="I165" s="251"/>
      <c r="J165" s="250">
        <f>ROUND(I165*H165,1)</f>
        <v>0</v>
      </c>
      <c r="K165" s="248" t="s">
        <v>123</v>
      </c>
      <c r="L165" s="252"/>
      <c r="M165" s="253" t="s">
        <v>19</v>
      </c>
      <c r="N165" s="254" t="s">
        <v>43</v>
      </c>
      <c r="O165" s="83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05" t="s">
        <v>241</v>
      </c>
      <c r="AT165" s="205" t="s">
        <v>238</v>
      </c>
      <c r="AU165" s="205" t="s">
        <v>82</v>
      </c>
      <c r="AY165" s="16" t="s">
        <v>118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6" t="s">
        <v>80</v>
      </c>
      <c r="BK165" s="206">
        <f>ROUND(I165*H165,1)</f>
        <v>0</v>
      </c>
      <c r="BL165" s="16" t="s">
        <v>241</v>
      </c>
      <c r="BM165" s="205" t="s">
        <v>257</v>
      </c>
    </row>
    <row r="166" spans="1:51" s="13" customFormat="1" ht="12">
      <c r="A166" s="13"/>
      <c r="B166" s="224"/>
      <c r="C166" s="225"/>
      <c r="D166" s="226" t="s">
        <v>181</v>
      </c>
      <c r="E166" s="227" t="s">
        <v>19</v>
      </c>
      <c r="F166" s="228" t="s">
        <v>249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181</v>
      </c>
      <c r="AU166" s="234" t="s">
        <v>82</v>
      </c>
      <c r="AV166" s="13" t="s">
        <v>80</v>
      </c>
      <c r="AW166" s="13" t="s">
        <v>33</v>
      </c>
      <c r="AX166" s="13" t="s">
        <v>72</v>
      </c>
      <c r="AY166" s="234" t="s">
        <v>118</v>
      </c>
    </row>
    <row r="167" spans="1:51" s="13" customFormat="1" ht="12">
      <c r="A167" s="13"/>
      <c r="B167" s="224"/>
      <c r="C167" s="225"/>
      <c r="D167" s="226" t="s">
        <v>181</v>
      </c>
      <c r="E167" s="227" t="s">
        <v>19</v>
      </c>
      <c r="F167" s="228" t="s">
        <v>250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181</v>
      </c>
      <c r="AU167" s="234" t="s">
        <v>82</v>
      </c>
      <c r="AV167" s="13" t="s">
        <v>80</v>
      </c>
      <c r="AW167" s="13" t="s">
        <v>33</v>
      </c>
      <c r="AX167" s="13" t="s">
        <v>72</v>
      </c>
      <c r="AY167" s="234" t="s">
        <v>118</v>
      </c>
    </row>
    <row r="168" spans="1:51" s="13" customFormat="1" ht="12">
      <c r="A168" s="13"/>
      <c r="B168" s="224"/>
      <c r="C168" s="225"/>
      <c r="D168" s="226" t="s">
        <v>181</v>
      </c>
      <c r="E168" s="227" t="s">
        <v>19</v>
      </c>
      <c r="F168" s="228" t="s">
        <v>258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181</v>
      </c>
      <c r="AU168" s="234" t="s">
        <v>82</v>
      </c>
      <c r="AV168" s="13" t="s">
        <v>80</v>
      </c>
      <c r="AW168" s="13" t="s">
        <v>33</v>
      </c>
      <c r="AX168" s="13" t="s">
        <v>72</v>
      </c>
      <c r="AY168" s="234" t="s">
        <v>118</v>
      </c>
    </row>
    <row r="169" spans="1:51" s="13" customFormat="1" ht="12">
      <c r="A169" s="13"/>
      <c r="B169" s="224"/>
      <c r="C169" s="225"/>
      <c r="D169" s="226" t="s">
        <v>181</v>
      </c>
      <c r="E169" s="227" t="s">
        <v>19</v>
      </c>
      <c r="F169" s="228" t="s">
        <v>252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181</v>
      </c>
      <c r="AU169" s="234" t="s">
        <v>82</v>
      </c>
      <c r="AV169" s="13" t="s">
        <v>80</v>
      </c>
      <c r="AW169" s="13" t="s">
        <v>33</v>
      </c>
      <c r="AX169" s="13" t="s">
        <v>72</v>
      </c>
      <c r="AY169" s="234" t="s">
        <v>118</v>
      </c>
    </row>
    <row r="170" spans="1:51" s="14" customFormat="1" ht="12">
      <c r="A170" s="14"/>
      <c r="B170" s="235"/>
      <c r="C170" s="236"/>
      <c r="D170" s="226" t="s">
        <v>181</v>
      </c>
      <c r="E170" s="237" t="s">
        <v>19</v>
      </c>
      <c r="F170" s="238" t="s">
        <v>428</v>
      </c>
      <c r="G170" s="236"/>
      <c r="H170" s="239">
        <v>65.51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181</v>
      </c>
      <c r="AU170" s="245" t="s">
        <v>82</v>
      </c>
      <c r="AV170" s="14" t="s">
        <v>82</v>
      </c>
      <c r="AW170" s="14" t="s">
        <v>33</v>
      </c>
      <c r="AX170" s="14" t="s">
        <v>72</v>
      </c>
      <c r="AY170" s="245" t="s">
        <v>118</v>
      </c>
    </row>
    <row r="171" spans="1:65" s="2" customFormat="1" ht="16.5" customHeight="1">
      <c r="A171" s="37"/>
      <c r="B171" s="38"/>
      <c r="C171" s="195" t="s">
        <v>8</v>
      </c>
      <c r="D171" s="195" t="s">
        <v>119</v>
      </c>
      <c r="E171" s="196" t="s">
        <v>260</v>
      </c>
      <c r="F171" s="197" t="s">
        <v>261</v>
      </c>
      <c r="G171" s="198" t="s">
        <v>178</v>
      </c>
      <c r="H171" s="199">
        <v>10738</v>
      </c>
      <c r="I171" s="200"/>
      <c r="J171" s="199">
        <f>ROUND(I171*H171,1)</f>
        <v>0</v>
      </c>
      <c r="K171" s="197" t="s">
        <v>19</v>
      </c>
      <c r="L171" s="43"/>
      <c r="M171" s="201" t="s">
        <v>19</v>
      </c>
      <c r="N171" s="202" t="s">
        <v>43</v>
      </c>
      <c r="O171" s="83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5" t="s">
        <v>140</v>
      </c>
      <c r="AT171" s="205" t="s">
        <v>119</v>
      </c>
      <c r="AU171" s="205" t="s">
        <v>82</v>
      </c>
      <c r="AY171" s="16" t="s">
        <v>118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6" t="s">
        <v>80</v>
      </c>
      <c r="BK171" s="206">
        <f>ROUND(I171*H171,1)</f>
        <v>0</v>
      </c>
      <c r="BL171" s="16" t="s">
        <v>140</v>
      </c>
      <c r="BM171" s="205" t="s">
        <v>262</v>
      </c>
    </row>
    <row r="172" spans="1:65" s="2" customFormat="1" ht="49.05" customHeight="1">
      <c r="A172" s="37"/>
      <c r="B172" s="38"/>
      <c r="C172" s="195" t="s">
        <v>263</v>
      </c>
      <c r="D172" s="195" t="s">
        <v>119</v>
      </c>
      <c r="E172" s="196" t="s">
        <v>264</v>
      </c>
      <c r="F172" s="197" t="s">
        <v>265</v>
      </c>
      <c r="G172" s="198" t="s">
        <v>178</v>
      </c>
      <c r="H172" s="199">
        <v>10738</v>
      </c>
      <c r="I172" s="200"/>
      <c r="J172" s="199">
        <f>ROUND(I172*H172,1)</f>
        <v>0</v>
      </c>
      <c r="K172" s="197" t="s">
        <v>123</v>
      </c>
      <c r="L172" s="43"/>
      <c r="M172" s="201" t="s">
        <v>19</v>
      </c>
      <c r="N172" s="202" t="s">
        <v>43</v>
      </c>
      <c r="O172" s="83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5" t="s">
        <v>140</v>
      </c>
      <c r="AT172" s="205" t="s">
        <v>119</v>
      </c>
      <c r="AU172" s="205" t="s">
        <v>82</v>
      </c>
      <c r="AY172" s="16" t="s">
        <v>118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6" t="s">
        <v>80</v>
      </c>
      <c r="BK172" s="206">
        <f>ROUND(I172*H172,1)</f>
        <v>0</v>
      </c>
      <c r="BL172" s="16" t="s">
        <v>140</v>
      </c>
      <c r="BM172" s="205" t="s">
        <v>266</v>
      </c>
    </row>
    <row r="173" spans="1:47" s="2" customFormat="1" ht="12">
      <c r="A173" s="37"/>
      <c r="B173" s="38"/>
      <c r="C173" s="39"/>
      <c r="D173" s="207" t="s">
        <v>126</v>
      </c>
      <c r="E173" s="39"/>
      <c r="F173" s="208" t="s">
        <v>267</v>
      </c>
      <c r="G173" s="39"/>
      <c r="H173" s="39"/>
      <c r="I173" s="209"/>
      <c r="J173" s="39"/>
      <c r="K173" s="39"/>
      <c r="L173" s="43"/>
      <c r="M173" s="210"/>
      <c r="N173" s="211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126</v>
      </c>
      <c r="AU173" s="16" t="s">
        <v>82</v>
      </c>
    </row>
    <row r="174" spans="1:65" s="2" customFormat="1" ht="24.15" customHeight="1">
      <c r="A174" s="37"/>
      <c r="B174" s="38"/>
      <c r="C174" s="195" t="s">
        <v>268</v>
      </c>
      <c r="D174" s="195" t="s">
        <v>119</v>
      </c>
      <c r="E174" s="196" t="s">
        <v>269</v>
      </c>
      <c r="F174" s="197" t="s">
        <v>270</v>
      </c>
      <c r="G174" s="198" t="s">
        <v>178</v>
      </c>
      <c r="H174" s="199">
        <v>10608</v>
      </c>
      <c r="I174" s="200"/>
      <c r="J174" s="199">
        <f>ROUND(I174*H174,1)</f>
        <v>0</v>
      </c>
      <c r="K174" s="197" t="s">
        <v>123</v>
      </c>
      <c r="L174" s="43"/>
      <c r="M174" s="201" t="s">
        <v>19</v>
      </c>
      <c r="N174" s="202" t="s">
        <v>43</v>
      </c>
      <c r="O174" s="83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5" t="s">
        <v>140</v>
      </c>
      <c r="AT174" s="205" t="s">
        <v>119</v>
      </c>
      <c r="AU174" s="205" t="s">
        <v>82</v>
      </c>
      <c r="AY174" s="16" t="s">
        <v>118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6" t="s">
        <v>80</v>
      </c>
      <c r="BK174" s="206">
        <f>ROUND(I174*H174,1)</f>
        <v>0</v>
      </c>
      <c r="BL174" s="16" t="s">
        <v>140</v>
      </c>
      <c r="BM174" s="205" t="s">
        <v>271</v>
      </c>
    </row>
    <row r="175" spans="1:47" s="2" customFormat="1" ht="12">
      <c r="A175" s="37"/>
      <c r="B175" s="38"/>
      <c r="C175" s="39"/>
      <c r="D175" s="207" t="s">
        <v>126</v>
      </c>
      <c r="E175" s="39"/>
      <c r="F175" s="208" t="s">
        <v>272</v>
      </c>
      <c r="G175" s="39"/>
      <c r="H175" s="39"/>
      <c r="I175" s="209"/>
      <c r="J175" s="39"/>
      <c r="K175" s="39"/>
      <c r="L175" s="43"/>
      <c r="M175" s="210"/>
      <c r="N175" s="211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126</v>
      </c>
      <c r="AU175" s="16" t="s">
        <v>82</v>
      </c>
    </row>
    <row r="176" spans="1:65" s="2" customFormat="1" ht="44.25" customHeight="1">
      <c r="A176" s="37"/>
      <c r="B176" s="38"/>
      <c r="C176" s="195" t="s">
        <v>273</v>
      </c>
      <c r="D176" s="195" t="s">
        <v>119</v>
      </c>
      <c r="E176" s="196" t="s">
        <v>274</v>
      </c>
      <c r="F176" s="197" t="s">
        <v>275</v>
      </c>
      <c r="G176" s="198" t="s">
        <v>178</v>
      </c>
      <c r="H176" s="199">
        <v>10480</v>
      </c>
      <c r="I176" s="200"/>
      <c r="J176" s="199">
        <f>ROUND(I176*H176,1)</f>
        <v>0</v>
      </c>
      <c r="K176" s="197" t="s">
        <v>123</v>
      </c>
      <c r="L176" s="43"/>
      <c r="M176" s="201" t="s">
        <v>19</v>
      </c>
      <c r="N176" s="202" t="s">
        <v>43</v>
      </c>
      <c r="O176" s="83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5" t="s">
        <v>140</v>
      </c>
      <c r="AT176" s="205" t="s">
        <v>119</v>
      </c>
      <c r="AU176" s="205" t="s">
        <v>82</v>
      </c>
      <c r="AY176" s="16" t="s">
        <v>118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6" t="s">
        <v>80</v>
      </c>
      <c r="BK176" s="206">
        <f>ROUND(I176*H176,1)</f>
        <v>0</v>
      </c>
      <c r="BL176" s="16" t="s">
        <v>140</v>
      </c>
      <c r="BM176" s="205" t="s">
        <v>276</v>
      </c>
    </row>
    <row r="177" spans="1:47" s="2" customFormat="1" ht="12">
      <c r="A177" s="37"/>
      <c r="B177" s="38"/>
      <c r="C177" s="39"/>
      <c r="D177" s="207" t="s">
        <v>126</v>
      </c>
      <c r="E177" s="39"/>
      <c r="F177" s="208" t="s">
        <v>277</v>
      </c>
      <c r="G177" s="39"/>
      <c r="H177" s="39"/>
      <c r="I177" s="209"/>
      <c r="J177" s="39"/>
      <c r="K177" s="39"/>
      <c r="L177" s="43"/>
      <c r="M177" s="210"/>
      <c r="N177" s="211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126</v>
      </c>
      <c r="AU177" s="16" t="s">
        <v>82</v>
      </c>
    </row>
    <row r="178" spans="1:65" s="2" customFormat="1" ht="37.8" customHeight="1">
      <c r="A178" s="37"/>
      <c r="B178" s="38"/>
      <c r="C178" s="195" t="s">
        <v>278</v>
      </c>
      <c r="D178" s="195" t="s">
        <v>119</v>
      </c>
      <c r="E178" s="196" t="s">
        <v>279</v>
      </c>
      <c r="F178" s="197" t="s">
        <v>280</v>
      </c>
      <c r="G178" s="198" t="s">
        <v>178</v>
      </c>
      <c r="H178" s="199">
        <v>1600</v>
      </c>
      <c r="I178" s="200"/>
      <c r="J178" s="199">
        <f>ROUND(I178*H178,1)</f>
        <v>0</v>
      </c>
      <c r="K178" s="197" t="s">
        <v>123</v>
      </c>
      <c r="L178" s="43"/>
      <c r="M178" s="201" t="s">
        <v>19</v>
      </c>
      <c r="N178" s="202" t="s">
        <v>43</v>
      </c>
      <c r="O178" s="83"/>
      <c r="P178" s="203">
        <f>O178*H178</f>
        <v>0</v>
      </c>
      <c r="Q178" s="203">
        <v>0.216</v>
      </c>
      <c r="R178" s="203">
        <f>Q178*H178</f>
        <v>345.6</v>
      </c>
      <c r="S178" s="203">
        <v>0</v>
      </c>
      <c r="T178" s="20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5" t="s">
        <v>140</v>
      </c>
      <c r="AT178" s="205" t="s">
        <v>119</v>
      </c>
      <c r="AU178" s="205" t="s">
        <v>82</v>
      </c>
      <c r="AY178" s="16" t="s">
        <v>118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6" t="s">
        <v>80</v>
      </c>
      <c r="BK178" s="206">
        <f>ROUND(I178*H178,1)</f>
        <v>0</v>
      </c>
      <c r="BL178" s="16" t="s">
        <v>140</v>
      </c>
      <c r="BM178" s="205" t="s">
        <v>281</v>
      </c>
    </row>
    <row r="179" spans="1:47" s="2" customFormat="1" ht="12">
      <c r="A179" s="37"/>
      <c r="B179" s="38"/>
      <c r="C179" s="39"/>
      <c r="D179" s="207" t="s">
        <v>126</v>
      </c>
      <c r="E179" s="39"/>
      <c r="F179" s="208" t="s">
        <v>282</v>
      </c>
      <c r="G179" s="39"/>
      <c r="H179" s="39"/>
      <c r="I179" s="209"/>
      <c r="J179" s="39"/>
      <c r="K179" s="39"/>
      <c r="L179" s="43"/>
      <c r="M179" s="210"/>
      <c r="N179" s="211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126</v>
      </c>
      <c r="AU179" s="16" t="s">
        <v>82</v>
      </c>
    </row>
    <row r="180" spans="1:65" s="2" customFormat="1" ht="37.8" customHeight="1">
      <c r="A180" s="37"/>
      <c r="B180" s="38"/>
      <c r="C180" s="195" t="s">
        <v>283</v>
      </c>
      <c r="D180" s="195" t="s">
        <v>119</v>
      </c>
      <c r="E180" s="196" t="s">
        <v>284</v>
      </c>
      <c r="F180" s="197" t="s">
        <v>285</v>
      </c>
      <c r="G180" s="198" t="s">
        <v>178</v>
      </c>
      <c r="H180" s="199">
        <v>120</v>
      </c>
      <c r="I180" s="200"/>
      <c r="J180" s="199">
        <f>ROUND(I180*H180,1)</f>
        <v>0</v>
      </c>
      <c r="K180" s="197" t="s">
        <v>123</v>
      </c>
      <c r="L180" s="43"/>
      <c r="M180" s="201" t="s">
        <v>19</v>
      </c>
      <c r="N180" s="202" t="s">
        <v>43</v>
      </c>
      <c r="O180" s="83"/>
      <c r="P180" s="203">
        <f>O180*H180</f>
        <v>0</v>
      </c>
      <c r="Q180" s="203">
        <v>0</v>
      </c>
      <c r="R180" s="203">
        <f>Q180*H180</f>
        <v>0</v>
      </c>
      <c r="S180" s="203">
        <v>0</v>
      </c>
      <c r="T180" s="20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05" t="s">
        <v>140</v>
      </c>
      <c r="AT180" s="205" t="s">
        <v>119</v>
      </c>
      <c r="AU180" s="205" t="s">
        <v>82</v>
      </c>
      <c r="AY180" s="16" t="s">
        <v>118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6" t="s">
        <v>80</v>
      </c>
      <c r="BK180" s="206">
        <f>ROUND(I180*H180,1)</f>
        <v>0</v>
      </c>
      <c r="BL180" s="16" t="s">
        <v>140</v>
      </c>
      <c r="BM180" s="205" t="s">
        <v>286</v>
      </c>
    </row>
    <row r="181" spans="1:47" s="2" customFormat="1" ht="12">
      <c r="A181" s="37"/>
      <c r="B181" s="38"/>
      <c r="C181" s="39"/>
      <c r="D181" s="207" t="s">
        <v>126</v>
      </c>
      <c r="E181" s="39"/>
      <c r="F181" s="208" t="s">
        <v>287</v>
      </c>
      <c r="G181" s="39"/>
      <c r="H181" s="39"/>
      <c r="I181" s="209"/>
      <c r="J181" s="39"/>
      <c r="K181" s="39"/>
      <c r="L181" s="43"/>
      <c r="M181" s="210"/>
      <c r="N181" s="211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126</v>
      </c>
      <c r="AU181" s="16" t="s">
        <v>82</v>
      </c>
    </row>
    <row r="182" spans="1:63" s="11" customFormat="1" ht="22.8" customHeight="1">
      <c r="A182" s="11"/>
      <c r="B182" s="181"/>
      <c r="C182" s="182"/>
      <c r="D182" s="183" t="s">
        <v>71</v>
      </c>
      <c r="E182" s="222" t="s">
        <v>222</v>
      </c>
      <c r="F182" s="222" t="s">
        <v>288</v>
      </c>
      <c r="G182" s="182"/>
      <c r="H182" s="182"/>
      <c r="I182" s="185"/>
      <c r="J182" s="223">
        <f>BK182</f>
        <v>0</v>
      </c>
      <c r="K182" s="182"/>
      <c r="L182" s="187"/>
      <c r="M182" s="188"/>
      <c r="N182" s="189"/>
      <c r="O182" s="189"/>
      <c r="P182" s="190">
        <f>SUM(P183:P232)</f>
        <v>0</v>
      </c>
      <c r="Q182" s="189"/>
      <c r="R182" s="190">
        <f>SUM(R183:R232)</f>
        <v>17.5077975</v>
      </c>
      <c r="S182" s="189"/>
      <c r="T182" s="191">
        <f>SUM(T183:T232)</f>
        <v>219.8044</v>
      </c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R182" s="192" t="s">
        <v>80</v>
      </c>
      <c r="AT182" s="193" t="s">
        <v>71</v>
      </c>
      <c r="AU182" s="193" t="s">
        <v>80</v>
      </c>
      <c r="AY182" s="192" t="s">
        <v>118</v>
      </c>
      <c r="BK182" s="194">
        <f>SUM(BK183:BK232)</f>
        <v>0</v>
      </c>
    </row>
    <row r="183" spans="1:65" s="2" customFormat="1" ht="24.15" customHeight="1">
      <c r="A183" s="37"/>
      <c r="B183" s="38"/>
      <c r="C183" s="195" t="s">
        <v>7</v>
      </c>
      <c r="D183" s="195" t="s">
        <v>119</v>
      </c>
      <c r="E183" s="196" t="s">
        <v>289</v>
      </c>
      <c r="F183" s="197" t="s">
        <v>290</v>
      </c>
      <c r="G183" s="198" t="s">
        <v>130</v>
      </c>
      <c r="H183" s="199">
        <v>86</v>
      </c>
      <c r="I183" s="200"/>
      <c r="J183" s="199">
        <f>ROUND(I183*H183,1)</f>
        <v>0</v>
      </c>
      <c r="K183" s="197" t="s">
        <v>123</v>
      </c>
      <c r="L183" s="43"/>
      <c r="M183" s="201" t="s">
        <v>19</v>
      </c>
      <c r="N183" s="202" t="s">
        <v>43</v>
      </c>
      <c r="O183" s="83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5" t="s">
        <v>140</v>
      </c>
      <c r="AT183" s="205" t="s">
        <v>119</v>
      </c>
      <c r="AU183" s="205" t="s">
        <v>82</v>
      </c>
      <c r="AY183" s="16" t="s">
        <v>118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6" t="s">
        <v>80</v>
      </c>
      <c r="BK183" s="206">
        <f>ROUND(I183*H183,1)</f>
        <v>0</v>
      </c>
      <c r="BL183" s="16" t="s">
        <v>140</v>
      </c>
      <c r="BM183" s="205" t="s">
        <v>291</v>
      </c>
    </row>
    <row r="184" spans="1:47" s="2" customFormat="1" ht="12">
      <c r="A184" s="37"/>
      <c r="B184" s="38"/>
      <c r="C184" s="39"/>
      <c r="D184" s="207" t="s">
        <v>126</v>
      </c>
      <c r="E184" s="39"/>
      <c r="F184" s="208" t="s">
        <v>292</v>
      </c>
      <c r="G184" s="39"/>
      <c r="H184" s="39"/>
      <c r="I184" s="209"/>
      <c r="J184" s="39"/>
      <c r="K184" s="39"/>
      <c r="L184" s="43"/>
      <c r="M184" s="210"/>
      <c r="N184" s="211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126</v>
      </c>
      <c r="AU184" s="16" t="s">
        <v>82</v>
      </c>
    </row>
    <row r="185" spans="1:65" s="2" customFormat="1" ht="16.5" customHeight="1">
      <c r="A185" s="37"/>
      <c r="B185" s="38"/>
      <c r="C185" s="246" t="s">
        <v>293</v>
      </c>
      <c r="D185" s="246" t="s">
        <v>238</v>
      </c>
      <c r="E185" s="247" t="s">
        <v>294</v>
      </c>
      <c r="F185" s="248" t="s">
        <v>295</v>
      </c>
      <c r="G185" s="249" t="s">
        <v>130</v>
      </c>
      <c r="H185" s="250">
        <v>86</v>
      </c>
      <c r="I185" s="251"/>
      <c r="J185" s="250">
        <f>ROUND(I185*H185,1)</f>
        <v>0</v>
      </c>
      <c r="K185" s="248" t="s">
        <v>123</v>
      </c>
      <c r="L185" s="252"/>
      <c r="M185" s="253" t="s">
        <v>19</v>
      </c>
      <c r="N185" s="254" t="s">
        <v>43</v>
      </c>
      <c r="O185" s="83"/>
      <c r="P185" s="203">
        <f>O185*H185</f>
        <v>0</v>
      </c>
      <c r="Q185" s="203">
        <v>0.00145</v>
      </c>
      <c r="R185" s="203">
        <f>Q185*H185</f>
        <v>0.12469999999999999</v>
      </c>
      <c r="S185" s="203">
        <v>0</v>
      </c>
      <c r="T185" s="20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5" t="s">
        <v>160</v>
      </c>
      <c r="AT185" s="205" t="s">
        <v>238</v>
      </c>
      <c r="AU185" s="205" t="s">
        <v>82</v>
      </c>
      <c r="AY185" s="16" t="s">
        <v>118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6" t="s">
        <v>80</v>
      </c>
      <c r="BK185" s="206">
        <f>ROUND(I185*H185,1)</f>
        <v>0</v>
      </c>
      <c r="BL185" s="16" t="s">
        <v>140</v>
      </c>
      <c r="BM185" s="205" t="s">
        <v>296</v>
      </c>
    </row>
    <row r="186" spans="1:65" s="2" customFormat="1" ht="33" customHeight="1">
      <c r="A186" s="37"/>
      <c r="B186" s="38"/>
      <c r="C186" s="195" t="s">
        <v>297</v>
      </c>
      <c r="D186" s="195" t="s">
        <v>119</v>
      </c>
      <c r="E186" s="196" t="s">
        <v>298</v>
      </c>
      <c r="F186" s="197" t="s">
        <v>299</v>
      </c>
      <c r="G186" s="198" t="s">
        <v>300</v>
      </c>
      <c r="H186" s="199">
        <v>3140</v>
      </c>
      <c r="I186" s="200"/>
      <c r="J186" s="199">
        <f>ROUND(I186*H186,1)</f>
        <v>0</v>
      </c>
      <c r="K186" s="197" t="s">
        <v>123</v>
      </c>
      <c r="L186" s="43"/>
      <c r="M186" s="201" t="s">
        <v>19</v>
      </c>
      <c r="N186" s="202" t="s">
        <v>43</v>
      </c>
      <c r="O186" s="83"/>
      <c r="P186" s="203">
        <f>O186*H186</f>
        <v>0</v>
      </c>
      <c r="Q186" s="203">
        <v>0.00033</v>
      </c>
      <c r="R186" s="203">
        <f>Q186*H186</f>
        <v>1.0362</v>
      </c>
      <c r="S186" s="203">
        <v>0</v>
      </c>
      <c r="T186" s="20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5" t="s">
        <v>140</v>
      </c>
      <c r="AT186" s="205" t="s">
        <v>119</v>
      </c>
      <c r="AU186" s="205" t="s">
        <v>82</v>
      </c>
      <c r="AY186" s="16" t="s">
        <v>118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6" t="s">
        <v>80</v>
      </c>
      <c r="BK186" s="206">
        <f>ROUND(I186*H186,1)</f>
        <v>0</v>
      </c>
      <c r="BL186" s="16" t="s">
        <v>140</v>
      </c>
      <c r="BM186" s="205" t="s">
        <v>301</v>
      </c>
    </row>
    <row r="187" spans="1:47" s="2" customFormat="1" ht="12">
      <c r="A187" s="37"/>
      <c r="B187" s="38"/>
      <c r="C187" s="39"/>
      <c r="D187" s="207" t="s">
        <v>126</v>
      </c>
      <c r="E187" s="39"/>
      <c r="F187" s="208" t="s">
        <v>302</v>
      </c>
      <c r="G187" s="39"/>
      <c r="H187" s="39"/>
      <c r="I187" s="209"/>
      <c r="J187" s="39"/>
      <c r="K187" s="39"/>
      <c r="L187" s="43"/>
      <c r="M187" s="210"/>
      <c r="N187" s="211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126</v>
      </c>
      <c r="AU187" s="16" t="s">
        <v>82</v>
      </c>
    </row>
    <row r="188" spans="1:65" s="2" customFormat="1" ht="33" customHeight="1">
      <c r="A188" s="37"/>
      <c r="B188" s="38"/>
      <c r="C188" s="195" t="s">
        <v>303</v>
      </c>
      <c r="D188" s="195" t="s">
        <v>119</v>
      </c>
      <c r="E188" s="196" t="s">
        <v>429</v>
      </c>
      <c r="F188" s="197" t="s">
        <v>430</v>
      </c>
      <c r="G188" s="198" t="s">
        <v>300</v>
      </c>
      <c r="H188" s="199">
        <v>60</v>
      </c>
      <c r="I188" s="200"/>
      <c r="J188" s="199">
        <f>ROUND(I188*H188,1)</f>
        <v>0</v>
      </c>
      <c r="K188" s="197" t="s">
        <v>123</v>
      </c>
      <c r="L188" s="43"/>
      <c r="M188" s="201" t="s">
        <v>19</v>
      </c>
      <c r="N188" s="202" t="s">
        <v>43</v>
      </c>
      <c r="O188" s="83"/>
      <c r="P188" s="203">
        <f>O188*H188</f>
        <v>0</v>
      </c>
      <c r="Q188" s="203">
        <v>0.00038</v>
      </c>
      <c r="R188" s="203">
        <f>Q188*H188</f>
        <v>0.0228</v>
      </c>
      <c r="S188" s="203">
        <v>0</v>
      </c>
      <c r="T188" s="20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5" t="s">
        <v>140</v>
      </c>
      <c r="AT188" s="205" t="s">
        <v>119</v>
      </c>
      <c r="AU188" s="205" t="s">
        <v>82</v>
      </c>
      <c r="AY188" s="16" t="s">
        <v>118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6" t="s">
        <v>80</v>
      </c>
      <c r="BK188" s="206">
        <f>ROUND(I188*H188,1)</f>
        <v>0</v>
      </c>
      <c r="BL188" s="16" t="s">
        <v>140</v>
      </c>
      <c r="BM188" s="205" t="s">
        <v>431</v>
      </c>
    </row>
    <row r="189" spans="1:47" s="2" customFormat="1" ht="12">
      <c r="A189" s="37"/>
      <c r="B189" s="38"/>
      <c r="C189" s="39"/>
      <c r="D189" s="207" t="s">
        <v>126</v>
      </c>
      <c r="E189" s="39"/>
      <c r="F189" s="208" t="s">
        <v>432</v>
      </c>
      <c r="G189" s="39"/>
      <c r="H189" s="39"/>
      <c r="I189" s="209"/>
      <c r="J189" s="39"/>
      <c r="K189" s="39"/>
      <c r="L189" s="43"/>
      <c r="M189" s="210"/>
      <c r="N189" s="211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126</v>
      </c>
      <c r="AU189" s="16" t="s">
        <v>82</v>
      </c>
    </row>
    <row r="190" spans="1:65" s="2" customFormat="1" ht="33" customHeight="1">
      <c r="A190" s="37"/>
      <c r="B190" s="38"/>
      <c r="C190" s="195" t="s">
        <v>308</v>
      </c>
      <c r="D190" s="195" t="s">
        <v>119</v>
      </c>
      <c r="E190" s="196" t="s">
        <v>304</v>
      </c>
      <c r="F190" s="197" t="s">
        <v>305</v>
      </c>
      <c r="G190" s="198" t="s">
        <v>300</v>
      </c>
      <c r="H190" s="199">
        <v>55</v>
      </c>
      <c r="I190" s="200"/>
      <c r="J190" s="199">
        <f>ROUND(I190*H190,1)</f>
        <v>0</v>
      </c>
      <c r="K190" s="197" t="s">
        <v>123</v>
      </c>
      <c r="L190" s="43"/>
      <c r="M190" s="201" t="s">
        <v>19</v>
      </c>
      <c r="N190" s="202" t="s">
        <v>43</v>
      </c>
      <c r="O190" s="83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5" t="s">
        <v>140</v>
      </c>
      <c r="AT190" s="205" t="s">
        <v>119</v>
      </c>
      <c r="AU190" s="205" t="s">
        <v>82</v>
      </c>
      <c r="AY190" s="16" t="s">
        <v>118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6" t="s">
        <v>80</v>
      </c>
      <c r="BK190" s="206">
        <f>ROUND(I190*H190,1)</f>
        <v>0</v>
      </c>
      <c r="BL190" s="16" t="s">
        <v>140</v>
      </c>
      <c r="BM190" s="205" t="s">
        <v>306</v>
      </c>
    </row>
    <row r="191" spans="1:47" s="2" customFormat="1" ht="12">
      <c r="A191" s="37"/>
      <c r="B191" s="38"/>
      <c r="C191" s="39"/>
      <c r="D191" s="207" t="s">
        <v>126</v>
      </c>
      <c r="E191" s="39"/>
      <c r="F191" s="208" t="s">
        <v>307</v>
      </c>
      <c r="G191" s="39"/>
      <c r="H191" s="39"/>
      <c r="I191" s="209"/>
      <c r="J191" s="39"/>
      <c r="K191" s="39"/>
      <c r="L191" s="43"/>
      <c r="M191" s="210"/>
      <c r="N191" s="211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126</v>
      </c>
      <c r="AU191" s="16" t="s">
        <v>82</v>
      </c>
    </row>
    <row r="192" spans="1:65" s="2" customFormat="1" ht="55.5" customHeight="1">
      <c r="A192" s="37"/>
      <c r="B192" s="38"/>
      <c r="C192" s="195" t="s">
        <v>313</v>
      </c>
      <c r="D192" s="195" t="s">
        <v>119</v>
      </c>
      <c r="E192" s="196" t="s">
        <v>309</v>
      </c>
      <c r="F192" s="197" t="s">
        <v>310</v>
      </c>
      <c r="G192" s="198" t="s">
        <v>300</v>
      </c>
      <c r="H192" s="199">
        <v>55</v>
      </c>
      <c r="I192" s="200"/>
      <c r="J192" s="199">
        <f>ROUND(I192*H192,1)</f>
        <v>0</v>
      </c>
      <c r="K192" s="197" t="s">
        <v>123</v>
      </c>
      <c r="L192" s="43"/>
      <c r="M192" s="201" t="s">
        <v>19</v>
      </c>
      <c r="N192" s="202" t="s">
        <v>43</v>
      </c>
      <c r="O192" s="83"/>
      <c r="P192" s="203">
        <f>O192*H192</f>
        <v>0</v>
      </c>
      <c r="Q192" s="203">
        <v>0.00022</v>
      </c>
      <c r="R192" s="203">
        <f>Q192*H192</f>
        <v>0.0121</v>
      </c>
      <c r="S192" s="203">
        <v>0</v>
      </c>
      <c r="T192" s="20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5" t="s">
        <v>140</v>
      </c>
      <c r="AT192" s="205" t="s">
        <v>119</v>
      </c>
      <c r="AU192" s="205" t="s">
        <v>82</v>
      </c>
      <c r="AY192" s="16" t="s">
        <v>118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6" t="s">
        <v>80</v>
      </c>
      <c r="BK192" s="206">
        <f>ROUND(I192*H192,1)</f>
        <v>0</v>
      </c>
      <c r="BL192" s="16" t="s">
        <v>140</v>
      </c>
      <c r="BM192" s="205" t="s">
        <v>311</v>
      </c>
    </row>
    <row r="193" spans="1:47" s="2" customFormat="1" ht="12">
      <c r="A193" s="37"/>
      <c r="B193" s="38"/>
      <c r="C193" s="39"/>
      <c r="D193" s="207" t="s">
        <v>126</v>
      </c>
      <c r="E193" s="39"/>
      <c r="F193" s="208" t="s">
        <v>312</v>
      </c>
      <c r="G193" s="39"/>
      <c r="H193" s="39"/>
      <c r="I193" s="209"/>
      <c r="J193" s="39"/>
      <c r="K193" s="39"/>
      <c r="L193" s="43"/>
      <c r="M193" s="210"/>
      <c r="N193" s="211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126</v>
      </c>
      <c r="AU193" s="16" t="s">
        <v>82</v>
      </c>
    </row>
    <row r="194" spans="1:65" s="2" customFormat="1" ht="62.7" customHeight="1">
      <c r="A194" s="37"/>
      <c r="B194" s="38"/>
      <c r="C194" s="195" t="s">
        <v>318</v>
      </c>
      <c r="D194" s="195" t="s">
        <v>119</v>
      </c>
      <c r="E194" s="196" t="s">
        <v>314</v>
      </c>
      <c r="F194" s="197" t="s">
        <v>315</v>
      </c>
      <c r="G194" s="198" t="s">
        <v>300</v>
      </c>
      <c r="H194" s="199">
        <v>2600</v>
      </c>
      <c r="I194" s="200"/>
      <c r="J194" s="199">
        <f>ROUND(I194*H194,1)</f>
        <v>0</v>
      </c>
      <c r="K194" s="197" t="s">
        <v>123</v>
      </c>
      <c r="L194" s="43"/>
      <c r="M194" s="201" t="s">
        <v>19</v>
      </c>
      <c r="N194" s="202" t="s">
        <v>43</v>
      </c>
      <c r="O194" s="83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05" t="s">
        <v>140</v>
      </c>
      <c r="AT194" s="205" t="s">
        <v>119</v>
      </c>
      <c r="AU194" s="205" t="s">
        <v>82</v>
      </c>
      <c r="AY194" s="16" t="s">
        <v>118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6" t="s">
        <v>80</v>
      </c>
      <c r="BK194" s="206">
        <f>ROUND(I194*H194,1)</f>
        <v>0</v>
      </c>
      <c r="BL194" s="16" t="s">
        <v>140</v>
      </c>
      <c r="BM194" s="205" t="s">
        <v>316</v>
      </c>
    </row>
    <row r="195" spans="1:47" s="2" customFormat="1" ht="12">
      <c r="A195" s="37"/>
      <c r="B195" s="38"/>
      <c r="C195" s="39"/>
      <c r="D195" s="207" t="s">
        <v>126</v>
      </c>
      <c r="E195" s="39"/>
      <c r="F195" s="208" t="s">
        <v>317</v>
      </c>
      <c r="G195" s="39"/>
      <c r="H195" s="39"/>
      <c r="I195" s="209"/>
      <c r="J195" s="39"/>
      <c r="K195" s="39"/>
      <c r="L195" s="43"/>
      <c r="M195" s="210"/>
      <c r="N195" s="211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126</v>
      </c>
      <c r="AU195" s="16" t="s">
        <v>82</v>
      </c>
    </row>
    <row r="196" spans="1:65" s="2" customFormat="1" ht="66.75" customHeight="1">
      <c r="A196" s="37"/>
      <c r="B196" s="38"/>
      <c r="C196" s="195" t="s">
        <v>325</v>
      </c>
      <c r="D196" s="195" t="s">
        <v>119</v>
      </c>
      <c r="E196" s="196" t="s">
        <v>319</v>
      </c>
      <c r="F196" s="197" t="s">
        <v>320</v>
      </c>
      <c r="G196" s="198" t="s">
        <v>300</v>
      </c>
      <c r="H196" s="199">
        <v>23</v>
      </c>
      <c r="I196" s="200"/>
      <c r="J196" s="199">
        <f>ROUND(I196*H196,1)</f>
        <v>0</v>
      </c>
      <c r="K196" s="197" t="s">
        <v>123</v>
      </c>
      <c r="L196" s="43"/>
      <c r="M196" s="201" t="s">
        <v>19</v>
      </c>
      <c r="N196" s="202" t="s">
        <v>43</v>
      </c>
      <c r="O196" s="83"/>
      <c r="P196" s="203">
        <f>O196*H196</f>
        <v>0</v>
      </c>
      <c r="Q196" s="203">
        <v>0</v>
      </c>
      <c r="R196" s="203">
        <f>Q196*H196</f>
        <v>0</v>
      </c>
      <c r="S196" s="203">
        <v>0.086</v>
      </c>
      <c r="T196" s="204">
        <f>S196*H196</f>
        <v>1.9779999999999998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05" t="s">
        <v>140</v>
      </c>
      <c r="AT196" s="205" t="s">
        <v>119</v>
      </c>
      <c r="AU196" s="205" t="s">
        <v>82</v>
      </c>
      <c r="AY196" s="16" t="s">
        <v>118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6" t="s">
        <v>80</v>
      </c>
      <c r="BK196" s="206">
        <f>ROUND(I196*H196,1)</f>
        <v>0</v>
      </c>
      <c r="BL196" s="16" t="s">
        <v>140</v>
      </c>
      <c r="BM196" s="205" t="s">
        <v>321</v>
      </c>
    </row>
    <row r="197" spans="1:47" s="2" customFormat="1" ht="12">
      <c r="A197" s="37"/>
      <c r="B197" s="38"/>
      <c r="C197" s="39"/>
      <c r="D197" s="207" t="s">
        <v>126</v>
      </c>
      <c r="E197" s="39"/>
      <c r="F197" s="208" t="s">
        <v>322</v>
      </c>
      <c r="G197" s="39"/>
      <c r="H197" s="39"/>
      <c r="I197" s="209"/>
      <c r="J197" s="39"/>
      <c r="K197" s="39"/>
      <c r="L197" s="43"/>
      <c r="M197" s="210"/>
      <c r="N197" s="211"/>
      <c r="O197" s="83"/>
      <c r="P197" s="83"/>
      <c r="Q197" s="83"/>
      <c r="R197" s="83"/>
      <c r="S197" s="83"/>
      <c r="T197" s="84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126</v>
      </c>
      <c r="AU197" s="16" t="s">
        <v>82</v>
      </c>
    </row>
    <row r="198" spans="1:51" s="13" customFormat="1" ht="12">
      <c r="A198" s="13"/>
      <c r="B198" s="224"/>
      <c r="C198" s="225"/>
      <c r="D198" s="226" t="s">
        <v>181</v>
      </c>
      <c r="E198" s="227" t="s">
        <v>19</v>
      </c>
      <c r="F198" s="228" t="s">
        <v>323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181</v>
      </c>
      <c r="AU198" s="234" t="s">
        <v>82</v>
      </c>
      <c r="AV198" s="13" t="s">
        <v>80</v>
      </c>
      <c r="AW198" s="13" t="s">
        <v>33</v>
      </c>
      <c r="AX198" s="13" t="s">
        <v>72</v>
      </c>
      <c r="AY198" s="234" t="s">
        <v>118</v>
      </c>
    </row>
    <row r="199" spans="1:51" s="14" customFormat="1" ht="12">
      <c r="A199" s="14"/>
      <c r="B199" s="235"/>
      <c r="C199" s="236"/>
      <c r="D199" s="226" t="s">
        <v>181</v>
      </c>
      <c r="E199" s="237" t="s">
        <v>19</v>
      </c>
      <c r="F199" s="238" t="s">
        <v>297</v>
      </c>
      <c r="G199" s="236"/>
      <c r="H199" s="239">
        <v>23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181</v>
      </c>
      <c r="AU199" s="245" t="s">
        <v>82</v>
      </c>
      <c r="AV199" s="14" t="s">
        <v>82</v>
      </c>
      <c r="AW199" s="14" t="s">
        <v>33</v>
      </c>
      <c r="AX199" s="14" t="s">
        <v>72</v>
      </c>
      <c r="AY199" s="245" t="s">
        <v>118</v>
      </c>
    </row>
    <row r="200" spans="1:65" s="2" customFormat="1" ht="66.75" customHeight="1">
      <c r="A200" s="37"/>
      <c r="B200" s="38"/>
      <c r="C200" s="195" t="s">
        <v>332</v>
      </c>
      <c r="D200" s="195" t="s">
        <v>119</v>
      </c>
      <c r="E200" s="196" t="s">
        <v>433</v>
      </c>
      <c r="F200" s="197" t="s">
        <v>434</v>
      </c>
      <c r="G200" s="198" t="s">
        <v>300</v>
      </c>
      <c r="H200" s="199">
        <v>21.6</v>
      </c>
      <c r="I200" s="200"/>
      <c r="J200" s="199">
        <f>ROUND(I200*H200,1)</f>
        <v>0</v>
      </c>
      <c r="K200" s="197" t="s">
        <v>123</v>
      </c>
      <c r="L200" s="43"/>
      <c r="M200" s="201" t="s">
        <v>19</v>
      </c>
      <c r="N200" s="202" t="s">
        <v>43</v>
      </c>
      <c r="O200" s="83"/>
      <c r="P200" s="203">
        <f>O200*H200</f>
        <v>0</v>
      </c>
      <c r="Q200" s="203">
        <v>0</v>
      </c>
      <c r="R200" s="203">
        <f>Q200*H200</f>
        <v>0</v>
      </c>
      <c r="S200" s="203">
        <v>0.129</v>
      </c>
      <c r="T200" s="204">
        <f>S200*H200</f>
        <v>2.7864000000000004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5" t="s">
        <v>140</v>
      </c>
      <c r="AT200" s="205" t="s">
        <v>119</v>
      </c>
      <c r="AU200" s="205" t="s">
        <v>82</v>
      </c>
      <c r="AY200" s="16" t="s">
        <v>118</v>
      </c>
      <c r="BE200" s="206">
        <f>IF(N200="základní",J200,0)</f>
        <v>0</v>
      </c>
      <c r="BF200" s="206">
        <f>IF(N200="snížená",J200,0)</f>
        <v>0</v>
      </c>
      <c r="BG200" s="206">
        <f>IF(N200="zákl. přenesená",J200,0)</f>
        <v>0</v>
      </c>
      <c r="BH200" s="206">
        <f>IF(N200="sníž. přenesená",J200,0)</f>
        <v>0</v>
      </c>
      <c r="BI200" s="206">
        <f>IF(N200="nulová",J200,0)</f>
        <v>0</v>
      </c>
      <c r="BJ200" s="16" t="s">
        <v>80</v>
      </c>
      <c r="BK200" s="206">
        <f>ROUND(I200*H200,1)</f>
        <v>0</v>
      </c>
      <c r="BL200" s="16" t="s">
        <v>140</v>
      </c>
      <c r="BM200" s="205" t="s">
        <v>435</v>
      </c>
    </row>
    <row r="201" spans="1:47" s="2" customFormat="1" ht="12">
      <c r="A201" s="37"/>
      <c r="B201" s="38"/>
      <c r="C201" s="39"/>
      <c r="D201" s="207" t="s">
        <v>126</v>
      </c>
      <c r="E201" s="39"/>
      <c r="F201" s="208" t="s">
        <v>436</v>
      </c>
      <c r="G201" s="39"/>
      <c r="H201" s="39"/>
      <c r="I201" s="209"/>
      <c r="J201" s="39"/>
      <c r="K201" s="39"/>
      <c r="L201" s="43"/>
      <c r="M201" s="210"/>
      <c r="N201" s="211"/>
      <c r="O201" s="83"/>
      <c r="P201" s="83"/>
      <c r="Q201" s="83"/>
      <c r="R201" s="83"/>
      <c r="S201" s="83"/>
      <c r="T201" s="84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126</v>
      </c>
      <c r="AU201" s="16" t="s">
        <v>82</v>
      </c>
    </row>
    <row r="202" spans="1:51" s="13" customFormat="1" ht="12">
      <c r="A202" s="13"/>
      <c r="B202" s="224"/>
      <c r="C202" s="225"/>
      <c r="D202" s="226" t="s">
        <v>181</v>
      </c>
      <c r="E202" s="227" t="s">
        <v>19</v>
      </c>
      <c r="F202" s="228" t="s">
        <v>413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181</v>
      </c>
      <c r="AU202" s="234" t="s">
        <v>82</v>
      </c>
      <c r="AV202" s="13" t="s">
        <v>80</v>
      </c>
      <c r="AW202" s="13" t="s">
        <v>33</v>
      </c>
      <c r="AX202" s="13" t="s">
        <v>72</v>
      </c>
      <c r="AY202" s="234" t="s">
        <v>118</v>
      </c>
    </row>
    <row r="203" spans="1:51" s="14" customFormat="1" ht="12">
      <c r="A203" s="14"/>
      <c r="B203" s="235"/>
      <c r="C203" s="236"/>
      <c r="D203" s="226" t="s">
        <v>181</v>
      </c>
      <c r="E203" s="237" t="s">
        <v>19</v>
      </c>
      <c r="F203" s="238" t="s">
        <v>212</v>
      </c>
      <c r="G203" s="236"/>
      <c r="H203" s="239">
        <v>10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181</v>
      </c>
      <c r="AU203" s="245" t="s">
        <v>82</v>
      </c>
      <c r="AV203" s="14" t="s">
        <v>82</v>
      </c>
      <c r="AW203" s="14" t="s">
        <v>33</v>
      </c>
      <c r="AX203" s="14" t="s">
        <v>72</v>
      </c>
      <c r="AY203" s="245" t="s">
        <v>118</v>
      </c>
    </row>
    <row r="204" spans="1:51" s="13" customFormat="1" ht="12">
      <c r="A204" s="13"/>
      <c r="B204" s="224"/>
      <c r="C204" s="225"/>
      <c r="D204" s="226" t="s">
        <v>181</v>
      </c>
      <c r="E204" s="227" t="s">
        <v>19</v>
      </c>
      <c r="F204" s="228" t="s">
        <v>415</v>
      </c>
      <c r="G204" s="225"/>
      <c r="H204" s="227" t="s">
        <v>19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181</v>
      </c>
      <c r="AU204" s="234" t="s">
        <v>82</v>
      </c>
      <c r="AV204" s="13" t="s">
        <v>80</v>
      </c>
      <c r="AW204" s="13" t="s">
        <v>33</v>
      </c>
      <c r="AX204" s="13" t="s">
        <v>72</v>
      </c>
      <c r="AY204" s="234" t="s">
        <v>118</v>
      </c>
    </row>
    <row r="205" spans="1:51" s="14" customFormat="1" ht="12">
      <c r="A205" s="14"/>
      <c r="B205" s="235"/>
      <c r="C205" s="236"/>
      <c r="D205" s="226" t="s">
        <v>181</v>
      </c>
      <c r="E205" s="237" t="s">
        <v>19</v>
      </c>
      <c r="F205" s="238" t="s">
        <v>437</v>
      </c>
      <c r="G205" s="236"/>
      <c r="H205" s="239">
        <v>11.6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181</v>
      </c>
      <c r="AU205" s="245" t="s">
        <v>82</v>
      </c>
      <c r="AV205" s="14" t="s">
        <v>82</v>
      </c>
      <c r="AW205" s="14" t="s">
        <v>33</v>
      </c>
      <c r="AX205" s="14" t="s">
        <v>72</v>
      </c>
      <c r="AY205" s="245" t="s">
        <v>118</v>
      </c>
    </row>
    <row r="206" spans="1:65" s="2" customFormat="1" ht="66.75" customHeight="1">
      <c r="A206" s="37"/>
      <c r="B206" s="38"/>
      <c r="C206" s="195" t="s">
        <v>337</v>
      </c>
      <c r="D206" s="195" t="s">
        <v>119</v>
      </c>
      <c r="E206" s="196" t="s">
        <v>326</v>
      </c>
      <c r="F206" s="197" t="s">
        <v>327</v>
      </c>
      <c r="G206" s="198" t="s">
        <v>178</v>
      </c>
      <c r="H206" s="199">
        <v>1600</v>
      </c>
      <c r="I206" s="200"/>
      <c r="J206" s="199">
        <f>ROUND(I206*H206,1)</f>
        <v>0</v>
      </c>
      <c r="K206" s="197" t="s">
        <v>123</v>
      </c>
      <c r="L206" s="43"/>
      <c r="M206" s="201" t="s">
        <v>19</v>
      </c>
      <c r="N206" s="202" t="s">
        <v>43</v>
      </c>
      <c r="O206" s="83"/>
      <c r="P206" s="203">
        <f>O206*H206</f>
        <v>0</v>
      </c>
      <c r="Q206" s="203">
        <v>0</v>
      </c>
      <c r="R206" s="203">
        <f>Q206*H206</f>
        <v>0</v>
      </c>
      <c r="S206" s="203">
        <v>0.126</v>
      </c>
      <c r="T206" s="204">
        <f>S206*H206</f>
        <v>201.6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05" t="s">
        <v>140</v>
      </c>
      <c r="AT206" s="205" t="s">
        <v>119</v>
      </c>
      <c r="AU206" s="205" t="s">
        <v>82</v>
      </c>
      <c r="AY206" s="16" t="s">
        <v>118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6" t="s">
        <v>80</v>
      </c>
      <c r="BK206" s="206">
        <f>ROUND(I206*H206,1)</f>
        <v>0</v>
      </c>
      <c r="BL206" s="16" t="s">
        <v>140</v>
      </c>
      <c r="BM206" s="205" t="s">
        <v>328</v>
      </c>
    </row>
    <row r="207" spans="1:47" s="2" customFormat="1" ht="12">
      <c r="A207" s="37"/>
      <c r="B207" s="38"/>
      <c r="C207" s="39"/>
      <c r="D207" s="207" t="s">
        <v>126</v>
      </c>
      <c r="E207" s="39"/>
      <c r="F207" s="208" t="s">
        <v>329</v>
      </c>
      <c r="G207" s="39"/>
      <c r="H207" s="39"/>
      <c r="I207" s="209"/>
      <c r="J207" s="39"/>
      <c r="K207" s="39"/>
      <c r="L207" s="43"/>
      <c r="M207" s="210"/>
      <c r="N207" s="211"/>
      <c r="O207" s="83"/>
      <c r="P207" s="83"/>
      <c r="Q207" s="83"/>
      <c r="R207" s="83"/>
      <c r="S207" s="83"/>
      <c r="T207" s="84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126</v>
      </c>
      <c r="AU207" s="16" t="s">
        <v>82</v>
      </c>
    </row>
    <row r="208" spans="1:51" s="13" customFormat="1" ht="12">
      <c r="A208" s="13"/>
      <c r="B208" s="224"/>
      <c r="C208" s="225"/>
      <c r="D208" s="226" t="s">
        <v>181</v>
      </c>
      <c r="E208" s="227" t="s">
        <v>19</v>
      </c>
      <c r="F208" s="228" t="s">
        <v>330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181</v>
      </c>
      <c r="AU208" s="234" t="s">
        <v>82</v>
      </c>
      <c r="AV208" s="13" t="s">
        <v>80</v>
      </c>
      <c r="AW208" s="13" t="s">
        <v>33</v>
      </c>
      <c r="AX208" s="13" t="s">
        <v>72</v>
      </c>
      <c r="AY208" s="234" t="s">
        <v>118</v>
      </c>
    </row>
    <row r="209" spans="1:51" s="14" customFormat="1" ht="12">
      <c r="A209" s="14"/>
      <c r="B209" s="235"/>
      <c r="C209" s="236"/>
      <c r="D209" s="226" t="s">
        <v>181</v>
      </c>
      <c r="E209" s="237" t="s">
        <v>19</v>
      </c>
      <c r="F209" s="238" t="s">
        <v>438</v>
      </c>
      <c r="G209" s="236"/>
      <c r="H209" s="239">
        <v>1600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181</v>
      </c>
      <c r="AU209" s="245" t="s">
        <v>82</v>
      </c>
      <c r="AV209" s="14" t="s">
        <v>82</v>
      </c>
      <c r="AW209" s="14" t="s">
        <v>33</v>
      </c>
      <c r="AX209" s="14" t="s">
        <v>72</v>
      </c>
      <c r="AY209" s="245" t="s">
        <v>118</v>
      </c>
    </row>
    <row r="210" spans="1:65" s="2" customFormat="1" ht="24.15" customHeight="1">
      <c r="A210" s="37"/>
      <c r="B210" s="38"/>
      <c r="C210" s="195" t="s">
        <v>343</v>
      </c>
      <c r="D210" s="195" t="s">
        <v>119</v>
      </c>
      <c r="E210" s="196" t="s">
        <v>333</v>
      </c>
      <c r="F210" s="197" t="s">
        <v>334</v>
      </c>
      <c r="G210" s="198" t="s">
        <v>178</v>
      </c>
      <c r="H210" s="199">
        <v>12</v>
      </c>
      <c r="I210" s="200"/>
      <c r="J210" s="199">
        <f>ROUND(I210*H210,1)</f>
        <v>0</v>
      </c>
      <c r="K210" s="197" t="s">
        <v>19</v>
      </c>
      <c r="L210" s="43"/>
      <c r="M210" s="201" t="s">
        <v>19</v>
      </c>
      <c r="N210" s="202" t="s">
        <v>43</v>
      </c>
      <c r="O210" s="83"/>
      <c r="P210" s="203">
        <f>O210*H210</f>
        <v>0</v>
      </c>
      <c r="Q210" s="203">
        <v>0</v>
      </c>
      <c r="R210" s="203">
        <f>Q210*H210</f>
        <v>0</v>
      </c>
      <c r="S210" s="203">
        <v>0</v>
      </c>
      <c r="T210" s="20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5" t="s">
        <v>140</v>
      </c>
      <c r="AT210" s="205" t="s">
        <v>119</v>
      </c>
      <c r="AU210" s="205" t="s">
        <v>82</v>
      </c>
      <c r="AY210" s="16" t="s">
        <v>118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6" t="s">
        <v>80</v>
      </c>
      <c r="BK210" s="206">
        <f>ROUND(I210*H210,1)</f>
        <v>0</v>
      </c>
      <c r="BL210" s="16" t="s">
        <v>140</v>
      </c>
      <c r="BM210" s="205" t="s">
        <v>335</v>
      </c>
    </row>
    <row r="211" spans="1:51" s="13" customFormat="1" ht="12">
      <c r="A211" s="13"/>
      <c r="B211" s="224"/>
      <c r="C211" s="225"/>
      <c r="D211" s="226" t="s">
        <v>181</v>
      </c>
      <c r="E211" s="227" t="s">
        <v>19</v>
      </c>
      <c r="F211" s="228" t="s">
        <v>411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181</v>
      </c>
      <c r="AU211" s="234" t="s">
        <v>82</v>
      </c>
      <c r="AV211" s="13" t="s">
        <v>80</v>
      </c>
      <c r="AW211" s="13" t="s">
        <v>33</v>
      </c>
      <c r="AX211" s="13" t="s">
        <v>72</v>
      </c>
      <c r="AY211" s="234" t="s">
        <v>118</v>
      </c>
    </row>
    <row r="212" spans="1:51" s="14" customFormat="1" ht="12">
      <c r="A212" s="14"/>
      <c r="B212" s="235"/>
      <c r="C212" s="236"/>
      <c r="D212" s="226" t="s">
        <v>181</v>
      </c>
      <c r="E212" s="237" t="s">
        <v>19</v>
      </c>
      <c r="F212" s="238" t="s">
        <v>237</v>
      </c>
      <c r="G212" s="236"/>
      <c r="H212" s="239">
        <v>12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181</v>
      </c>
      <c r="AU212" s="245" t="s">
        <v>82</v>
      </c>
      <c r="AV212" s="14" t="s">
        <v>82</v>
      </c>
      <c r="AW212" s="14" t="s">
        <v>33</v>
      </c>
      <c r="AX212" s="14" t="s">
        <v>72</v>
      </c>
      <c r="AY212" s="245" t="s">
        <v>118</v>
      </c>
    </row>
    <row r="213" spans="1:65" s="2" customFormat="1" ht="49.05" customHeight="1">
      <c r="A213" s="37"/>
      <c r="B213" s="38"/>
      <c r="C213" s="195" t="s">
        <v>349</v>
      </c>
      <c r="D213" s="195" t="s">
        <v>119</v>
      </c>
      <c r="E213" s="196" t="s">
        <v>338</v>
      </c>
      <c r="F213" s="197" t="s">
        <v>339</v>
      </c>
      <c r="G213" s="198" t="s">
        <v>186</v>
      </c>
      <c r="H213" s="199">
        <v>5.6</v>
      </c>
      <c r="I213" s="200"/>
      <c r="J213" s="199">
        <f>ROUND(I213*H213,1)</f>
        <v>0</v>
      </c>
      <c r="K213" s="197" t="s">
        <v>123</v>
      </c>
      <c r="L213" s="43"/>
      <c r="M213" s="201" t="s">
        <v>19</v>
      </c>
      <c r="N213" s="202" t="s">
        <v>43</v>
      </c>
      <c r="O213" s="83"/>
      <c r="P213" s="203">
        <f>O213*H213</f>
        <v>0</v>
      </c>
      <c r="Q213" s="203">
        <v>0</v>
      </c>
      <c r="R213" s="203">
        <f>Q213*H213</f>
        <v>0</v>
      </c>
      <c r="S213" s="203">
        <v>2.4</v>
      </c>
      <c r="T213" s="204">
        <f>S213*H213</f>
        <v>13.44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05" t="s">
        <v>140</v>
      </c>
      <c r="AT213" s="205" t="s">
        <v>119</v>
      </c>
      <c r="AU213" s="205" t="s">
        <v>82</v>
      </c>
      <c r="AY213" s="16" t="s">
        <v>118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16" t="s">
        <v>80</v>
      </c>
      <c r="BK213" s="206">
        <f>ROUND(I213*H213,1)</f>
        <v>0</v>
      </c>
      <c r="BL213" s="16" t="s">
        <v>140</v>
      </c>
      <c r="BM213" s="205" t="s">
        <v>340</v>
      </c>
    </row>
    <row r="214" spans="1:47" s="2" customFormat="1" ht="12">
      <c r="A214" s="37"/>
      <c r="B214" s="38"/>
      <c r="C214" s="39"/>
      <c r="D214" s="207" t="s">
        <v>126</v>
      </c>
      <c r="E214" s="39"/>
      <c r="F214" s="208" t="s">
        <v>341</v>
      </c>
      <c r="G214" s="39"/>
      <c r="H214" s="39"/>
      <c r="I214" s="209"/>
      <c r="J214" s="39"/>
      <c r="K214" s="39"/>
      <c r="L214" s="43"/>
      <c r="M214" s="210"/>
      <c r="N214" s="211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126</v>
      </c>
      <c r="AU214" s="16" t="s">
        <v>82</v>
      </c>
    </row>
    <row r="215" spans="1:51" s="13" customFormat="1" ht="12">
      <c r="A215" s="13"/>
      <c r="B215" s="224"/>
      <c r="C215" s="225"/>
      <c r="D215" s="226" t="s">
        <v>181</v>
      </c>
      <c r="E215" s="227" t="s">
        <v>19</v>
      </c>
      <c r="F215" s="228" t="s">
        <v>342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181</v>
      </c>
      <c r="AU215" s="234" t="s">
        <v>82</v>
      </c>
      <c r="AV215" s="13" t="s">
        <v>80</v>
      </c>
      <c r="AW215" s="13" t="s">
        <v>33</v>
      </c>
      <c r="AX215" s="13" t="s">
        <v>72</v>
      </c>
      <c r="AY215" s="234" t="s">
        <v>118</v>
      </c>
    </row>
    <row r="216" spans="1:51" s="13" customFormat="1" ht="12">
      <c r="A216" s="13"/>
      <c r="B216" s="224"/>
      <c r="C216" s="225"/>
      <c r="D216" s="226" t="s">
        <v>181</v>
      </c>
      <c r="E216" s="227" t="s">
        <v>19</v>
      </c>
      <c r="F216" s="228" t="s">
        <v>413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181</v>
      </c>
      <c r="AU216" s="234" t="s">
        <v>82</v>
      </c>
      <c r="AV216" s="13" t="s">
        <v>80</v>
      </c>
      <c r="AW216" s="13" t="s">
        <v>33</v>
      </c>
      <c r="AX216" s="13" t="s">
        <v>72</v>
      </c>
      <c r="AY216" s="234" t="s">
        <v>118</v>
      </c>
    </row>
    <row r="217" spans="1:51" s="14" customFormat="1" ht="12">
      <c r="A217" s="14"/>
      <c r="B217" s="235"/>
      <c r="C217" s="236"/>
      <c r="D217" s="226" t="s">
        <v>181</v>
      </c>
      <c r="E217" s="237" t="s">
        <v>19</v>
      </c>
      <c r="F217" s="238" t="s">
        <v>439</v>
      </c>
      <c r="G217" s="236"/>
      <c r="H217" s="239">
        <v>2.6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181</v>
      </c>
      <c r="AU217" s="245" t="s">
        <v>82</v>
      </c>
      <c r="AV217" s="14" t="s">
        <v>82</v>
      </c>
      <c r="AW217" s="14" t="s">
        <v>33</v>
      </c>
      <c r="AX217" s="14" t="s">
        <v>72</v>
      </c>
      <c r="AY217" s="245" t="s">
        <v>118</v>
      </c>
    </row>
    <row r="218" spans="1:51" s="13" customFormat="1" ht="12">
      <c r="A218" s="13"/>
      <c r="B218" s="224"/>
      <c r="C218" s="225"/>
      <c r="D218" s="226" t="s">
        <v>181</v>
      </c>
      <c r="E218" s="227" t="s">
        <v>19</v>
      </c>
      <c r="F218" s="228" t="s">
        <v>415</v>
      </c>
      <c r="G218" s="225"/>
      <c r="H218" s="227" t="s">
        <v>19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181</v>
      </c>
      <c r="AU218" s="234" t="s">
        <v>82</v>
      </c>
      <c r="AV218" s="13" t="s">
        <v>80</v>
      </c>
      <c r="AW218" s="13" t="s">
        <v>33</v>
      </c>
      <c r="AX218" s="13" t="s">
        <v>72</v>
      </c>
      <c r="AY218" s="234" t="s">
        <v>118</v>
      </c>
    </row>
    <row r="219" spans="1:51" s="14" customFormat="1" ht="12">
      <c r="A219" s="14"/>
      <c r="B219" s="235"/>
      <c r="C219" s="236"/>
      <c r="D219" s="226" t="s">
        <v>181</v>
      </c>
      <c r="E219" s="237" t="s">
        <v>19</v>
      </c>
      <c r="F219" s="238" t="s">
        <v>135</v>
      </c>
      <c r="G219" s="236"/>
      <c r="H219" s="239">
        <v>3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181</v>
      </c>
      <c r="AU219" s="245" t="s">
        <v>82</v>
      </c>
      <c r="AV219" s="14" t="s">
        <v>82</v>
      </c>
      <c r="AW219" s="14" t="s">
        <v>33</v>
      </c>
      <c r="AX219" s="14" t="s">
        <v>72</v>
      </c>
      <c r="AY219" s="245" t="s">
        <v>118</v>
      </c>
    </row>
    <row r="220" spans="1:65" s="2" customFormat="1" ht="24.15" customHeight="1">
      <c r="A220" s="37"/>
      <c r="B220" s="38"/>
      <c r="C220" s="195" t="s">
        <v>353</v>
      </c>
      <c r="D220" s="195" t="s">
        <v>119</v>
      </c>
      <c r="E220" s="196" t="s">
        <v>440</v>
      </c>
      <c r="F220" s="197" t="s">
        <v>441</v>
      </c>
      <c r="G220" s="198" t="s">
        <v>300</v>
      </c>
      <c r="H220" s="199">
        <v>6</v>
      </c>
      <c r="I220" s="200"/>
      <c r="J220" s="199">
        <f>ROUND(I220*H220,1)</f>
        <v>0</v>
      </c>
      <c r="K220" s="197" t="s">
        <v>123</v>
      </c>
      <c r="L220" s="43"/>
      <c r="M220" s="201" t="s">
        <v>19</v>
      </c>
      <c r="N220" s="202" t="s">
        <v>43</v>
      </c>
      <c r="O220" s="83"/>
      <c r="P220" s="203">
        <f>O220*H220</f>
        <v>0</v>
      </c>
      <c r="Q220" s="203">
        <v>0.88535</v>
      </c>
      <c r="R220" s="203">
        <f>Q220*H220</f>
        <v>5.3121</v>
      </c>
      <c r="S220" s="203">
        <v>0</v>
      </c>
      <c r="T220" s="20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05" t="s">
        <v>140</v>
      </c>
      <c r="AT220" s="205" t="s">
        <v>119</v>
      </c>
      <c r="AU220" s="205" t="s">
        <v>82</v>
      </c>
      <c r="AY220" s="16" t="s">
        <v>118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6" t="s">
        <v>80</v>
      </c>
      <c r="BK220" s="206">
        <f>ROUND(I220*H220,1)</f>
        <v>0</v>
      </c>
      <c r="BL220" s="16" t="s">
        <v>140</v>
      </c>
      <c r="BM220" s="205" t="s">
        <v>442</v>
      </c>
    </row>
    <row r="221" spans="1:47" s="2" customFormat="1" ht="12">
      <c r="A221" s="37"/>
      <c r="B221" s="38"/>
      <c r="C221" s="39"/>
      <c r="D221" s="207" t="s">
        <v>126</v>
      </c>
      <c r="E221" s="39"/>
      <c r="F221" s="208" t="s">
        <v>443</v>
      </c>
      <c r="G221" s="39"/>
      <c r="H221" s="39"/>
      <c r="I221" s="209"/>
      <c r="J221" s="39"/>
      <c r="K221" s="39"/>
      <c r="L221" s="43"/>
      <c r="M221" s="210"/>
      <c r="N221" s="211"/>
      <c r="O221" s="83"/>
      <c r="P221" s="83"/>
      <c r="Q221" s="83"/>
      <c r="R221" s="83"/>
      <c r="S221" s="83"/>
      <c r="T221" s="84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126</v>
      </c>
      <c r="AU221" s="16" t="s">
        <v>82</v>
      </c>
    </row>
    <row r="222" spans="1:51" s="13" customFormat="1" ht="12">
      <c r="A222" s="13"/>
      <c r="B222" s="224"/>
      <c r="C222" s="225"/>
      <c r="D222" s="226" t="s">
        <v>181</v>
      </c>
      <c r="E222" s="227" t="s">
        <v>19</v>
      </c>
      <c r="F222" s="228" t="s">
        <v>189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181</v>
      </c>
      <c r="AU222" s="234" t="s">
        <v>82</v>
      </c>
      <c r="AV222" s="13" t="s">
        <v>80</v>
      </c>
      <c r="AW222" s="13" t="s">
        <v>33</v>
      </c>
      <c r="AX222" s="13" t="s">
        <v>72</v>
      </c>
      <c r="AY222" s="234" t="s">
        <v>118</v>
      </c>
    </row>
    <row r="223" spans="1:51" s="13" customFormat="1" ht="12">
      <c r="A223" s="13"/>
      <c r="B223" s="224"/>
      <c r="C223" s="225"/>
      <c r="D223" s="226" t="s">
        <v>181</v>
      </c>
      <c r="E223" s="227" t="s">
        <v>19</v>
      </c>
      <c r="F223" s="228" t="s">
        <v>413</v>
      </c>
      <c r="G223" s="225"/>
      <c r="H223" s="227" t="s">
        <v>19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181</v>
      </c>
      <c r="AU223" s="234" t="s">
        <v>82</v>
      </c>
      <c r="AV223" s="13" t="s">
        <v>80</v>
      </c>
      <c r="AW223" s="13" t="s">
        <v>33</v>
      </c>
      <c r="AX223" s="13" t="s">
        <v>72</v>
      </c>
      <c r="AY223" s="234" t="s">
        <v>118</v>
      </c>
    </row>
    <row r="224" spans="1:51" s="14" customFormat="1" ht="12">
      <c r="A224" s="14"/>
      <c r="B224" s="235"/>
      <c r="C224" s="236"/>
      <c r="D224" s="226" t="s">
        <v>181</v>
      </c>
      <c r="E224" s="237" t="s">
        <v>19</v>
      </c>
      <c r="F224" s="238" t="s">
        <v>444</v>
      </c>
      <c r="G224" s="236"/>
      <c r="H224" s="239">
        <v>3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181</v>
      </c>
      <c r="AU224" s="245" t="s">
        <v>82</v>
      </c>
      <c r="AV224" s="14" t="s">
        <v>82</v>
      </c>
      <c r="AW224" s="14" t="s">
        <v>33</v>
      </c>
      <c r="AX224" s="14" t="s">
        <v>72</v>
      </c>
      <c r="AY224" s="245" t="s">
        <v>118</v>
      </c>
    </row>
    <row r="225" spans="1:51" s="13" customFormat="1" ht="12">
      <c r="A225" s="13"/>
      <c r="B225" s="224"/>
      <c r="C225" s="225"/>
      <c r="D225" s="226" t="s">
        <v>181</v>
      </c>
      <c r="E225" s="227" t="s">
        <v>19</v>
      </c>
      <c r="F225" s="228" t="s">
        <v>415</v>
      </c>
      <c r="G225" s="225"/>
      <c r="H225" s="227" t="s">
        <v>19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181</v>
      </c>
      <c r="AU225" s="234" t="s">
        <v>82</v>
      </c>
      <c r="AV225" s="13" t="s">
        <v>80</v>
      </c>
      <c r="AW225" s="13" t="s">
        <v>33</v>
      </c>
      <c r="AX225" s="13" t="s">
        <v>72</v>
      </c>
      <c r="AY225" s="234" t="s">
        <v>118</v>
      </c>
    </row>
    <row r="226" spans="1:51" s="14" customFormat="1" ht="12">
      <c r="A226" s="14"/>
      <c r="B226" s="235"/>
      <c r="C226" s="236"/>
      <c r="D226" s="226" t="s">
        <v>181</v>
      </c>
      <c r="E226" s="237" t="s">
        <v>19</v>
      </c>
      <c r="F226" s="238" t="s">
        <v>444</v>
      </c>
      <c r="G226" s="236"/>
      <c r="H226" s="239">
        <v>3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181</v>
      </c>
      <c r="AU226" s="245" t="s">
        <v>82</v>
      </c>
      <c r="AV226" s="14" t="s">
        <v>82</v>
      </c>
      <c r="AW226" s="14" t="s">
        <v>33</v>
      </c>
      <c r="AX226" s="14" t="s">
        <v>72</v>
      </c>
      <c r="AY226" s="245" t="s">
        <v>118</v>
      </c>
    </row>
    <row r="227" spans="1:65" s="2" customFormat="1" ht="16.5" customHeight="1">
      <c r="A227" s="37"/>
      <c r="B227" s="38"/>
      <c r="C227" s="246" t="s">
        <v>359</v>
      </c>
      <c r="D227" s="246" t="s">
        <v>238</v>
      </c>
      <c r="E227" s="247" t="s">
        <v>445</v>
      </c>
      <c r="F227" s="248" t="s">
        <v>446</v>
      </c>
      <c r="G227" s="249" t="s">
        <v>130</v>
      </c>
      <c r="H227" s="250">
        <v>4</v>
      </c>
      <c r="I227" s="251"/>
      <c r="J227" s="250">
        <f>ROUND(I227*H227,1)</f>
        <v>0</v>
      </c>
      <c r="K227" s="248" t="s">
        <v>19</v>
      </c>
      <c r="L227" s="252"/>
      <c r="M227" s="253" t="s">
        <v>19</v>
      </c>
      <c r="N227" s="254" t="s">
        <v>43</v>
      </c>
      <c r="O227" s="83"/>
      <c r="P227" s="203">
        <f>O227*H227</f>
        <v>0</v>
      </c>
      <c r="Q227" s="203">
        <v>1.5</v>
      </c>
      <c r="R227" s="203">
        <f>Q227*H227</f>
        <v>6</v>
      </c>
      <c r="S227" s="203">
        <v>0</v>
      </c>
      <c r="T227" s="20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5" t="s">
        <v>241</v>
      </c>
      <c r="AT227" s="205" t="s">
        <v>238</v>
      </c>
      <c r="AU227" s="205" t="s">
        <v>82</v>
      </c>
      <c r="AY227" s="16" t="s">
        <v>118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6" t="s">
        <v>80</v>
      </c>
      <c r="BK227" s="206">
        <f>ROUND(I227*H227,1)</f>
        <v>0</v>
      </c>
      <c r="BL227" s="16" t="s">
        <v>241</v>
      </c>
      <c r="BM227" s="205" t="s">
        <v>447</v>
      </c>
    </row>
    <row r="228" spans="1:65" s="2" customFormat="1" ht="24.15" customHeight="1">
      <c r="A228" s="37"/>
      <c r="B228" s="38"/>
      <c r="C228" s="195" t="s">
        <v>366</v>
      </c>
      <c r="D228" s="195" t="s">
        <v>119</v>
      </c>
      <c r="E228" s="196" t="s">
        <v>354</v>
      </c>
      <c r="F228" s="197" t="s">
        <v>355</v>
      </c>
      <c r="G228" s="198" t="s">
        <v>186</v>
      </c>
      <c r="H228" s="199">
        <v>1.99</v>
      </c>
      <c r="I228" s="200"/>
      <c r="J228" s="199">
        <f>ROUND(I228*H228,1)</f>
        <v>0</v>
      </c>
      <c r="K228" s="197" t="s">
        <v>123</v>
      </c>
      <c r="L228" s="43"/>
      <c r="M228" s="201" t="s">
        <v>19</v>
      </c>
      <c r="N228" s="202" t="s">
        <v>43</v>
      </c>
      <c r="O228" s="83"/>
      <c r="P228" s="203">
        <f>O228*H228</f>
        <v>0</v>
      </c>
      <c r="Q228" s="203">
        <v>2.51225</v>
      </c>
      <c r="R228" s="203">
        <f>Q228*H228</f>
        <v>4.9993775</v>
      </c>
      <c r="S228" s="203">
        <v>0</v>
      </c>
      <c r="T228" s="20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05" t="s">
        <v>140</v>
      </c>
      <c r="AT228" s="205" t="s">
        <v>119</v>
      </c>
      <c r="AU228" s="205" t="s">
        <v>82</v>
      </c>
      <c r="AY228" s="16" t="s">
        <v>118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6" t="s">
        <v>80</v>
      </c>
      <c r="BK228" s="206">
        <f>ROUND(I228*H228,1)</f>
        <v>0</v>
      </c>
      <c r="BL228" s="16" t="s">
        <v>140</v>
      </c>
      <c r="BM228" s="205" t="s">
        <v>356</v>
      </c>
    </row>
    <row r="229" spans="1:47" s="2" customFormat="1" ht="12">
      <c r="A229" s="37"/>
      <c r="B229" s="38"/>
      <c r="C229" s="39"/>
      <c r="D229" s="207" t="s">
        <v>126</v>
      </c>
      <c r="E229" s="39"/>
      <c r="F229" s="208" t="s">
        <v>357</v>
      </c>
      <c r="G229" s="39"/>
      <c r="H229" s="39"/>
      <c r="I229" s="209"/>
      <c r="J229" s="39"/>
      <c r="K229" s="39"/>
      <c r="L229" s="43"/>
      <c r="M229" s="210"/>
      <c r="N229" s="211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126</v>
      </c>
      <c r="AU229" s="16" t="s">
        <v>82</v>
      </c>
    </row>
    <row r="230" spans="1:51" s="14" customFormat="1" ht="12">
      <c r="A230" s="14"/>
      <c r="B230" s="235"/>
      <c r="C230" s="236"/>
      <c r="D230" s="226" t="s">
        <v>181</v>
      </c>
      <c r="E230" s="237" t="s">
        <v>19</v>
      </c>
      <c r="F230" s="238" t="s">
        <v>448</v>
      </c>
      <c r="G230" s="236"/>
      <c r="H230" s="239">
        <v>1.99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181</v>
      </c>
      <c r="AU230" s="245" t="s">
        <v>82</v>
      </c>
      <c r="AV230" s="14" t="s">
        <v>82</v>
      </c>
      <c r="AW230" s="14" t="s">
        <v>33</v>
      </c>
      <c r="AX230" s="14" t="s">
        <v>72</v>
      </c>
      <c r="AY230" s="245" t="s">
        <v>118</v>
      </c>
    </row>
    <row r="231" spans="1:65" s="2" customFormat="1" ht="24.15" customHeight="1">
      <c r="A231" s="37"/>
      <c r="B231" s="38"/>
      <c r="C231" s="195" t="s">
        <v>373</v>
      </c>
      <c r="D231" s="195" t="s">
        <v>119</v>
      </c>
      <c r="E231" s="196" t="s">
        <v>449</v>
      </c>
      <c r="F231" s="197" t="s">
        <v>450</v>
      </c>
      <c r="G231" s="198" t="s">
        <v>130</v>
      </c>
      <c r="H231" s="199">
        <v>4</v>
      </c>
      <c r="I231" s="200"/>
      <c r="J231" s="199">
        <f>ROUND(I231*H231,1)</f>
        <v>0</v>
      </c>
      <c r="K231" s="197" t="s">
        <v>123</v>
      </c>
      <c r="L231" s="43"/>
      <c r="M231" s="201" t="s">
        <v>19</v>
      </c>
      <c r="N231" s="202" t="s">
        <v>43</v>
      </c>
      <c r="O231" s="83"/>
      <c r="P231" s="203">
        <f>O231*H231</f>
        <v>0</v>
      </c>
      <c r="Q231" s="203">
        <v>0.00013</v>
      </c>
      <c r="R231" s="203">
        <f>Q231*H231</f>
        <v>0.00052</v>
      </c>
      <c r="S231" s="203">
        <v>0</v>
      </c>
      <c r="T231" s="20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05" t="s">
        <v>140</v>
      </c>
      <c r="AT231" s="205" t="s">
        <v>119</v>
      </c>
      <c r="AU231" s="205" t="s">
        <v>82</v>
      </c>
      <c r="AY231" s="16" t="s">
        <v>118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6" t="s">
        <v>80</v>
      </c>
      <c r="BK231" s="206">
        <f>ROUND(I231*H231,1)</f>
        <v>0</v>
      </c>
      <c r="BL231" s="16" t="s">
        <v>140</v>
      </c>
      <c r="BM231" s="205" t="s">
        <v>451</v>
      </c>
    </row>
    <row r="232" spans="1:47" s="2" customFormat="1" ht="12">
      <c r="A232" s="37"/>
      <c r="B232" s="38"/>
      <c r="C232" s="39"/>
      <c r="D232" s="207" t="s">
        <v>126</v>
      </c>
      <c r="E232" s="39"/>
      <c r="F232" s="208" t="s">
        <v>452</v>
      </c>
      <c r="G232" s="39"/>
      <c r="H232" s="39"/>
      <c r="I232" s="209"/>
      <c r="J232" s="39"/>
      <c r="K232" s="39"/>
      <c r="L232" s="43"/>
      <c r="M232" s="210"/>
      <c r="N232" s="211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126</v>
      </c>
      <c r="AU232" s="16" t="s">
        <v>82</v>
      </c>
    </row>
    <row r="233" spans="1:63" s="11" customFormat="1" ht="22.8" customHeight="1">
      <c r="A233" s="11"/>
      <c r="B233" s="181"/>
      <c r="C233" s="182"/>
      <c r="D233" s="183" t="s">
        <v>71</v>
      </c>
      <c r="E233" s="222" t="s">
        <v>364</v>
      </c>
      <c r="F233" s="222" t="s">
        <v>365</v>
      </c>
      <c r="G233" s="182"/>
      <c r="H233" s="182"/>
      <c r="I233" s="185"/>
      <c r="J233" s="223">
        <f>BK233</f>
        <v>0</v>
      </c>
      <c r="K233" s="182"/>
      <c r="L233" s="187"/>
      <c r="M233" s="188"/>
      <c r="N233" s="189"/>
      <c r="O233" s="189"/>
      <c r="P233" s="190">
        <f>SUM(P234:P235)</f>
        <v>0</v>
      </c>
      <c r="Q233" s="189"/>
      <c r="R233" s="190">
        <f>SUM(R234:R235)</f>
        <v>0</v>
      </c>
      <c r="S233" s="189"/>
      <c r="T233" s="191">
        <f>SUM(T234:T235)</f>
        <v>0</v>
      </c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R233" s="192" t="s">
        <v>80</v>
      </c>
      <c r="AT233" s="193" t="s">
        <v>71</v>
      </c>
      <c r="AU233" s="193" t="s">
        <v>80</v>
      </c>
      <c r="AY233" s="192" t="s">
        <v>118</v>
      </c>
      <c r="BK233" s="194">
        <f>SUM(BK234:BK235)</f>
        <v>0</v>
      </c>
    </row>
    <row r="234" spans="1:65" s="2" customFormat="1" ht="44.25" customHeight="1">
      <c r="A234" s="37"/>
      <c r="B234" s="38"/>
      <c r="C234" s="195" t="s">
        <v>378</v>
      </c>
      <c r="D234" s="195" t="s">
        <v>119</v>
      </c>
      <c r="E234" s="196" t="s">
        <v>367</v>
      </c>
      <c r="F234" s="197" t="s">
        <v>368</v>
      </c>
      <c r="G234" s="198" t="s">
        <v>198</v>
      </c>
      <c r="H234" s="199">
        <v>406.5</v>
      </c>
      <c r="I234" s="200"/>
      <c r="J234" s="199">
        <f>ROUND(I234*H234,1)</f>
        <v>0</v>
      </c>
      <c r="K234" s="197" t="s">
        <v>123</v>
      </c>
      <c r="L234" s="43"/>
      <c r="M234" s="201" t="s">
        <v>19</v>
      </c>
      <c r="N234" s="202" t="s">
        <v>43</v>
      </c>
      <c r="O234" s="83"/>
      <c r="P234" s="203">
        <f>O234*H234</f>
        <v>0</v>
      </c>
      <c r="Q234" s="203">
        <v>0</v>
      </c>
      <c r="R234" s="203">
        <f>Q234*H234</f>
        <v>0</v>
      </c>
      <c r="S234" s="203">
        <v>0</v>
      </c>
      <c r="T234" s="20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05" t="s">
        <v>140</v>
      </c>
      <c r="AT234" s="205" t="s">
        <v>119</v>
      </c>
      <c r="AU234" s="205" t="s">
        <v>82</v>
      </c>
      <c r="AY234" s="16" t="s">
        <v>118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16" t="s">
        <v>80</v>
      </c>
      <c r="BK234" s="206">
        <f>ROUND(I234*H234,1)</f>
        <v>0</v>
      </c>
      <c r="BL234" s="16" t="s">
        <v>140</v>
      </c>
      <c r="BM234" s="205" t="s">
        <v>369</v>
      </c>
    </row>
    <row r="235" spans="1:47" s="2" customFormat="1" ht="12">
      <c r="A235" s="37"/>
      <c r="B235" s="38"/>
      <c r="C235" s="39"/>
      <c r="D235" s="207" t="s">
        <v>126</v>
      </c>
      <c r="E235" s="39"/>
      <c r="F235" s="208" t="s">
        <v>370</v>
      </c>
      <c r="G235" s="39"/>
      <c r="H235" s="39"/>
      <c r="I235" s="209"/>
      <c r="J235" s="39"/>
      <c r="K235" s="39"/>
      <c r="L235" s="43"/>
      <c r="M235" s="210"/>
      <c r="N235" s="211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126</v>
      </c>
      <c r="AU235" s="16" t="s">
        <v>82</v>
      </c>
    </row>
    <row r="236" spans="1:63" s="11" customFormat="1" ht="22.8" customHeight="1">
      <c r="A236" s="11"/>
      <c r="B236" s="181"/>
      <c r="C236" s="182"/>
      <c r="D236" s="183" t="s">
        <v>71</v>
      </c>
      <c r="E236" s="222" t="s">
        <v>371</v>
      </c>
      <c r="F236" s="222" t="s">
        <v>372</v>
      </c>
      <c r="G236" s="182"/>
      <c r="H236" s="182"/>
      <c r="I236" s="185"/>
      <c r="J236" s="223">
        <f>BK236</f>
        <v>0</v>
      </c>
      <c r="K236" s="182"/>
      <c r="L236" s="187"/>
      <c r="M236" s="188"/>
      <c r="N236" s="189"/>
      <c r="O236" s="189"/>
      <c r="P236" s="190">
        <f>SUM(P237:P253)</f>
        <v>0</v>
      </c>
      <c r="Q236" s="189"/>
      <c r="R236" s="190">
        <f>SUM(R237:R253)</f>
        <v>0</v>
      </c>
      <c r="S236" s="189"/>
      <c r="T236" s="191">
        <f>SUM(T237:T253)</f>
        <v>0</v>
      </c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R236" s="192" t="s">
        <v>80</v>
      </c>
      <c r="AT236" s="193" t="s">
        <v>71</v>
      </c>
      <c r="AU236" s="193" t="s">
        <v>80</v>
      </c>
      <c r="AY236" s="192" t="s">
        <v>118</v>
      </c>
      <c r="BK236" s="194">
        <f>SUM(BK237:BK253)</f>
        <v>0</v>
      </c>
    </row>
    <row r="237" spans="1:65" s="2" customFormat="1" ht="24.15" customHeight="1">
      <c r="A237" s="37"/>
      <c r="B237" s="38"/>
      <c r="C237" s="195" t="s">
        <v>384</v>
      </c>
      <c r="D237" s="195" t="s">
        <v>119</v>
      </c>
      <c r="E237" s="196" t="s">
        <v>374</v>
      </c>
      <c r="F237" s="197" t="s">
        <v>375</v>
      </c>
      <c r="G237" s="198" t="s">
        <v>198</v>
      </c>
      <c r="H237" s="199">
        <v>241.4</v>
      </c>
      <c r="I237" s="200"/>
      <c r="J237" s="199">
        <f>ROUND(I237*H237,1)</f>
        <v>0</v>
      </c>
      <c r="K237" s="197" t="s">
        <v>123</v>
      </c>
      <c r="L237" s="43"/>
      <c r="M237" s="201" t="s">
        <v>19</v>
      </c>
      <c r="N237" s="202" t="s">
        <v>43</v>
      </c>
      <c r="O237" s="83"/>
      <c r="P237" s="203">
        <f>O237*H237</f>
        <v>0</v>
      </c>
      <c r="Q237" s="203">
        <v>0</v>
      </c>
      <c r="R237" s="203">
        <f>Q237*H237</f>
        <v>0</v>
      </c>
      <c r="S237" s="203">
        <v>0</v>
      </c>
      <c r="T237" s="20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05" t="s">
        <v>140</v>
      </c>
      <c r="AT237" s="205" t="s">
        <v>119</v>
      </c>
      <c r="AU237" s="205" t="s">
        <v>82</v>
      </c>
      <c r="AY237" s="16" t="s">
        <v>118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6" t="s">
        <v>80</v>
      </c>
      <c r="BK237" s="206">
        <f>ROUND(I237*H237,1)</f>
        <v>0</v>
      </c>
      <c r="BL237" s="16" t="s">
        <v>140</v>
      </c>
      <c r="BM237" s="205" t="s">
        <v>376</v>
      </c>
    </row>
    <row r="238" spans="1:47" s="2" customFormat="1" ht="12">
      <c r="A238" s="37"/>
      <c r="B238" s="38"/>
      <c r="C238" s="39"/>
      <c r="D238" s="207" t="s">
        <v>126</v>
      </c>
      <c r="E238" s="39"/>
      <c r="F238" s="208" t="s">
        <v>377</v>
      </c>
      <c r="G238" s="39"/>
      <c r="H238" s="39"/>
      <c r="I238" s="209"/>
      <c r="J238" s="39"/>
      <c r="K238" s="39"/>
      <c r="L238" s="43"/>
      <c r="M238" s="210"/>
      <c r="N238" s="211"/>
      <c r="O238" s="83"/>
      <c r="P238" s="83"/>
      <c r="Q238" s="83"/>
      <c r="R238" s="83"/>
      <c r="S238" s="83"/>
      <c r="T238" s="84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126</v>
      </c>
      <c r="AU238" s="16" t="s">
        <v>82</v>
      </c>
    </row>
    <row r="239" spans="1:65" s="2" customFormat="1" ht="37.8" customHeight="1">
      <c r="A239" s="37"/>
      <c r="B239" s="38"/>
      <c r="C239" s="195" t="s">
        <v>390</v>
      </c>
      <c r="D239" s="195" t="s">
        <v>119</v>
      </c>
      <c r="E239" s="196" t="s">
        <v>379</v>
      </c>
      <c r="F239" s="197" t="s">
        <v>380</v>
      </c>
      <c r="G239" s="198" t="s">
        <v>198</v>
      </c>
      <c r="H239" s="199">
        <v>227.96</v>
      </c>
      <c r="I239" s="200"/>
      <c r="J239" s="199">
        <f>ROUND(I239*H239,1)</f>
        <v>0</v>
      </c>
      <c r="K239" s="197" t="s">
        <v>123</v>
      </c>
      <c r="L239" s="43"/>
      <c r="M239" s="201" t="s">
        <v>19</v>
      </c>
      <c r="N239" s="202" t="s">
        <v>43</v>
      </c>
      <c r="O239" s="83"/>
      <c r="P239" s="203">
        <f>O239*H239</f>
        <v>0</v>
      </c>
      <c r="Q239" s="203">
        <v>0</v>
      </c>
      <c r="R239" s="203">
        <f>Q239*H239</f>
        <v>0</v>
      </c>
      <c r="S239" s="203">
        <v>0</v>
      </c>
      <c r="T239" s="20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5" t="s">
        <v>140</v>
      </c>
      <c r="AT239" s="205" t="s">
        <v>119</v>
      </c>
      <c r="AU239" s="205" t="s">
        <v>82</v>
      </c>
      <c r="AY239" s="16" t="s">
        <v>118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6" t="s">
        <v>80</v>
      </c>
      <c r="BK239" s="206">
        <f>ROUND(I239*H239,1)</f>
        <v>0</v>
      </c>
      <c r="BL239" s="16" t="s">
        <v>140</v>
      </c>
      <c r="BM239" s="205" t="s">
        <v>381</v>
      </c>
    </row>
    <row r="240" spans="1:47" s="2" customFormat="1" ht="12">
      <c r="A240" s="37"/>
      <c r="B240" s="38"/>
      <c r="C240" s="39"/>
      <c r="D240" s="207" t="s">
        <v>126</v>
      </c>
      <c r="E240" s="39"/>
      <c r="F240" s="208" t="s">
        <v>382</v>
      </c>
      <c r="G240" s="39"/>
      <c r="H240" s="39"/>
      <c r="I240" s="209"/>
      <c r="J240" s="39"/>
      <c r="K240" s="39"/>
      <c r="L240" s="43"/>
      <c r="M240" s="210"/>
      <c r="N240" s="211"/>
      <c r="O240" s="83"/>
      <c r="P240" s="83"/>
      <c r="Q240" s="83"/>
      <c r="R240" s="83"/>
      <c r="S240" s="83"/>
      <c r="T240" s="84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126</v>
      </c>
      <c r="AU240" s="16" t="s">
        <v>82</v>
      </c>
    </row>
    <row r="241" spans="1:65" s="2" customFormat="1" ht="37.8" customHeight="1">
      <c r="A241" s="37"/>
      <c r="B241" s="38"/>
      <c r="C241" s="195" t="s">
        <v>394</v>
      </c>
      <c r="D241" s="195" t="s">
        <v>119</v>
      </c>
      <c r="E241" s="196" t="s">
        <v>385</v>
      </c>
      <c r="F241" s="197" t="s">
        <v>386</v>
      </c>
      <c r="G241" s="198" t="s">
        <v>198</v>
      </c>
      <c r="H241" s="199">
        <v>2051.64</v>
      </c>
      <c r="I241" s="200"/>
      <c r="J241" s="199">
        <f>ROUND(I241*H241,1)</f>
        <v>0</v>
      </c>
      <c r="K241" s="197" t="s">
        <v>123</v>
      </c>
      <c r="L241" s="43"/>
      <c r="M241" s="201" t="s">
        <v>19</v>
      </c>
      <c r="N241" s="202" t="s">
        <v>43</v>
      </c>
      <c r="O241" s="83"/>
      <c r="P241" s="203">
        <f>O241*H241</f>
        <v>0</v>
      </c>
      <c r="Q241" s="203">
        <v>0</v>
      </c>
      <c r="R241" s="203">
        <f>Q241*H241</f>
        <v>0</v>
      </c>
      <c r="S241" s="203">
        <v>0</v>
      </c>
      <c r="T241" s="20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05" t="s">
        <v>140</v>
      </c>
      <c r="AT241" s="205" t="s">
        <v>119</v>
      </c>
      <c r="AU241" s="205" t="s">
        <v>82</v>
      </c>
      <c r="AY241" s="16" t="s">
        <v>118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6" t="s">
        <v>80</v>
      </c>
      <c r="BK241" s="206">
        <f>ROUND(I241*H241,1)</f>
        <v>0</v>
      </c>
      <c r="BL241" s="16" t="s">
        <v>140</v>
      </c>
      <c r="BM241" s="205" t="s">
        <v>387</v>
      </c>
    </row>
    <row r="242" spans="1:47" s="2" customFormat="1" ht="12">
      <c r="A242" s="37"/>
      <c r="B242" s="38"/>
      <c r="C242" s="39"/>
      <c r="D242" s="207" t="s">
        <v>126</v>
      </c>
      <c r="E242" s="39"/>
      <c r="F242" s="208" t="s">
        <v>388</v>
      </c>
      <c r="G242" s="39"/>
      <c r="H242" s="39"/>
      <c r="I242" s="209"/>
      <c r="J242" s="39"/>
      <c r="K242" s="39"/>
      <c r="L242" s="43"/>
      <c r="M242" s="210"/>
      <c r="N242" s="211"/>
      <c r="O242" s="83"/>
      <c r="P242" s="83"/>
      <c r="Q242" s="83"/>
      <c r="R242" s="83"/>
      <c r="S242" s="83"/>
      <c r="T242" s="84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126</v>
      </c>
      <c r="AU242" s="16" t="s">
        <v>82</v>
      </c>
    </row>
    <row r="243" spans="1:51" s="14" customFormat="1" ht="12">
      <c r="A243" s="14"/>
      <c r="B243" s="235"/>
      <c r="C243" s="236"/>
      <c r="D243" s="226" t="s">
        <v>181</v>
      </c>
      <c r="E243" s="237" t="s">
        <v>19</v>
      </c>
      <c r="F243" s="238" t="s">
        <v>453</v>
      </c>
      <c r="G243" s="236"/>
      <c r="H243" s="239">
        <v>2051.64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181</v>
      </c>
      <c r="AU243" s="245" t="s">
        <v>82</v>
      </c>
      <c r="AV243" s="14" t="s">
        <v>82</v>
      </c>
      <c r="AW243" s="14" t="s">
        <v>33</v>
      </c>
      <c r="AX243" s="14" t="s">
        <v>72</v>
      </c>
      <c r="AY243" s="245" t="s">
        <v>118</v>
      </c>
    </row>
    <row r="244" spans="1:65" s="2" customFormat="1" ht="44.25" customHeight="1">
      <c r="A244" s="37"/>
      <c r="B244" s="38"/>
      <c r="C244" s="195" t="s">
        <v>399</v>
      </c>
      <c r="D244" s="195" t="s">
        <v>119</v>
      </c>
      <c r="E244" s="196" t="s">
        <v>391</v>
      </c>
      <c r="F244" s="197" t="s">
        <v>197</v>
      </c>
      <c r="G244" s="198" t="s">
        <v>198</v>
      </c>
      <c r="H244" s="199">
        <v>227.96</v>
      </c>
      <c r="I244" s="200"/>
      <c r="J244" s="199">
        <f>ROUND(I244*H244,1)</f>
        <v>0</v>
      </c>
      <c r="K244" s="197" t="s">
        <v>123</v>
      </c>
      <c r="L244" s="43"/>
      <c r="M244" s="201" t="s">
        <v>19</v>
      </c>
      <c r="N244" s="202" t="s">
        <v>43</v>
      </c>
      <c r="O244" s="83"/>
      <c r="P244" s="203">
        <f>O244*H244</f>
        <v>0</v>
      </c>
      <c r="Q244" s="203">
        <v>0</v>
      </c>
      <c r="R244" s="203">
        <f>Q244*H244</f>
        <v>0</v>
      </c>
      <c r="S244" s="203">
        <v>0</v>
      </c>
      <c r="T244" s="20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05" t="s">
        <v>140</v>
      </c>
      <c r="AT244" s="205" t="s">
        <v>119</v>
      </c>
      <c r="AU244" s="205" t="s">
        <v>82</v>
      </c>
      <c r="AY244" s="16" t="s">
        <v>118</v>
      </c>
      <c r="BE244" s="206">
        <f>IF(N244="základní",J244,0)</f>
        <v>0</v>
      </c>
      <c r="BF244" s="206">
        <f>IF(N244="snížená",J244,0)</f>
        <v>0</v>
      </c>
      <c r="BG244" s="206">
        <f>IF(N244="zákl. přenesená",J244,0)</f>
        <v>0</v>
      </c>
      <c r="BH244" s="206">
        <f>IF(N244="sníž. přenesená",J244,0)</f>
        <v>0</v>
      </c>
      <c r="BI244" s="206">
        <f>IF(N244="nulová",J244,0)</f>
        <v>0</v>
      </c>
      <c r="BJ244" s="16" t="s">
        <v>80</v>
      </c>
      <c r="BK244" s="206">
        <f>ROUND(I244*H244,1)</f>
        <v>0</v>
      </c>
      <c r="BL244" s="16" t="s">
        <v>140</v>
      </c>
      <c r="BM244" s="205" t="s">
        <v>392</v>
      </c>
    </row>
    <row r="245" spans="1:47" s="2" customFormat="1" ht="12">
      <c r="A245" s="37"/>
      <c r="B245" s="38"/>
      <c r="C245" s="39"/>
      <c r="D245" s="207" t="s">
        <v>126</v>
      </c>
      <c r="E245" s="39"/>
      <c r="F245" s="208" t="s">
        <v>393</v>
      </c>
      <c r="G245" s="39"/>
      <c r="H245" s="39"/>
      <c r="I245" s="209"/>
      <c r="J245" s="39"/>
      <c r="K245" s="39"/>
      <c r="L245" s="43"/>
      <c r="M245" s="210"/>
      <c r="N245" s="211"/>
      <c r="O245" s="83"/>
      <c r="P245" s="83"/>
      <c r="Q245" s="83"/>
      <c r="R245" s="83"/>
      <c r="S245" s="83"/>
      <c r="T245" s="84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126</v>
      </c>
      <c r="AU245" s="16" t="s">
        <v>82</v>
      </c>
    </row>
    <row r="246" spans="1:51" s="14" customFormat="1" ht="12">
      <c r="A246" s="14"/>
      <c r="B246" s="235"/>
      <c r="C246" s="236"/>
      <c r="D246" s="226" t="s">
        <v>181</v>
      </c>
      <c r="E246" s="237" t="s">
        <v>19</v>
      </c>
      <c r="F246" s="238" t="s">
        <v>454</v>
      </c>
      <c r="G246" s="236"/>
      <c r="H246" s="239">
        <v>227.96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181</v>
      </c>
      <c r="AU246" s="245" t="s">
        <v>82</v>
      </c>
      <c r="AV246" s="14" t="s">
        <v>82</v>
      </c>
      <c r="AW246" s="14" t="s">
        <v>33</v>
      </c>
      <c r="AX246" s="14" t="s">
        <v>72</v>
      </c>
      <c r="AY246" s="245" t="s">
        <v>118</v>
      </c>
    </row>
    <row r="247" spans="1:65" s="2" customFormat="1" ht="37.8" customHeight="1">
      <c r="A247" s="37"/>
      <c r="B247" s="38"/>
      <c r="C247" s="195" t="s">
        <v>404</v>
      </c>
      <c r="D247" s="195" t="s">
        <v>119</v>
      </c>
      <c r="E247" s="196" t="s">
        <v>395</v>
      </c>
      <c r="F247" s="197" t="s">
        <v>396</v>
      </c>
      <c r="G247" s="198" t="s">
        <v>198</v>
      </c>
      <c r="H247" s="199">
        <v>13.44</v>
      </c>
      <c r="I247" s="200"/>
      <c r="J247" s="199">
        <f>ROUND(I247*H247,1)</f>
        <v>0</v>
      </c>
      <c r="K247" s="197" t="s">
        <v>123</v>
      </c>
      <c r="L247" s="43"/>
      <c r="M247" s="201" t="s">
        <v>19</v>
      </c>
      <c r="N247" s="202" t="s">
        <v>43</v>
      </c>
      <c r="O247" s="83"/>
      <c r="P247" s="203">
        <f>O247*H247</f>
        <v>0</v>
      </c>
      <c r="Q247" s="203">
        <v>0</v>
      </c>
      <c r="R247" s="203">
        <f>Q247*H247</f>
        <v>0</v>
      </c>
      <c r="S247" s="203">
        <v>0</v>
      </c>
      <c r="T247" s="20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5" t="s">
        <v>140</v>
      </c>
      <c r="AT247" s="205" t="s">
        <v>119</v>
      </c>
      <c r="AU247" s="205" t="s">
        <v>82</v>
      </c>
      <c r="AY247" s="16" t="s">
        <v>118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16" t="s">
        <v>80</v>
      </c>
      <c r="BK247" s="206">
        <f>ROUND(I247*H247,1)</f>
        <v>0</v>
      </c>
      <c r="BL247" s="16" t="s">
        <v>140</v>
      </c>
      <c r="BM247" s="205" t="s">
        <v>455</v>
      </c>
    </row>
    <row r="248" spans="1:47" s="2" customFormat="1" ht="12">
      <c r="A248" s="37"/>
      <c r="B248" s="38"/>
      <c r="C248" s="39"/>
      <c r="D248" s="207" t="s">
        <v>126</v>
      </c>
      <c r="E248" s="39"/>
      <c r="F248" s="208" t="s">
        <v>398</v>
      </c>
      <c r="G248" s="39"/>
      <c r="H248" s="39"/>
      <c r="I248" s="209"/>
      <c r="J248" s="39"/>
      <c r="K248" s="39"/>
      <c r="L248" s="43"/>
      <c r="M248" s="210"/>
      <c r="N248" s="211"/>
      <c r="O248" s="83"/>
      <c r="P248" s="83"/>
      <c r="Q248" s="83"/>
      <c r="R248" s="83"/>
      <c r="S248" s="83"/>
      <c r="T248" s="84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126</v>
      </c>
      <c r="AU248" s="16" t="s">
        <v>82</v>
      </c>
    </row>
    <row r="249" spans="1:65" s="2" customFormat="1" ht="37.8" customHeight="1">
      <c r="A249" s="37"/>
      <c r="B249" s="38"/>
      <c r="C249" s="195" t="s">
        <v>456</v>
      </c>
      <c r="D249" s="195" t="s">
        <v>119</v>
      </c>
      <c r="E249" s="196" t="s">
        <v>400</v>
      </c>
      <c r="F249" s="197" t="s">
        <v>386</v>
      </c>
      <c r="G249" s="198" t="s">
        <v>198</v>
      </c>
      <c r="H249" s="199">
        <v>120.96</v>
      </c>
      <c r="I249" s="200"/>
      <c r="J249" s="199">
        <f>ROUND(I249*H249,1)</f>
        <v>0</v>
      </c>
      <c r="K249" s="197" t="s">
        <v>123</v>
      </c>
      <c r="L249" s="43"/>
      <c r="M249" s="201" t="s">
        <v>19</v>
      </c>
      <c r="N249" s="202" t="s">
        <v>43</v>
      </c>
      <c r="O249" s="83"/>
      <c r="P249" s="203">
        <f>O249*H249</f>
        <v>0</v>
      </c>
      <c r="Q249" s="203">
        <v>0</v>
      </c>
      <c r="R249" s="203">
        <f>Q249*H249</f>
        <v>0</v>
      </c>
      <c r="S249" s="203">
        <v>0</v>
      </c>
      <c r="T249" s="20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05" t="s">
        <v>140</v>
      </c>
      <c r="AT249" s="205" t="s">
        <v>119</v>
      </c>
      <c r="AU249" s="205" t="s">
        <v>82</v>
      </c>
      <c r="AY249" s="16" t="s">
        <v>118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16" t="s">
        <v>80</v>
      </c>
      <c r="BK249" s="206">
        <f>ROUND(I249*H249,1)</f>
        <v>0</v>
      </c>
      <c r="BL249" s="16" t="s">
        <v>140</v>
      </c>
      <c r="BM249" s="205" t="s">
        <v>457</v>
      </c>
    </row>
    <row r="250" spans="1:47" s="2" customFormat="1" ht="12">
      <c r="A250" s="37"/>
      <c r="B250" s="38"/>
      <c r="C250" s="39"/>
      <c r="D250" s="207" t="s">
        <v>126</v>
      </c>
      <c r="E250" s="39"/>
      <c r="F250" s="208" t="s">
        <v>402</v>
      </c>
      <c r="G250" s="39"/>
      <c r="H250" s="39"/>
      <c r="I250" s="209"/>
      <c r="J250" s="39"/>
      <c r="K250" s="39"/>
      <c r="L250" s="43"/>
      <c r="M250" s="210"/>
      <c r="N250" s="211"/>
      <c r="O250" s="83"/>
      <c r="P250" s="83"/>
      <c r="Q250" s="83"/>
      <c r="R250" s="83"/>
      <c r="S250" s="83"/>
      <c r="T250" s="84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126</v>
      </c>
      <c r="AU250" s="16" t="s">
        <v>82</v>
      </c>
    </row>
    <row r="251" spans="1:51" s="14" customFormat="1" ht="12">
      <c r="A251" s="14"/>
      <c r="B251" s="235"/>
      <c r="C251" s="236"/>
      <c r="D251" s="226" t="s">
        <v>181</v>
      </c>
      <c r="E251" s="237" t="s">
        <v>19</v>
      </c>
      <c r="F251" s="238" t="s">
        <v>458</v>
      </c>
      <c r="G251" s="236"/>
      <c r="H251" s="239">
        <v>120.96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181</v>
      </c>
      <c r="AU251" s="245" t="s">
        <v>82</v>
      </c>
      <c r="AV251" s="14" t="s">
        <v>82</v>
      </c>
      <c r="AW251" s="14" t="s">
        <v>33</v>
      </c>
      <c r="AX251" s="14" t="s">
        <v>72</v>
      </c>
      <c r="AY251" s="245" t="s">
        <v>118</v>
      </c>
    </row>
    <row r="252" spans="1:65" s="2" customFormat="1" ht="44.25" customHeight="1">
      <c r="A252" s="37"/>
      <c r="B252" s="38"/>
      <c r="C252" s="195" t="s">
        <v>459</v>
      </c>
      <c r="D252" s="195" t="s">
        <v>119</v>
      </c>
      <c r="E252" s="196" t="s">
        <v>405</v>
      </c>
      <c r="F252" s="197" t="s">
        <v>406</v>
      </c>
      <c r="G252" s="198" t="s">
        <v>198</v>
      </c>
      <c r="H252" s="199">
        <v>13.44</v>
      </c>
      <c r="I252" s="200"/>
      <c r="J252" s="199">
        <f>ROUND(I252*H252,1)</f>
        <v>0</v>
      </c>
      <c r="K252" s="197" t="s">
        <v>123</v>
      </c>
      <c r="L252" s="43"/>
      <c r="M252" s="201" t="s">
        <v>19</v>
      </c>
      <c r="N252" s="202" t="s">
        <v>43</v>
      </c>
      <c r="O252" s="83"/>
      <c r="P252" s="203">
        <f>O252*H252</f>
        <v>0</v>
      </c>
      <c r="Q252" s="203">
        <v>0</v>
      </c>
      <c r="R252" s="203">
        <f>Q252*H252</f>
        <v>0</v>
      </c>
      <c r="S252" s="203">
        <v>0</v>
      </c>
      <c r="T252" s="20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05" t="s">
        <v>140</v>
      </c>
      <c r="AT252" s="205" t="s">
        <v>119</v>
      </c>
      <c r="AU252" s="205" t="s">
        <v>82</v>
      </c>
      <c r="AY252" s="16" t="s">
        <v>118</v>
      </c>
      <c r="BE252" s="206">
        <f>IF(N252="základní",J252,0)</f>
        <v>0</v>
      </c>
      <c r="BF252" s="206">
        <f>IF(N252="snížená",J252,0)</f>
        <v>0</v>
      </c>
      <c r="BG252" s="206">
        <f>IF(N252="zákl. přenesená",J252,0)</f>
        <v>0</v>
      </c>
      <c r="BH252" s="206">
        <f>IF(N252="sníž. přenesená",J252,0)</f>
        <v>0</v>
      </c>
      <c r="BI252" s="206">
        <f>IF(N252="nulová",J252,0)</f>
        <v>0</v>
      </c>
      <c r="BJ252" s="16" t="s">
        <v>80</v>
      </c>
      <c r="BK252" s="206">
        <f>ROUND(I252*H252,1)</f>
        <v>0</v>
      </c>
      <c r="BL252" s="16" t="s">
        <v>140</v>
      </c>
      <c r="BM252" s="205" t="s">
        <v>407</v>
      </c>
    </row>
    <row r="253" spans="1:47" s="2" customFormat="1" ht="12">
      <c r="A253" s="37"/>
      <c r="B253" s="38"/>
      <c r="C253" s="39"/>
      <c r="D253" s="207" t="s">
        <v>126</v>
      </c>
      <c r="E253" s="39"/>
      <c r="F253" s="208" t="s">
        <v>408</v>
      </c>
      <c r="G253" s="39"/>
      <c r="H253" s="39"/>
      <c r="I253" s="209"/>
      <c r="J253" s="39"/>
      <c r="K253" s="39"/>
      <c r="L253" s="43"/>
      <c r="M253" s="212"/>
      <c r="N253" s="213"/>
      <c r="O253" s="214"/>
      <c r="P253" s="214"/>
      <c r="Q253" s="214"/>
      <c r="R253" s="214"/>
      <c r="S253" s="214"/>
      <c r="T253" s="215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126</v>
      </c>
      <c r="AU253" s="16" t="s">
        <v>82</v>
      </c>
    </row>
    <row r="254" spans="1:31" s="2" customFormat="1" ht="6.95" customHeight="1">
      <c r="A254" s="37"/>
      <c r="B254" s="58"/>
      <c r="C254" s="59"/>
      <c r="D254" s="59"/>
      <c r="E254" s="59"/>
      <c r="F254" s="59"/>
      <c r="G254" s="59"/>
      <c r="H254" s="59"/>
      <c r="I254" s="59"/>
      <c r="J254" s="59"/>
      <c r="K254" s="59"/>
      <c r="L254" s="43"/>
      <c r="M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</sheetData>
  <sheetProtection password="CC35" sheet="1" objects="1" scenarios="1" formatColumns="0" formatRows="0" autoFilter="0"/>
  <autoFilter ref="C85:K25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3107311"/>
    <hyperlink ref="F94" r:id="rId2" display="https://podminky.urs.cz/item/CS_URS_2023_01/131213701"/>
    <hyperlink ref="F103" r:id="rId3" display="https://podminky.urs.cz/item/CS_URS_2023_01/162751117"/>
    <hyperlink ref="F105" r:id="rId4" display="https://podminky.urs.cz/item/CS_URS_2023_01/171201221"/>
    <hyperlink ref="F108" r:id="rId5" display="https://podminky.urs.cz/item/CS_URS_2023_01/181951112"/>
    <hyperlink ref="F120" r:id="rId6" display="https://podminky.urs.cz/item/CS_URS_2023_01/451317111"/>
    <hyperlink ref="F129" r:id="rId7" display="https://podminky.urs.cz/item/CS_URS_2023_01/451573111"/>
    <hyperlink ref="F136" r:id="rId8" display="https://podminky.urs.cz/item/CS_URS_2023_01/452311151"/>
    <hyperlink ref="F143" r:id="rId9" display="https://podminky.urs.cz/item/CS_URS_2023_01/465513227"/>
    <hyperlink ref="F153" r:id="rId10" display="https://podminky.urs.cz/item/CS_URS_2023_01/567511151"/>
    <hyperlink ref="F155" r:id="rId11" display="https://podminky.urs.cz/item/CS_URS_2023_01/567512152"/>
    <hyperlink ref="F173" r:id="rId12" display="https://podminky.urs.cz/item/CS_URS_2023_01/565145121"/>
    <hyperlink ref="F175" r:id="rId13" display="https://podminky.urs.cz/item/CS_URS_2023_01/573231107"/>
    <hyperlink ref="F177" r:id="rId14" display="https://podminky.urs.cz/item/CS_URS_2023_01/577134141"/>
    <hyperlink ref="F179" r:id="rId15" display="https://podminky.urs.cz/item/CS_URS_2023_01/569931132"/>
    <hyperlink ref="F181" r:id="rId16" display="https://podminky.urs.cz/item/CS_URS_2023_01/564950413"/>
    <hyperlink ref="F184" r:id="rId17" display="https://podminky.urs.cz/item/CS_URS_2023_01/912221111"/>
    <hyperlink ref="F187" r:id="rId18" display="https://podminky.urs.cz/item/CS_URS_2023_01/915211112"/>
    <hyperlink ref="F189" r:id="rId19" display="https://podminky.urs.cz/item/CS_URS_2023_01/915221122"/>
    <hyperlink ref="F191" r:id="rId20" display="https://podminky.urs.cz/item/CS_URS_2023_01/919112111"/>
    <hyperlink ref="F193" r:id="rId21" display="https://podminky.urs.cz/item/CS_URS_2023_01/919121212"/>
    <hyperlink ref="F195" r:id="rId22" display="https://podminky.urs.cz/item/CS_URS_2023_01/938902151"/>
    <hyperlink ref="F197" r:id="rId23" display="https://podminky.urs.cz/item/CS_URS_2023_01/938902421"/>
    <hyperlink ref="F201" r:id="rId24" display="https://podminky.urs.cz/item/CS_URS_2023_01/938902422"/>
    <hyperlink ref="F207" r:id="rId25" display="https://podminky.urs.cz/item/CS_URS_2023_01/938909611"/>
    <hyperlink ref="F214" r:id="rId26" display="https://podminky.urs.cz/item/CS_URS_2023_01/966008311"/>
    <hyperlink ref="F221" r:id="rId27" display="https://podminky.urs.cz/item/CS_URS_2023_01/919521140"/>
    <hyperlink ref="F229" r:id="rId28" display="https://podminky.urs.cz/item/CS_URS_2023_01/919535556"/>
    <hyperlink ref="F232" r:id="rId29" display="https://podminky.urs.cz/item/CS_URS_2023_01/977213215"/>
    <hyperlink ref="F235" r:id="rId30" display="https://podminky.urs.cz/item/CS_URS_2023_01/998225111"/>
    <hyperlink ref="F238" r:id="rId31" display="https://podminky.urs.cz/item/CS_URS_2023_01/997221611"/>
    <hyperlink ref="F240" r:id="rId32" display="https://podminky.urs.cz/item/CS_URS_2023_01/997221551"/>
    <hyperlink ref="F242" r:id="rId33" display="https://podminky.urs.cz/item/CS_URS_2023_01/997221559"/>
    <hyperlink ref="F245" r:id="rId34" display="https://podminky.urs.cz/item/CS_URS_2023_01/997221655"/>
    <hyperlink ref="F248" r:id="rId35" display="https://podminky.urs.cz/item/CS_URS_2023_01/997221561"/>
    <hyperlink ref="F250" r:id="rId36" display="https://podminky.urs.cz/item/CS_URS_2023_01/997221569"/>
    <hyperlink ref="F253" r:id="rId37" display="https://podminky.urs.cz/item/CS_URS_2023_01/99722161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III/180 35 Dobřany–Dnešice-II/230, oprava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460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ROUND(J87,1)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ROUND((SUM(BE87:BE279)),1)</f>
        <v>0</v>
      </c>
      <c r="G33" s="37"/>
      <c r="H33" s="37"/>
      <c r="I33" s="147">
        <v>0.21</v>
      </c>
      <c r="J33" s="146">
        <f>ROUND(((SUM(BE87:BE279))*I33),1)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ROUND((SUM(BF87:BF279)),1)</f>
        <v>0</v>
      </c>
      <c r="G34" s="37"/>
      <c r="H34" s="37"/>
      <c r="I34" s="147">
        <v>0.15</v>
      </c>
      <c r="J34" s="146">
        <f>ROUND(((SUM(BF87:BF279))*I34),1)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ROUND((SUM(BG87:BG279)),1)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ROUND((SUM(BH87:BH279)),1)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ROUND((SUM(BI87:BI279)),1)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III/180 35 Dobřany–Dnešice-II/230, oprava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03 - 3. ETAPA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22. 2. 2023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Správa a údržba silnic Plzeňského kraje</v>
      </c>
      <c r="G54" s="39"/>
      <c r="H54" s="39"/>
      <c r="I54" s="31" t="s">
        <v>31</v>
      </c>
      <c r="J54" s="35" t="str">
        <f>E21</f>
        <v>SG Geotechnika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Roman Mitas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98</v>
      </c>
      <c r="D57" s="161"/>
      <c r="E57" s="161"/>
      <c r="F57" s="161"/>
      <c r="G57" s="161"/>
      <c r="H57" s="161"/>
      <c r="I57" s="161"/>
      <c r="J57" s="162" t="s">
        <v>99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J87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 hidden="1">
      <c r="A60" s="9"/>
      <c r="B60" s="164"/>
      <c r="C60" s="165"/>
      <c r="D60" s="166" t="s">
        <v>166</v>
      </c>
      <c r="E60" s="167"/>
      <c r="F60" s="167"/>
      <c r="G60" s="167"/>
      <c r="H60" s="167"/>
      <c r="I60" s="167"/>
      <c r="J60" s="168">
        <f>J88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 hidden="1">
      <c r="A61" s="12"/>
      <c r="B61" s="216"/>
      <c r="C61" s="217"/>
      <c r="D61" s="218" t="s">
        <v>167</v>
      </c>
      <c r="E61" s="219"/>
      <c r="F61" s="219"/>
      <c r="G61" s="219"/>
      <c r="H61" s="219"/>
      <c r="I61" s="219"/>
      <c r="J61" s="220">
        <f>J89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 hidden="1">
      <c r="A62" s="12"/>
      <c r="B62" s="216"/>
      <c r="C62" s="217"/>
      <c r="D62" s="218" t="s">
        <v>168</v>
      </c>
      <c r="E62" s="219"/>
      <c r="F62" s="219"/>
      <c r="G62" s="219"/>
      <c r="H62" s="219"/>
      <c r="I62" s="219"/>
      <c r="J62" s="220">
        <f>J125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 hidden="1">
      <c r="A63" s="12"/>
      <c r="B63" s="216"/>
      <c r="C63" s="217"/>
      <c r="D63" s="218" t="s">
        <v>169</v>
      </c>
      <c r="E63" s="219"/>
      <c r="F63" s="219"/>
      <c r="G63" s="219"/>
      <c r="H63" s="219"/>
      <c r="I63" s="219"/>
      <c r="J63" s="220">
        <f>J161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 hidden="1">
      <c r="A64" s="12"/>
      <c r="B64" s="216"/>
      <c r="C64" s="217"/>
      <c r="D64" s="218" t="s">
        <v>461</v>
      </c>
      <c r="E64" s="219"/>
      <c r="F64" s="219"/>
      <c r="G64" s="219"/>
      <c r="H64" s="219"/>
      <c r="I64" s="219"/>
      <c r="J64" s="220">
        <f>J170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 hidden="1">
      <c r="A65" s="12"/>
      <c r="B65" s="216"/>
      <c r="C65" s="217"/>
      <c r="D65" s="218" t="s">
        <v>170</v>
      </c>
      <c r="E65" s="219"/>
      <c r="F65" s="219"/>
      <c r="G65" s="219"/>
      <c r="H65" s="219"/>
      <c r="I65" s="219"/>
      <c r="J65" s="220">
        <f>J175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 hidden="1">
      <c r="A66" s="12"/>
      <c r="B66" s="216"/>
      <c r="C66" s="217"/>
      <c r="D66" s="218" t="s">
        <v>171</v>
      </c>
      <c r="E66" s="219"/>
      <c r="F66" s="219"/>
      <c r="G66" s="219"/>
      <c r="H66" s="219"/>
      <c r="I66" s="219"/>
      <c r="J66" s="220">
        <f>J256</f>
        <v>0</v>
      </c>
      <c r="K66" s="217"/>
      <c r="L66" s="22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 hidden="1">
      <c r="A67" s="12"/>
      <c r="B67" s="216"/>
      <c r="C67" s="217"/>
      <c r="D67" s="218" t="s">
        <v>172</v>
      </c>
      <c r="E67" s="219"/>
      <c r="F67" s="219"/>
      <c r="G67" s="219"/>
      <c r="H67" s="219"/>
      <c r="I67" s="219"/>
      <c r="J67" s="220">
        <f>J259</f>
        <v>0</v>
      </c>
      <c r="K67" s="217"/>
      <c r="L67" s="221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2" customFormat="1" ht="21.8" customHeight="1" hidden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 hidden="1">
      <c r="A69" s="37"/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ht="12" hidden="1"/>
    <row r="71" ht="12" hidden="1"/>
    <row r="72" ht="12" hidden="1"/>
    <row r="73" spans="1:31" s="2" customFormat="1" ht="6.95" customHeight="1">
      <c r="A73" s="37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2" t="s">
        <v>103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16</v>
      </c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9"/>
      <c r="D77" s="39"/>
      <c r="E77" s="159" t="str">
        <f>E7</f>
        <v>III/180 35 Dobřany–Dnešice-II/230, oprava</v>
      </c>
      <c r="F77" s="31"/>
      <c r="G77" s="31"/>
      <c r="H77" s="31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95</v>
      </c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68" t="str">
        <f>E9</f>
        <v>03 - 3. ETAPA</v>
      </c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21</v>
      </c>
      <c r="D81" s="39"/>
      <c r="E81" s="39"/>
      <c r="F81" s="26" t="str">
        <f>F12</f>
        <v xml:space="preserve"> </v>
      </c>
      <c r="G81" s="39"/>
      <c r="H81" s="39"/>
      <c r="I81" s="31" t="s">
        <v>23</v>
      </c>
      <c r="J81" s="71" t="str">
        <f>IF(J12="","",J12)</f>
        <v>22. 2. 2023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25</v>
      </c>
      <c r="D83" s="39"/>
      <c r="E83" s="39"/>
      <c r="F83" s="26" t="str">
        <f>E15</f>
        <v>Správa a údržba silnic Plzeňského kraje</v>
      </c>
      <c r="G83" s="39"/>
      <c r="H83" s="39"/>
      <c r="I83" s="31" t="s">
        <v>31</v>
      </c>
      <c r="J83" s="35" t="str">
        <f>E21</f>
        <v>SG Geotechnika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29</v>
      </c>
      <c r="D84" s="39"/>
      <c r="E84" s="39"/>
      <c r="F84" s="26" t="str">
        <f>IF(E18="","",E18)</f>
        <v>Vyplň údaj</v>
      </c>
      <c r="G84" s="39"/>
      <c r="H84" s="39"/>
      <c r="I84" s="31" t="s">
        <v>34</v>
      </c>
      <c r="J84" s="35" t="str">
        <f>E24</f>
        <v>Roman Mitas</v>
      </c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0" customFormat="1" ht="29.25" customHeight="1">
      <c r="A86" s="170"/>
      <c r="B86" s="171"/>
      <c r="C86" s="172" t="s">
        <v>104</v>
      </c>
      <c r="D86" s="173" t="s">
        <v>57</v>
      </c>
      <c r="E86" s="173" t="s">
        <v>53</v>
      </c>
      <c r="F86" s="173" t="s">
        <v>54</v>
      </c>
      <c r="G86" s="173" t="s">
        <v>105</v>
      </c>
      <c r="H86" s="173" t="s">
        <v>106</v>
      </c>
      <c r="I86" s="173" t="s">
        <v>107</v>
      </c>
      <c r="J86" s="173" t="s">
        <v>99</v>
      </c>
      <c r="K86" s="174" t="s">
        <v>108</v>
      </c>
      <c r="L86" s="175"/>
      <c r="M86" s="91" t="s">
        <v>19</v>
      </c>
      <c r="N86" s="92" t="s">
        <v>42</v>
      </c>
      <c r="O86" s="92" t="s">
        <v>109</v>
      </c>
      <c r="P86" s="92" t="s">
        <v>110</v>
      </c>
      <c r="Q86" s="92" t="s">
        <v>111</v>
      </c>
      <c r="R86" s="92" t="s">
        <v>112</v>
      </c>
      <c r="S86" s="92" t="s">
        <v>113</v>
      </c>
      <c r="T86" s="93" t="s">
        <v>114</v>
      </c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pans="1:63" s="2" customFormat="1" ht="22.8" customHeight="1">
      <c r="A87" s="37"/>
      <c r="B87" s="38"/>
      <c r="C87" s="98" t="s">
        <v>115</v>
      </c>
      <c r="D87" s="39"/>
      <c r="E87" s="39"/>
      <c r="F87" s="39"/>
      <c r="G87" s="39"/>
      <c r="H87" s="39"/>
      <c r="I87" s="39"/>
      <c r="J87" s="176">
        <f>BK87</f>
        <v>0</v>
      </c>
      <c r="K87" s="39"/>
      <c r="L87" s="43"/>
      <c r="M87" s="94"/>
      <c r="N87" s="177"/>
      <c r="O87" s="95"/>
      <c r="P87" s="178">
        <f>P88</f>
        <v>0</v>
      </c>
      <c r="Q87" s="95"/>
      <c r="R87" s="178">
        <f>R88</f>
        <v>367.35643250000004</v>
      </c>
      <c r="S87" s="95"/>
      <c r="T87" s="179">
        <f>T88</f>
        <v>176.7359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71</v>
      </c>
      <c r="AU87" s="16" t="s">
        <v>100</v>
      </c>
      <c r="BK87" s="180">
        <f>BK88</f>
        <v>0</v>
      </c>
    </row>
    <row r="88" spans="1:63" s="11" customFormat="1" ht="25.9" customHeight="1">
      <c r="A88" s="11"/>
      <c r="B88" s="181"/>
      <c r="C88" s="182"/>
      <c r="D88" s="183" t="s">
        <v>71</v>
      </c>
      <c r="E88" s="184" t="s">
        <v>173</v>
      </c>
      <c r="F88" s="184" t="s">
        <v>174</v>
      </c>
      <c r="G88" s="182"/>
      <c r="H88" s="182"/>
      <c r="I88" s="185"/>
      <c r="J88" s="186">
        <f>BK88</f>
        <v>0</v>
      </c>
      <c r="K88" s="182"/>
      <c r="L88" s="187"/>
      <c r="M88" s="188"/>
      <c r="N88" s="189"/>
      <c r="O88" s="189"/>
      <c r="P88" s="190">
        <f>P89+P125+P161+P170+P175+P256+P259</f>
        <v>0</v>
      </c>
      <c r="Q88" s="189"/>
      <c r="R88" s="190">
        <f>R89+R125+R161+R170+R175+R256+R259</f>
        <v>367.35643250000004</v>
      </c>
      <c r="S88" s="189"/>
      <c r="T88" s="191">
        <f>T89+T125+T161+T170+T175+T256+T259</f>
        <v>176.7359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2" t="s">
        <v>80</v>
      </c>
      <c r="AT88" s="193" t="s">
        <v>71</v>
      </c>
      <c r="AU88" s="193" t="s">
        <v>72</v>
      </c>
      <c r="AY88" s="192" t="s">
        <v>118</v>
      </c>
      <c r="BK88" s="194">
        <f>BK89+BK125+BK161+BK170+BK175+BK256+BK259</f>
        <v>0</v>
      </c>
    </row>
    <row r="89" spans="1:63" s="11" customFormat="1" ht="22.8" customHeight="1">
      <c r="A89" s="11"/>
      <c r="B89" s="181"/>
      <c r="C89" s="182"/>
      <c r="D89" s="183" t="s">
        <v>71</v>
      </c>
      <c r="E89" s="222" t="s">
        <v>80</v>
      </c>
      <c r="F89" s="222" t="s">
        <v>175</v>
      </c>
      <c r="G89" s="182"/>
      <c r="H89" s="182"/>
      <c r="I89" s="185"/>
      <c r="J89" s="223">
        <f>BK89</f>
        <v>0</v>
      </c>
      <c r="K89" s="182"/>
      <c r="L89" s="187"/>
      <c r="M89" s="188"/>
      <c r="N89" s="189"/>
      <c r="O89" s="189"/>
      <c r="P89" s="190">
        <f>SUM(P90:P124)</f>
        <v>0</v>
      </c>
      <c r="Q89" s="189"/>
      <c r="R89" s="190">
        <f>SUM(R90:R124)</f>
        <v>1.299</v>
      </c>
      <c r="S89" s="189"/>
      <c r="T89" s="191">
        <f>SUM(T90:T124)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192" t="s">
        <v>80</v>
      </c>
      <c r="AT89" s="193" t="s">
        <v>71</v>
      </c>
      <c r="AU89" s="193" t="s">
        <v>80</v>
      </c>
      <c r="AY89" s="192" t="s">
        <v>118</v>
      </c>
      <c r="BK89" s="194">
        <f>SUM(BK90:BK124)</f>
        <v>0</v>
      </c>
    </row>
    <row r="90" spans="1:65" s="2" customFormat="1" ht="44.25" customHeight="1">
      <c r="A90" s="37"/>
      <c r="B90" s="38"/>
      <c r="C90" s="195" t="s">
        <v>80</v>
      </c>
      <c r="D90" s="195" t="s">
        <v>119</v>
      </c>
      <c r="E90" s="196" t="s">
        <v>462</v>
      </c>
      <c r="F90" s="197" t="s">
        <v>463</v>
      </c>
      <c r="G90" s="198" t="s">
        <v>178</v>
      </c>
      <c r="H90" s="199">
        <v>5280</v>
      </c>
      <c r="I90" s="200"/>
      <c r="J90" s="199">
        <f>ROUND(I90*H90,1)</f>
        <v>0</v>
      </c>
      <c r="K90" s="197" t="s">
        <v>123</v>
      </c>
      <c r="L90" s="43"/>
      <c r="M90" s="201" t="s">
        <v>19</v>
      </c>
      <c r="N90" s="202" t="s">
        <v>43</v>
      </c>
      <c r="O90" s="83"/>
      <c r="P90" s="203">
        <f>O90*H90</f>
        <v>0</v>
      </c>
      <c r="Q90" s="203">
        <v>4E-05</v>
      </c>
      <c r="R90" s="203">
        <f>Q90*H90</f>
        <v>0.21120000000000003</v>
      </c>
      <c r="S90" s="203">
        <v>0</v>
      </c>
      <c r="T90" s="204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5" t="s">
        <v>140</v>
      </c>
      <c r="AT90" s="205" t="s">
        <v>119</v>
      </c>
      <c r="AU90" s="205" t="s">
        <v>82</v>
      </c>
      <c r="AY90" s="16" t="s">
        <v>118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6" t="s">
        <v>80</v>
      </c>
      <c r="BK90" s="206">
        <f>ROUND(I90*H90,1)</f>
        <v>0</v>
      </c>
      <c r="BL90" s="16" t="s">
        <v>140</v>
      </c>
      <c r="BM90" s="205" t="s">
        <v>464</v>
      </c>
    </row>
    <row r="91" spans="1:47" s="2" customFormat="1" ht="12">
      <c r="A91" s="37"/>
      <c r="B91" s="38"/>
      <c r="C91" s="39"/>
      <c r="D91" s="207" t="s">
        <v>126</v>
      </c>
      <c r="E91" s="39"/>
      <c r="F91" s="208" t="s">
        <v>465</v>
      </c>
      <c r="G91" s="39"/>
      <c r="H91" s="39"/>
      <c r="I91" s="209"/>
      <c r="J91" s="39"/>
      <c r="K91" s="39"/>
      <c r="L91" s="43"/>
      <c r="M91" s="210"/>
      <c r="N91" s="211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126</v>
      </c>
      <c r="AU91" s="16" t="s">
        <v>82</v>
      </c>
    </row>
    <row r="92" spans="1:51" s="13" customFormat="1" ht="12">
      <c r="A92" s="13"/>
      <c r="B92" s="224"/>
      <c r="C92" s="225"/>
      <c r="D92" s="226" t="s">
        <v>181</v>
      </c>
      <c r="E92" s="227" t="s">
        <v>19</v>
      </c>
      <c r="F92" s="228" t="s">
        <v>466</v>
      </c>
      <c r="G92" s="225"/>
      <c r="H92" s="227" t="s">
        <v>19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181</v>
      </c>
      <c r="AU92" s="234" t="s">
        <v>82</v>
      </c>
      <c r="AV92" s="13" t="s">
        <v>80</v>
      </c>
      <c r="AW92" s="13" t="s">
        <v>33</v>
      </c>
      <c r="AX92" s="13" t="s">
        <v>72</v>
      </c>
      <c r="AY92" s="234" t="s">
        <v>118</v>
      </c>
    </row>
    <row r="93" spans="1:51" s="14" customFormat="1" ht="12">
      <c r="A93" s="14"/>
      <c r="B93" s="235"/>
      <c r="C93" s="236"/>
      <c r="D93" s="226" t="s">
        <v>181</v>
      </c>
      <c r="E93" s="237" t="s">
        <v>19</v>
      </c>
      <c r="F93" s="238" t="s">
        <v>467</v>
      </c>
      <c r="G93" s="236"/>
      <c r="H93" s="239">
        <v>5280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181</v>
      </c>
      <c r="AU93" s="245" t="s">
        <v>82</v>
      </c>
      <c r="AV93" s="14" t="s">
        <v>82</v>
      </c>
      <c r="AW93" s="14" t="s">
        <v>33</v>
      </c>
      <c r="AX93" s="14" t="s">
        <v>72</v>
      </c>
      <c r="AY93" s="245" t="s">
        <v>118</v>
      </c>
    </row>
    <row r="94" spans="1:65" s="2" customFormat="1" ht="49.05" customHeight="1">
      <c r="A94" s="37"/>
      <c r="B94" s="38"/>
      <c r="C94" s="195" t="s">
        <v>82</v>
      </c>
      <c r="D94" s="195" t="s">
        <v>119</v>
      </c>
      <c r="E94" s="196" t="s">
        <v>468</v>
      </c>
      <c r="F94" s="197" t="s">
        <v>469</v>
      </c>
      <c r="G94" s="198" t="s">
        <v>178</v>
      </c>
      <c r="H94" s="199">
        <v>15540</v>
      </c>
      <c r="I94" s="200"/>
      <c r="J94" s="199">
        <f>ROUND(I94*H94,1)</f>
        <v>0</v>
      </c>
      <c r="K94" s="197" t="s">
        <v>123</v>
      </c>
      <c r="L94" s="43"/>
      <c r="M94" s="201" t="s">
        <v>19</v>
      </c>
      <c r="N94" s="202" t="s">
        <v>43</v>
      </c>
      <c r="O94" s="83"/>
      <c r="P94" s="203">
        <f>O94*H94</f>
        <v>0</v>
      </c>
      <c r="Q94" s="203">
        <v>7E-05</v>
      </c>
      <c r="R94" s="203">
        <f>Q94*H94</f>
        <v>1.0877999999999999</v>
      </c>
      <c r="S94" s="203">
        <v>0</v>
      </c>
      <c r="T94" s="204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5" t="s">
        <v>140</v>
      </c>
      <c r="AT94" s="205" t="s">
        <v>119</v>
      </c>
      <c r="AU94" s="205" t="s">
        <v>82</v>
      </c>
      <c r="AY94" s="16" t="s">
        <v>118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6" t="s">
        <v>80</v>
      </c>
      <c r="BK94" s="206">
        <f>ROUND(I94*H94,1)</f>
        <v>0</v>
      </c>
      <c r="BL94" s="16" t="s">
        <v>140</v>
      </c>
      <c r="BM94" s="205" t="s">
        <v>470</v>
      </c>
    </row>
    <row r="95" spans="1:47" s="2" customFormat="1" ht="12">
      <c r="A95" s="37"/>
      <c r="B95" s="38"/>
      <c r="C95" s="39"/>
      <c r="D95" s="207" t="s">
        <v>126</v>
      </c>
      <c r="E95" s="39"/>
      <c r="F95" s="208" t="s">
        <v>471</v>
      </c>
      <c r="G95" s="39"/>
      <c r="H95" s="39"/>
      <c r="I95" s="209"/>
      <c r="J95" s="39"/>
      <c r="K95" s="39"/>
      <c r="L95" s="43"/>
      <c r="M95" s="210"/>
      <c r="N95" s="211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126</v>
      </c>
      <c r="AU95" s="16" t="s">
        <v>82</v>
      </c>
    </row>
    <row r="96" spans="1:65" s="2" customFormat="1" ht="37.8" customHeight="1">
      <c r="A96" s="37"/>
      <c r="B96" s="38"/>
      <c r="C96" s="195" t="s">
        <v>135</v>
      </c>
      <c r="D96" s="195" t="s">
        <v>119</v>
      </c>
      <c r="E96" s="196" t="s">
        <v>184</v>
      </c>
      <c r="F96" s="197" t="s">
        <v>185</v>
      </c>
      <c r="G96" s="198" t="s">
        <v>186</v>
      </c>
      <c r="H96" s="199">
        <v>18.25</v>
      </c>
      <c r="I96" s="200"/>
      <c r="J96" s="199">
        <f>ROUND(I96*H96,1)</f>
        <v>0</v>
      </c>
      <c r="K96" s="197" t="s">
        <v>123</v>
      </c>
      <c r="L96" s="43"/>
      <c r="M96" s="201" t="s">
        <v>19</v>
      </c>
      <c r="N96" s="202" t="s">
        <v>43</v>
      </c>
      <c r="O96" s="83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5" t="s">
        <v>140</v>
      </c>
      <c r="AT96" s="205" t="s">
        <v>119</v>
      </c>
      <c r="AU96" s="205" t="s">
        <v>82</v>
      </c>
      <c r="AY96" s="16" t="s">
        <v>118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6" t="s">
        <v>80</v>
      </c>
      <c r="BK96" s="206">
        <f>ROUND(I96*H96,1)</f>
        <v>0</v>
      </c>
      <c r="BL96" s="16" t="s">
        <v>140</v>
      </c>
      <c r="BM96" s="205" t="s">
        <v>187</v>
      </c>
    </row>
    <row r="97" spans="1:47" s="2" customFormat="1" ht="12">
      <c r="A97" s="37"/>
      <c r="B97" s="38"/>
      <c r="C97" s="39"/>
      <c r="D97" s="207" t="s">
        <v>126</v>
      </c>
      <c r="E97" s="39"/>
      <c r="F97" s="208" t="s">
        <v>188</v>
      </c>
      <c r="G97" s="39"/>
      <c r="H97" s="39"/>
      <c r="I97" s="209"/>
      <c r="J97" s="39"/>
      <c r="K97" s="39"/>
      <c r="L97" s="43"/>
      <c r="M97" s="210"/>
      <c r="N97" s="211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126</v>
      </c>
      <c r="AU97" s="16" t="s">
        <v>82</v>
      </c>
    </row>
    <row r="98" spans="1:51" s="13" customFormat="1" ht="12">
      <c r="A98" s="13"/>
      <c r="B98" s="224"/>
      <c r="C98" s="225"/>
      <c r="D98" s="226" t="s">
        <v>181</v>
      </c>
      <c r="E98" s="227" t="s">
        <v>19</v>
      </c>
      <c r="F98" s="228" t="s">
        <v>189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181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118</v>
      </c>
    </row>
    <row r="99" spans="1:51" s="13" customFormat="1" ht="12">
      <c r="A99" s="13"/>
      <c r="B99" s="224"/>
      <c r="C99" s="225"/>
      <c r="D99" s="226" t="s">
        <v>181</v>
      </c>
      <c r="E99" s="227" t="s">
        <v>19</v>
      </c>
      <c r="F99" s="228" t="s">
        <v>472</v>
      </c>
      <c r="G99" s="225"/>
      <c r="H99" s="227" t="s">
        <v>19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181</v>
      </c>
      <c r="AU99" s="234" t="s">
        <v>82</v>
      </c>
      <c r="AV99" s="13" t="s">
        <v>80</v>
      </c>
      <c r="AW99" s="13" t="s">
        <v>33</v>
      </c>
      <c r="AX99" s="13" t="s">
        <v>72</v>
      </c>
      <c r="AY99" s="234" t="s">
        <v>118</v>
      </c>
    </row>
    <row r="100" spans="1:51" s="14" customFormat="1" ht="12">
      <c r="A100" s="14"/>
      <c r="B100" s="235"/>
      <c r="C100" s="236"/>
      <c r="D100" s="226" t="s">
        <v>181</v>
      </c>
      <c r="E100" s="237" t="s">
        <v>19</v>
      </c>
      <c r="F100" s="238" t="s">
        <v>473</v>
      </c>
      <c r="G100" s="236"/>
      <c r="H100" s="239">
        <v>6.25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181</v>
      </c>
      <c r="AU100" s="245" t="s">
        <v>82</v>
      </c>
      <c r="AV100" s="14" t="s">
        <v>82</v>
      </c>
      <c r="AW100" s="14" t="s">
        <v>33</v>
      </c>
      <c r="AX100" s="14" t="s">
        <v>72</v>
      </c>
      <c r="AY100" s="245" t="s">
        <v>118</v>
      </c>
    </row>
    <row r="101" spans="1:51" s="13" customFormat="1" ht="12">
      <c r="A101" s="13"/>
      <c r="B101" s="224"/>
      <c r="C101" s="225"/>
      <c r="D101" s="226" t="s">
        <v>181</v>
      </c>
      <c r="E101" s="227" t="s">
        <v>19</v>
      </c>
      <c r="F101" s="228" t="s">
        <v>474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181</v>
      </c>
      <c r="AU101" s="234" t="s">
        <v>82</v>
      </c>
      <c r="AV101" s="13" t="s">
        <v>80</v>
      </c>
      <c r="AW101" s="13" t="s">
        <v>33</v>
      </c>
      <c r="AX101" s="13" t="s">
        <v>72</v>
      </c>
      <c r="AY101" s="234" t="s">
        <v>118</v>
      </c>
    </row>
    <row r="102" spans="1:51" s="14" customFormat="1" ht="12">
      <c r="A102" s="14"/>
      <c r="B102" s="235"/>
      <c r="C102" s="236"/>
      <c r="D102" s="226" t="s">
        <v>181</v>
      </c>
      <c r="E102" s="237" t="s">
        <v>19</v>
      </c>
      <c r="F102" s="238" t="s">
        <v>191</v>
      </c>
      <c r="G102" s="236"/>
      <c r="H102" s="239">
        <v>2.5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181</v>
      </c>
      <c r="AU102" s="245" t="s">
        <v>82</v>
      </c>
      <c r="AV102" s="14" t="s">
        <v>82</v>
      </c>
      <c r="AW102" s="14" t="s">
        <v>33</v>
      </c>
      <c r="AX102" s="14" t="s">
        <v>72</v>
      </c>
      <c r="AY102" s="245" t="s">
        <v>118</v>
      </c>
    </row>
    <row r="103" spans="1:51" s="13" customFormat="1" ht="12">
      <c r="A103" s="13"/>
      <c r="B103" s="224"/>
      <c r="C103" s="225"/>
      <c r="D103" s="226" t="s">
        <v>181</v>
      </c>
      <c r="E103" s="227" t="s">
        <v>19</v>
      </c>
      <c r="F103" s="228" t="s">
        <v>475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181</v>
      </c>
      <c r="AU103" s="234" t="s">
        <v>82</v>
      </c>
      <c r="AV103" s="13" t="s">
        <v>80</v>
      </c>
      <c r="AW103" s="13" t="s">
        <v>33</v>
      </c>
      <c r="AX103" s="13" t="s">
        <v>72</v>
      </c>
      <c r="AY103" s="234" t="s">
        <v>118</v>
      </c>
    </row>
    <row r="104" spans="1:51" s="14" customFormat="1" ht="12">
      <c r="A104" s="14"/>
      <c r="B104" s="235"/>
      <c r="C104" s="236"/>
      <c r="D104" s="226" t="s">
        <v>181</v>
      </c>
      <c r="E104" s="237" t="s">
        <v>19</v>
      </c>
      <c r="F104" s="238" t="s">
        <v>476</v>
      </c>
      <c r="G104" s="236"/>
      <c r="H104" s="239">
        <v>2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181</v>
      </c>
      <c r="AU104" s="245" t="s">
        <v>82</v>
      </c>
      <c r="AV104" s="14" t="s">
        <v>82</v>
      </c>
      <c r="AW104" s="14" t="s">
        <v>33</v>
      </c>
      <c r="AX104" s="14" t="s">
        <v>72</v>
      </c>
      <c r="AY104" s="245" t="s">
        <v>118</v>
      </c>
    </row>
    <row r="105" spans="1:51" s="13" customFormat="1" ht="12">
      <c r="A105" s="13"/>
      <c r="B105" s="224"/>
      <c r="C105" s="225"/>
      <c r="D105" s="226" t="s">
        <v>181</v>
      </c>
      <c r="E105" s="227" t="s">
        <v>19</v>
      </c>
      <c r="F105" s="228" t="s">
        <v>477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181</v>
      </c>
      <c r="AU105" s="234" t="s">
        <v>82</v>
      </c>
      <c r="AV105" s="13" t="s">
        <v>80</v>
      </c>
      <c r="AW105" s="13" t="s">
        <v>33</v>
      </c>
      <c r="AX105" s="13" t="s">
        <v>72</v>
      </c>
      <c r="AY105" s="234" t="s">
        <v>118</v>
      </c>
    </row>
    <row r="106" spans="1:51" s="14" customFormat="1" ht="12">
      <c r="A106" s="14"/>
      <c r="B106" s="235"/>
      <c r="C106" s="236"/>
      <c r="D106" s="226" t="s">
        <v>181</v>
      </c>
      <c r="E106" s="237" t="s">
        <v>19</v>
      </c>
      <c r="F106" s="238" t="s">
        <v>412</v>
      </c>
      <c r="G106" s="236"/>
      <c r="H106" s="239">
        <v>7.5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181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118</v>
      </c>
    </row>
    <row r="107" spans="1:65" s="2" customFormat="1" ht="62.7" customHeight="1">
      <c r="A107" s="37"/>
      <c r="B107" s="38"/>
      <c r="C107" s="195" t="s">
        <v>140</v>
      </c>
      <c r="D107" s="195" t="s">
        <v>119</v>
      </c>
      <c r="E107" s="196" t="s">
        <v>192</v>
      </c>
      <c r="F107" s="197" t="s">
        <v>193</v>
      </c>
      <c r="G107" s="198" t="s">
        <v>186</v>
      </c>
      <c r="H107" s="199">
        <v>18.25</v>
      </c>
      <c r="I107" s="200"/>
      <c r="J107" s="199">
        <f>ROUND(I107*H107,1)</f>
        <v>0</v>
      </c>
      <c r="K107" s="197" t="s">
        <v>123</v>
      </c>
      <c r="L107" s="43"/>
      <c r="M107" s="201" t="s">
        <v>19</v>
      </c>
      <c r="N107" s="202" t="s">
        <v>43</v>
      </c>
      <c r="O107" s="83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5" t="s">
        <v>140</v>
      </c>
      <c r="AT107" s="205" t="s">
        <v>119</v>
      </c>
      <c r="AU107" s="205" t="s">
        <v>82</v>
      </c>
      <c r="AY107" s="16" t="s">
        <v>118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6" t="s">
        <v>80</v>
      </c>
      <c r="BK107" s="206">
        <f>ROUND(I107*H107,1)</f>
        <v>0</v>
      </c>
      <c r="BL107" s="16" t="s">
        <v>140</v>
      </c>
      <c r="BM107" s="205" t="s">
        <v>194</v>
      </c>
    </row>
    <row r="108" spans="1:47" s="2" customFormat="1" ht="12">
      <c r="A108" s="37"/>
      <c r="B108" s="38"/>
      <c r="C108" s="39"/>
      <c r="D108" s="207" t="s">
        <v>126</v>
      </c>
      <c r="E108" s="39"/>
      <c r="F108" s="208" t="s">
        <v>195</v>
      </c>
      <c r="G108" s="39"/>
      <c r="H108" s="39"/>
      <c r="I108" s="209"/>
      <c r="J108" s="39"/>
      <c r="K108" s="39"/>
      <c r="L108" s="43"/>
      <c r="M108" s="210"/>
      <c r="N108" s="211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126</v>
      </c>
      <c r="AU108" s="16" t="s">
        <v>82</v>
      </c>
    </row>
    <row r="109" spans="1:65" s="2" customFormat="1" ht="44.25" customHeight="1">
      <c r="A109" s="37"/>
      <c r="B109" s="38"/>
      <c r="C109" s="195" t="s">
        <v>145</v>
      </c>
      <c r="D109" s="195" t="s">
        <v>119</v>
      </c>
      <c r="E109" s="196" t="s">
        <v>196</v>
      </c>
      <c r="F109" s="197" t="s">
        <v>197</v>
      </c>
      <c r="G109" s="198" t="s">
        <v>198</v>
      </c>
      <c r="H109" s="199">
        <v>33.76</v>
      </c>
      <c r="I109" s="200"/>
      <c r="J109" s="199">
        <f>ROUND(I109*H109,1)</f>
        <v>0</v>
      </c>
      <c r="K109" s="197" t="s">
        <v>123</v>
      </c>
      <c r="L109" s="43"/>
      <c r="M109" s="201" t="s">
        <v>19</v>
      </c>
      <c r="N109" s="202" t="s">
        <v>43</v>
      </c>
      <c r="O109" s="83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05" t="s">
        <v>140</v>
      </c>
      <c r="AT109" s="205" t="s">
        <v>119</v>
      </c>
      <c r="AU109" s="205" t="s">
        <v>82</v>
      </c>
      <c r="AY109" s="16" t="s">
        <v>118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6" t="s">
        <v>80</v>
      </c>
      <c r="BK109" s="206">
        <f>ROUND(I109*H109,1)</f>
        <v>0</v>
      </c>
      <c r="BL109" s="16" t="s">
        <v>140</v>
      </c>
      <c r="BM109" s="205" t="s">
        <v>199</v>
      </c>
    </row>
    <row r="110" spans="1:47" s="2" customFormat="1" ht="12">
      <c r="A110" s="37"/>
      <c r="B110" s="38"/>
      <c r="C110" s="39"/>
      <c r="D110" s="207" t="s">
        <v>126</v>
      </c>
      <c r="E110" s="39"/>
      <c r="F110" s="208" t="s">
        <v>200</v>
      </c>
      <c r="G110" s="39"/>
      <c r="H110" s="39"/>
      <c r="I110" s="209"/>
      <c r="J110" s="39"/>
      <c r="K110" s="39"/>
      <c r="L110" s="43"/>
      <c r="M110" s="210"/>
      <c r="N110" s="211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126</v>
      </c>
      <c r="AU110" s="16" t="s">
        <v>82</v>
      </c>
    </row>
    <row r="111" spans="1:51" s="14" customFormat="1" ht="12">
      <c r="A111" s="14"/>
      <c r="B111" s="235"/>
      <c r="C111" s="236"/>
      <c r="D111" s="226" t="s">
        <v>181</v>
      </c>
      <c r="E111" s="237" t="s">
        <v>19</v>
      </c>
      <c r="F111" s="238" t="s">
        <v>478</v>
      </c>
      <c r="G111" s="236"/>
      <c r="H111" s="239">
        <v>33.76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181</v>
      </c>
      <c r="AU111" s="245" t="s">
        <v>82</v>
      </c>
      <c r="AV111" s="14" t="s">
        <v>82</v>
      </c>
      <c r="AW111" s="14" t="s">
        <v>33</v>
      </c>
      <c r="AX111" s="14" t="s">
        <v>72</v>
      </c>
      <c r="AY111" s="245" t="s">
        <v>118</v>
      </c>
    </row>
    <row r="112" spans="1:65" s="2" customFormat="1" ht="33" customHeight="1">
      <c r="A112" s="37"/>
      <c r="B112" s="38"/>
      <c r="C112" s="195" t="s">
        <v>150</v>
      </c>
      <c r="D112" s="195" t="s">
        <v>119</v>
      </c>
      <c r="E112" s="196" t="s">
        <v>202</v>
      </c>
      <c r="F112" s="197" t="s">
        <v>203</v>
      </c>
      <c r="G112" s="198" t="s">
        <v>178</v>
      </c>
      <c r="H112" s="199">
        <v>78</v>
      </c>
      <c r="I112" s="200"/>
      <c r="J112" s="199">
        <f>ROUND(I112*H112,1)</f>
        <v>0</v>
      </c>
      <c r="K112" s="197" t="s">
        <v>123</v>
      </c>
      <c r="L112" s="43"/>
      <c r="M112" s="201" t="s">
        <v>19</v>
      </c>
      <c r="N112" s="202" t="s">
        <v>43</v>
      </c>
      <c r="O112" s="83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5" t="s">
        <v>140</v>
      </c>
      <c r="AT112" s="205" t="s">
        <v>119</v>
      </c>
      <c r="AU112" s="205" t="s">
        <v>82</v>
      </c>
      <c r="AY112" s="16" t="s">
        <v>118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6" t="s">
        <v>80</v>
      </c>
      <c r="BK112" s="206">
        <f>ROUND(I112*H112,1)</f>
        <v>0</v>
      </c>
      <c r="BL112" s="16" t="s">
        <v>140</v>
      </c>
      <c r="BM112" s="205" t="s">
        <v>204</v>
      </c>
    </row>
    <row r="113" spans="1:47" s="2" customFormat="1" ht="12">
      <c r="A113" s="37"/>
      <c r="B113" s="38"/>
      <c r="C113" s="39"/>
      <c r="D113" s="207" t="s">
        <v>126</v>
      </c>
      <c r="E113" s="39"/>
      <c r="F113" s="208" t="s">
        <v>205</v>
      </c>
      <c r="G113" s="39"/>
      <c r="H113" s="39"/>
      <c r="I113" s="209"/>
      <c r="J113" s="39"/>
      <c r="K113" s="39"/>
      <c r="L113" s="43"/>
      <c r="M113" s="210"/>
      <c r="N113" s="211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126</v>
      </c>
      <c r="AU113" s="16" t="s">
        <v>82</v>
      </c>
    </row>
    <row r="114" spans="1:51" s="13" customFormat="1" ht="12">
      <c r="A114" s="13"/>
      <c r="B114" s="224"/>
      <c r="C114" s="225"/>
      <c r="D114" s="226" t="s">
        <v>181</v>
      </c>
      <c r="E114" s="227" t="s">
        <v>19</v>
      </c>
      <c r="F114" s="228" t="s">
        <v>182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181</v>
      </c>
      <c r="AU114" s="234" t="s">
        <v>82</v>
      </c>
      <c r="AV114" s="13" t="s">
        <v>80</v>
      </c>
      <c r="AW114" s="13" t="s">
        <v>33</v>
      </c>
      <c r="AX114" s="13" t="s">
        <v>72</v>
      </c>
      <c r="AY114" s="234" t="s">
        <v>118</v>
      </c>
    </row>
    <row r="115" spans="1:51" s="14" customFormat="1" ht="12">
      <c r="A115" s="14"/>
      <c r="B115" s="235"/>
      <c r="C115" s="236"/>
      <c r="D115" s="226" t="s">
        <v>181</v>
      </c>
      <c r="E115" s="237" t="s">
        <v>19</v>
      </c>
      <c r="F115" s="238" t="s">
        <v>72</v>
      </c>
      <c r="G115" s="236"/>
      <c r="H115" s="239">
        <v>0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181</v>
      </c>
      <c r="AU115" s="245" t="s">
        <v>82</v>
      </c>
      <c r="AV115" s="14" t="s">
        <v>82</v>
      </c>
      <c r="AW115" s="14" t="s">
        <v>33</v>
      </c>
      <c r="AX115" s="14" t="s">
        <v>72</v>
      </c>
      <c r="AY115" s="245" t="s">
        <v>118</v>
      </c>
    </row>
    <row r="116" spans="1:51" s="13" customFormat="1" ht="12">
      <c r="A116" s="13"/>
      <c r="B116" s="224"/>
      <c r="C116" s="225"/>
      <c r="D116" s="226" t="s">
        <v>181</v>
      </c>
      <c r="E116" s="227" t="s">
        <v>19</v>
      </c>
      <c r="F116" s="228" t="s">
        <v>189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181</v>
      </c>
      <c r="AU116" s="234" t="s">
        <v>82</v>
      </c>
      <c r="AV116" s="13" t="s">
        <v>80</v>
      </c>
      <c r="AW116" s="13" t="s">
        <v>33</v>
      </c>
      <c r="AX116" s="13" t="s">
        <v>72</v>
      </c>
      <c r="AY116" s="234" t="s">
        <v>118</v>
      </c>
    </row>
    <row r="117" spans="1:51" s="13" customFormat="1" ht="12">
      <c r="A117" s="13"/>
      <c r="B117" s="224"/>
      <c r="C117" s="225"/>
      <c r="D117" s="226" t="s">
        <v>181</v>
      </c>
      <c r="E117" s="227" t="s">
        <v>19</v>
      </c>
      <c r="F117" s="228" t="s">
        <v>472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181</v>
      </c>
      <c r="AU117" s="234" t="s">
        <v>82</v>
      </c>
      <c r="AV117" s="13" t="s">
        <v>80</v>
      </c>
      <c r="AW117" s="13" t="s">
        <v>33</v>
      </c>
      <c r="AX117" s="13" t="s">
        <v>72</v>
      </c>
      <c r="AY117" s="234" t="s">
        <v>118</v>
      </c>
    </row>
    <row r="118" spans="1:51" s="14" customFormat="1" ht="12">
      <c r="A118" s="14"/>
      <c r="B118" s="235"/>
      <c r="C118" s="236"/>
      <c r="D118" s="226" t="s">
        <v>181</v>
      </c>
      <c r="E118" s="237" t="s">
        <v>19</v>
      </c>
      <c r="F118" s="238" t="s">
        <v>479</v>
      </c>
      <c r="G118" s="236"/>
      <c r="H118" s="239">
        <v>27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181</v>
      </c>
      <c r="AU118" s="245" t="s">
        <v>82</v>
      </c>
      <c r="AV118" s="14" t="s">
        <v>82</v>
      </c>
      <c r="AW118" s="14" t="s">
        <v>33</v>
      </c>
      <c r="AX118" s="14" t="s">
        <v>72</v>
      </c>
      <c r="AY118" s="245" t="s">
        <v>118</v>
      </c>
    </row>
    <row r="119" spans="1:51" s="13" customFormat="1" ht="12">
      <c r="A119" s="13"/>
      <c r="B119" s="224"/>
      <c r="C119" s="225"/>
      <c r="D119" s="226" t="s">
        <v>181</v>
      </c>
      <c r="E119" s="227" t="s">
        <v>19</v>
      </c>
      <c r="F119" s="228" t="s">
        <v>474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181</v>
      </c>
      <c r="AU119" s="234" t="s">
        <v>82</v>
      </c>
      <c r="AV119" s="13" t="s">
        <v>80</v>
      </c>
      <c r="AW119" s="13" t="s">
        <v>33</v>
      </c>
      <c r="AX119" s="13" t="s">
        <v>72</v>
      </c>
      <c r="AY119" s="234" t="s">
        <v>118</v>
      </c>
    </row>
    <row r="120" spans="1:51" s="14" customFormat="1" ht="12">
      <c r="A120" s="14"/>
      <c r="B120" s="235"/>
      <c r="C120" s="236"/>
      <c r="D120" s="226" t="s">
        <v>181</v>
      </c>
      <c r="E120" s="237" t="s">
        <v>19</v>
      </c>
      <c r="F120" s="238" t="s">
        <v>480</v>
      </c>
      <c r="G120" s="236"/>
      <c r="H120" s="239">
        <v>11.5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181</v>
      </c>
      <c r="AU120" s="245" t="s">
        <v>82</v>
      </c>
      <c r="AV120" s="14" t="s">
        <v>82</v>
      </c>
      <c r="AW120" s="14" t="s">
        <v>33</v>
      </c>
      <c r="AX120" s="14" t="s">
        <v>72</v>
      </c>
      <c r="AY120" s="245" t="s">
        <v>118</v>
      </c>
    </row>
    <row r="121" spans="1:51" s="13" customFormat="1" ht="12">
      <c r="A121" s="13"/>
      <c r="B121" s="224"/>
      <c r="C121" s="225"/>
      <c r="D121" s="226" t="s">
        <v>181</v>
      </c>
      <c r="E121" s="227" t="s">
        <v>19</v>
      </c>
      <c r="F121" s="228" t="s">
        <v>475</v>
      </c>
      <c r="G121" s="225"/>
      <c r="H121" s="227" t="s">
        <v>19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181</v>
      </c>
      <c r="AU121" s="234" t="s">
        <v>82</v>
      </c>
      <c r="AV121" s="13" t="s">
        <v>80</v>
      </c>
      <c r="AW121" s="13" t="s">
        <v>33</v>
      </c>
      <c r="AX121" s="13" t="s">
        <v>72</v>
      </c>
      <c r="AY121" s="234" t="s">
        <v>118</v>
      </c>
    </row>
    <row r="122" spans="1:51" s="14" customFormat="1" ht="12">
      <c r="A122" s="14"/>
      <c r="B122" s="235"/>
      <c r="C122" s="236"/>
      <c r="D122" s="226" t="s">
        <v>181</v>
      </c>
      <c r="E122" s="237" t="s">
        <v>19</v>
      </c>
      <c r="F122" s="238" t="s">
        <v>160</v>
      </c>
      <c r="G122" s="236"/>
      <c r="H122" s="239">
        <v>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181</v>
      </c>
      <c r="AU122" s="245" t="s">
        <v>82</v>
      </c>
      <c r="AV122" s="14" t="s">
        <v>82</v>
      </c>
      <c r="AW122" s="14" t="s">
        <v>33</v>
      </c>
      <c r="AX122" s="14" t="s">
        <v>72</v>
      </c>
      <c r="AY122" s="245" t="s">
        <v>118</v>
      </c>
    </row>
    <row r="123" spans="1:51" s="13" customFormat="1" ht="12">
      <c r="A123" s="13"/>
      <c r="B123" s="224"/>
      <c r="C123" s="225"/>
      <c r="D123" s="226" t="s">
        <v>181</v>
      </c>
      <c r="E123" s="227" t="s">
        <v>19</v>
      </c>
      <c r="F123" s="228" t="s">
        <v>477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181</v>
      </c>
      <c r="AU123" s="234" t="s">
        <v>82</v>
      </c>
      <c r="AV123" s="13" t="s">
        <v>80</v>
      </c>
      <c r="AW123" s="13" t="s">
        <v>33</v>
      </c>
      <c r="AX123" s="13" t="s">
        <v>72</v>
      </c>
      <c r="AY123" s="234" t="s">
        <v>118</v>
      </c>
    </row>
    <row r="124" spans="1:51" s="14" customFormat="1" ht="12">
      <c r="A124" s="14"/>
      <c r="B124" s="235"/>
      <c r="C124" s="236"/>
      <c r="D124" s="226" t="s">
        <v>181</v>
      </c>
      <c r="E124" s="237" t="s">
        <v>19</v>
      </c>
      <c r="F124" s="238" t="s">
        <v>481</v>
      </c>
      <c r="G124" s="236"/>
      <c r="H124" s="239">
        <v>31.5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181</v>
      </c>
      <c r="AU124" s="245" t="s">
        <v>82</v>
      </c>
      <c r="AV124" s="14" t="s">
        <v>82</v>
      </c>
      <c r="AW124" s="14" t="s">
        <v>33</v>
      </c>
      <c r="AX124" s="14" t="s">
        <v>72</v>
      </c>
      <c r="AY124" s="245" t="s">
        <v>118</v>
      </c>
    </row>
    <row r="125" spans="1:63" s="11" customFormat="1" ht="22.8" customHeight="1">
      <c r="A125" s="11"/>
      <c r="B125" s="181"/>
      <c r="C125" s="182"/>
      <c r="D125" s="183" t="s">
        <v>71</v>
      </c>
      <c r="E125" s="222" t="s">
        <v>140</v>
      </c>
      <c r="F125" s="222" t="s">
        <v>207</v>
      </c>
      <c r="G125" s="182"/>
      <c r="H125" s="182"/>
      <c r="I125" s="185"/>
      <c r="J125" s="223">
        <f>BK125</f>
        <v>0</v>
      </c>
      <c r="K125" s="182"/>
      <c r="L125" s="187"/>
      <c r="M125" s="188"/>
      <c r="N125" s="189"/>
      <c r="O125" s="189"/>
      <c r="P125" s="190">
        <f>SUM(P126:P160)</f>
        <v>0</v>
      </c>
      <c r="Q125" s="189"/>
      <c r="R125" s="190">
        <f>SUM(R126:R160)</f>
        <v>60.09871</v>
      </c>
      <c r="S125" s="189"/>
      <c r="T125" s="191">
        <f>SUM(T126:T160)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92" t="s">
        <v>80</v>
      </c>
      <c r="AT125" s="193" t="s">
        <v>71</v>
      </c>
      <c r="AU125" s="193" t="s">
        <v>80</v>
      </c>
      <c r="AY125" s="192" t="s">
        <v>118</v>
      </c>
      <c r="BK125" s="194">
        <f>SUM(BK126:BK160)</f>
        <v>0</v>
      </c>
    </row>
    <row r="126" spans="1:65" s="2" customFormat="1" ht="33" customHeight="1">
      <c r="A126" s="37"/>
      <c r="B126" s="38"/>
      <c r="C126" s="195" t="s">
        <v>155</v>
      </c>
      <c r="D126" s="195" t="s">
        <v>119</v>
      </c>
      <c r="E126" s="196" t="s">
        <v>208</v>
      </c>
      <c r="F126" s="197" t="s">
        <v>209</v>
      </c>
      <c r="G126" s="198" t="s">
        <v>178</v>
      </c>
      <c r="H126" s="199">
        <v>73</v>
      </c>
      <c r="I126" s="200"/>
      <c r="J126" s="199">
        <f>ROUND(I126*H126,1)</f>
        <v>0</v>
      </c>
      <c r="K126" s="197" t="s">
        <v>123</v>
      </c>
      <c r="L126" s="43"/>
      <c r="M126" s="201" t="s">
        <v>19</v>
      </c>
      <c r="N126" s="202" t="s">
        <v>43</v>
      </c>
      <c r="O126" s="83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5" t="s">
        <v>140</v>
      </c>
      <c r="AT126" s="205" t="s">
        <v>119</v>
      </c>
      <c r="AU126" s="205" t="s">
        <v>82</v>
      </c>
      <c r="AY126" s="16" t="s">
        <v>118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6" t="s">
        <v>80</v>
      </c>
      <c r="BK126" s="206">
        <f>ROUND(I126*H126,1)</f>
        <v>0</v>
      </c>
      <c r="BL126" s="16" t="s">
        <v>140</v>
      </c>
      <c r="BM126" s="205" t="s">
        <v>210</v>
      </c>
    </row>
    <row r="127" spans="1:47" s="2" customFormat="1" ht="12">
      <c r="A127" s="37"/>
      <c r="B127" s="38"/>
      <c r="C127" s="39"/>
      <c r="D127" s="207" t="s">
        <v>126</v>
      </c>
      <c r="E127" s="39"/>
      <c r="F127" s="208" t="s">
        <v>211</v>
      </c>
      <c r="G127" s="39"/>
      <c r="H127" s="39"/>
      <c r="I127" s="209"/>
      <c r="J127" s="39"/>
      <c r="K127" s="39"/>
      <c r="L127" s="43"/>
      <c r="M127" s="210"/>
      <c r="N127" s="211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126</v>
      </c>
      <c r="AU127" s="16" t="s">
        <v>82</v>
      </c>
    </row>
    <row r="128" spans="1:51" s="13" customFormat="1" ht="12">
      <c r="A128" s="13"/>
      <c r="B128" s="224"/>
      <c r="C128" s="225"/>
      <c r="D128" s="226" t="s">
        <v>181</v>
      </c>
      <c r="E128" s="227" t="s">
        <v>19</v>
      </c>
      <c r="F128" s="228" t="s">
        <v>189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181</v>
      </c>
      <c r="AU128" s="234" t="s">
        <v>82</v>
      </c>
      <c r="AV128" s="13" t="s">
        <v>80</v>
      </c>
      <c r="AW128" s="13" t="s">
        <v>33</v>
      </c>
      <c r="AX128" s="13" t="s">
        <v>72</v>
      </c>
      <c r="AY128" s="234" t="s">
        <v>118</v>
      </c>
    </row>
    <row r="129" spans="1:51" s="13" customFormat="1" ht="12">
      <c r="A129" s="13"/>
      <c r="B129" s="224"/>
      <c r="C129" s="225"/>
      <c r="D129" s="226" t="s">
        <v>181</v>
      </c>
      <c r="E129" s="227" t="s">
        <v>19</v>
      </c>
      <c r="F129" s="228" t="s">
        <v>472</v>
      </c>
      <c r="G129" s="225"/>
      <c r="H129" s="227" t="s">
        <v>19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181</v>
      </c>
      <c r="AU129" s="234" t="s">
        <v>82</v>
      </c>
      <c r="AV129" s="13" t="s">
        <v>80</v>
      </c>
      <c r="AW129" s="13" t="s">
        <v>33</v>
      </c>
      <c r="AX129" s="13" t="s">
        <v>72</v>
      </c>
      <c r="AY129" s="234" t="s">
        <v>118</v>
      </c>
    </row>
    <row r="130" spans="1:51" s="14" customFormat="1" ht="12">
      <c r="A130" s="14"/>
      <c r="B130" s="235"/>
      <c r="C130" s="236"/>
      <c r="D130" s="226" t="s">
        <v>181</v>
      </c>
      <c r="E130" s="237" t="s">
        <v>19</v>
      </c>
      <c r="F130" s="238" t="s">
        <v>308</v>
      </c>
      <c r="G130" s="236"/>
      <c r="H130" s="239">
        <v>25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181</v>
      </c>
      <c r="AU130" s="245" t="s">
        <v>82</v>
      </c>
      <c r="AV130" s="14" t="s">
        <v>82</v>
      </c>
      <c r="AW130" s="14" t="s">
        <v>33</v>
      </c>
      <c r="AX130" s="14" t="s">
        <v>72</v>
      </c>
      <c r="AY130" s="245" t="s">
        <v>118</v>
      </c>
    </row>
    <row r="131" spans="1:51" s="13" customFormat="1" ht="12">
      <c r="A131" s="13"/>
      <c r="B131" s="224"/>
      <c r="C131" s="225"/>
      <c r="D131" s="226" t="s">
        <v>181</v>
      </c>
      <c r="E131" s="227" t="s">
        <v>19</v>
      </c>
      <c r="F131" s="228" t="s">
        <v>474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181</v>
      </c>
      <c r="AU131" s="234" t="s">
        <v>82</v>
      </c>
      <c r="AV131" s="13" t="s">
        <v>80</v>
      </c>
      <c r="AW131" s="13" t="s">
        <v>33</v>
      </c>
      <c r="AX131" s="13" t="s">
        <v>72</v>
      </c>
      <c r="AY131" s="234" t="s">
        <v>118</v>
      </c>
    </row>
    <row r="132" spans="1:51" s="14" customFormat="1" ht="12">
      <c r="A132" s="14"/>
      <c r="B132" s="235"/>
      <c r="C132" s="236"/>
      <c r="D132" s="226" t="s">
        <v>181</v>
      </c>
      <c r="E132" s="237" t="s">
        <v>19</v>
      </c>
      <c r="F132" s="238" t="s">
        <v>212</v>
      </c>
      <c r="G132" s="236"/>
      <c r="H132" s="239">
        <v>10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181</v>
      </c>
      <c r="AU132" s="245" t="s">
        <v>82</v>
      </c>
      <c r="AV132" s="14" t="s">
        <v>82</v>
      </c>
      <c r="AW132" s="14" t="s">
        <v>33</v>
      </c>
      <c r="AX132" s="14" t="s">
        <v>72</v>
      </c>
      <c r="AY132" s="245" t="s">
        <v>118</v>
      </c>
    </row>
    <row r="133" spans="1:51" s="13" customFormat="1" ht="12">
      <c r="A133" s="13"/>
      <c r="B133" s="224"/>
      <c r="C133" s="225"/>
      <c r="D133" s="226" t="s">
        <v>181</v>
      </c>
      <c r="E133" s="227" t="s">
        <v>19</v>
      </c>
      <c r="F133" s="228" t="s">
        <v>475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181</v>
      </c>
      <c r="AU133" s="234" t="s">
        <v>82</v>
      </c>
      <c r="AV133" s="13" t="s">
        <v>80</v>
      </c>
      <c r="AW133" s="13" t="s">
        <v>33</v>
      </c>
      <c r="AX133" s="13" t="s">
        <v>72</v>
      </c>
      <c r="AY133" s="234" t="s">
        <v>118</v>
      </c>
    </row>
    <row r="134" spans="1:51" s="14" customFormat="1" ht="12">
      <c r="A134" s="14"/>
      <c r="B134" s="235"/>
      <c r="C134" s="236"/>
      <c r="D134" s="226" t="s">
        <v>181</v>
      </c>
      <c r="E134" s="237" t="s">
        <v>19</v>
      </c>
      <c r="F134" s="238" t="s">
        <v>160</v>
      </c>
      <c r="G134" s="236"/>
      <c r="H134" s="239">
        <v>8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181</v>
      </c>
      <c r="AU134" s="245" t="s">
        <v>82</v>
      </c>
      <c r="AV134" s="14" t="s">
        <v>82</v>
      </c>
      <c r="AW134" s="14" t="s">
        <v>33</v>
      </c>
      <c r="AX134" s="14" t="s">
        <v>72</v>
      </c>
      <c r="AY134" s="245" t="s">
        <v>118</v>
      </c>
    </row>
    <row r="135" spans="1:51" s="13" customFormat="1" ht="12">
      <c r="A135" s="13"/>
      <c r="B135" s="224"/>
      <c r="C135" s="225"/>
      <c r="D135" s="226" t="s">
        <v>181</v>
      </c>
      <c r="E135" s="227" t="s">
        <v>19</v>
      </c>
      <c r="F135" s="228" t="s">
        <v>477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181</v>
      </c>
      <c r="AU135" s="234" t="s">
        <v>82</v>
      </c>
      <c r="AV135" s="13" t="s">
        <v>80</v>
      </c>
      <c r="AW135" s="13" t="s">
        <v>33</v>
      </c>
      <c r="AX135" s="13" t="s">
        <v>72</v>
      </c>
      <c r="AY135" s="234" t="s">
        <v>118</v>
      </c>
    </row>
    <row r="136" spans="1:51" s="14" customFormat="1" ht="12">
      <c r="A136" s="14"/>
      <c r="B136" s="235"/>
      <c r="C136" s="236"/>
      <c r="D136" s="226" t="s">
        <v>181</v>
      </c>
      <c r="E136" s="237" t="s">
        <v>19</v>
      </c>
      <c r="F136" s="238" t="s">
        <v>337</v>
      </c>
      <c r="G136" s="236"/>
      <c r="H136" s="239">
        <v>30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181</v>
      </c>
      <c r="AU136" s="245" t="s">
        <v>82</v>
      </c>
      <c r="AV136" s="14" t="s">
        <v>82</v>
      </c>
      <c r="AW136" s="14" t="s">
        <v>33</v>
      </c>
      <c r="AX136" s="14" t="s">
        <v>72</v>
      </c>
      <c r="AY136" s="245" t="s">
        <v>118</v>
      </c>
    </row>
    <row r="137" spans="1:65" s="2" customFormat="1" ht="33" customHeight="1">
      <c r="A137" s="37"/>
      <c r="B137" s="38"/>
      <c r="C137" s="195" t="s">
        <v>160</v>
      </c>
      <c r="D137" s="195" t="s">
        <v>119</v>
      </c>
      <c r="E137" s="196" t="s">
        <v>213</v>
      </c>
      <c r="F137" s="197" t="s">
        <v>214</v>
      </c>
      <c r="G137" s="198" t="s">
        <v>186</v>
      </c>
      <c r="H137" s="199">
        <v>0.5</v>
      </c>
      <c r="I137" s="200"/>
      <c r="J137" s="199">
        <f>ROUND(I137*H137,1)</f>
        <v>0</v>
      </c>
      <c r="K137" s="197" t="s">
        <v>123</v>
      </c>
      <c r="L137" s="43"/>
      <c r="M137" s="201" t="s">
        <v>19</v>
      </c>
      <c r="N137" s="202" t="s">
        <v>43</v>
      </c>
      <c r="O137" s="83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5" t="s">
        <v>140</v>
      </c>
      <c r="AT137" s="205" t="s">
        <v>119</v>
      </c>
      <c r="AU137" s="205" t="s">
        <v>82</v>
      </c>
      <c r="AY137" s="16" t="s">
        <v>118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6" t="s">
        <v>80</v>
      </c>
      <c r="BK137" s="206">
        <f>ROUND(I137*H137,1)</f>
        <v>0</v>
      </c>
      <c r="BL137" s="16" t="s">
        <v>140</v>
      </c>
      <c r="BM137" s="205" t="s">
        <v>215</v>
      </c>
    </row>
    <row r="138" spans="1:47" s="2" customFormat="1" ht="12">
      <c r="A138" s="37"/>
      <c r="B138" s="38"/>
      <c r="C138" s="39"/>
      <c r="D138" s="207" t="s">
        <v>126</v>
      </c>
      <c r="E138" s="39"/>
      <c r="F138" s="208" t="s">
        <v>216</v>
      </c>
      <c r="G138" s="39"/>
      <c r="H138" s="39"/>
      <c r="I138" s="209"/>
      <c r="J138" s="39"/>
      <c r="K138" s="39"/>
      <c r="L138" s="43"/>
      <c r="M138" s="210"/>
      <c r="N138" s="211"/>
      <c r="O138" s="83"/>
      <c r="P138" s="83"/>
      <c r="Q138" s="83"/>
      <c r="R138" s="83"/>
      <c r="S138" s="83"/>
      <c r="T138" s="84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126</v>
      </c>
      <c r="AU138" s="16" t="s">
        <v>82</v>
      </c>
    </row>
    <row r="139" spans="1:51" s="13" customFormat="1" ht="12">
      <c r="A139" s="13"/>
      <c r="B139" s="224"/>
      <c r="C139" s="225"/>
      <c r="D139" s="226" t="s">
        <v>181</v>
      </c>
      <c r="E139" s="227" t="s">
        <v>19</v>
      </c>
      <c r="F139" s="228" t="s">
        <v>189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181</v>
      </c>
      <c r="AU139" s="234" t="s">
        <v>82</v>
      </c>
      <c r="AV139" s="13" t="s">
        <v>80</v>
      </c>
      <c r="AW139" s="13" t="s">
        <v>33</v>
      </c>
      <c r="AX139" s="13" t="s">
        <v>72</v>
      </c>
      <c r="AY139" s="234" t="s">
        <v>118</v>
      </c>
    </row>
    <row r="140" spans="1:51" s="13" customFormat="1" ht="12">
      <c r="A140" s="13"/>
      <c r="B140" s="224"/>
      <c r="C140" s="225"/>
      <c r="D140" s="226" t="s">
        <v>181</v>
      </c>
      <c r="E140" s="227" t="s">
        <v>19</v>
      </c>
      <c r="F140" s="228" t="s">
        <v>472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181</v>
      </c>
      <c r="AU140" s="234" t="s">
        <v>82</v>
      </c>
      <c r="AV140" s="13" t="s">
        <v>80</v>
      </c>
      <c r="AW140" s="13" t="s">
        <v>33</v>
      </c>
      <c r="AX140" s="13" t="s">
        <v>72</v>
      </c>
      <c r="AY140" s="234" t="s">
        <v>118</v>
      </c>
    </row>
    <row r="141" spans="1:51" s="14" customFormat="1" ht="12">
      <c r="A141" s="14"/>
      <c r="B141" s="235"/>
      <c r="C141" s="236"/>
      <c r="D141" s="226" t="s">
        <v>181</v>
      </c>
      <c r="E141" s="237" t="s">
        <v>19</v>
      </c>
      <c r="F141" s="238" t="s">
        <v>482</v>
      </c>
      <c r="G141" s="236"/>
      <c r="H141" s="239">
        <v>0.2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181</v>
      </c>
      <c r="AU141" s="245" t="s">
        <v>82</v>
      </c>
      <c r="AV141" s="14" t="s">
        <v>82</v>
      </c>
      <c r="AW141" s="14" t="s">
        <v>33</v>
      </c>
      <c r="AX141" s="14" t="s">
        <v>72</v>
      </c>
      <c r="AY141" s="245" t="s">
        <v>118</v>
      </c>
    </row>
    <row r="142" spans="1:51" s="13" customFormat="1" ht="12">
      <c r="A142" s="13"/>
      <c r="B142" s="224"/>
      <c r="C142" s="225"/>
      <c r="D142" s="226" t="s">
        <v>181</v>
      </c>
      <c r="E142" s="227" t="s">
        <v>19</v>
      </c>
      <c r="F142" s="228" t="s">
        <v>474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181</v>
      </c>
      <c r="AU142" s="234" t="s">
        <v>82</v>
      </c>
      <c r="AV142" s="13" t="s">
        <v>80</v>
      </c>
      <c r="AW142" s="13" t="s">
        <v>33</v>
      </c>
      <c r="AX142" s="13" t="s">
        <v>72</v>
      </c>
      <c r="AY142" s="234" t="s">
        <v>118</v>
      </c>
    </row>
    <row r="143" spans="1:51" s="14" customFormat="1" ht="12">
      <c r="A143" s="14"/>
      <c r="B143" s="235"/>
      <c r="C143" s="236"/>
      <c r="D143" s="226" t="s">
        <v>181</v>
      </c>
      <c r="E143" s="237" t="s">
        <v>19</v>
      </c>
      <c r="F143" s="238" t="s">
        <v>217</v>
      </c>
      <c r="G143" s="236"/>
      <c r="H143" s="239">
        <v>0.15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181</v>
      </c>
      <c r="AU143" s="245" t="s">
        <v>82</v>
      </c>
      <c r="AV143" s="14" t="s">
        <v>82</v>
      </c>
      <c r="AW143" s="14" t="s">
        <v>33</v>
      </c>
      <c r="AX143" s="14" t="s">
        <v>72</v>
      </c>
      <c r="AY143" s="245" t="s">
        <v>118</v>
      </c>
    </row>
    <row r="144" spans="1:51" s="13" customFormat="1" ht="12">
      <c r="A144" s="13"/>
      <c r="B144" s="224"/>
      <c r="C144" s="225"/>
      <c r="D144" s="226" t="s">
        <v>181</v>
      </c>
      <c r="E144" s="227" t="s">
        <v>19</v>
      </c>
      <c r="F144" s="228" t="s">
        <v>475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181</v>
      </c>
      <c r="AU144" s="234" t="s">
        <v>82</v>
      </c>
      <c r="AV144" s="13" t="s">
        <v>80</v>
      </c>
      <c r="AW144" s="13" t="s">
        <v>33</v>
      </c>
      <c r="AX144" s="13" t="s">
        <v>72</v>
      </c>
      <c r="AY144" s="234" t="s">
        <v>118</v>
      </c>
    </row>
    <row r="145" spans="1:51" s="14" customFormat="1" ht="12">
      <c r="A145" s="14"/>
      <c r="B145" s="235"/>
      <c r="C145" s="236"/>
      <c r="D145" s="226" t="s">
        <v>181</v>
      </c>
      <c r="E145" s="237" t="s">
        <v>19</v>
      </c>
      <c r="F145" s="238" t="s">
        <v>72</v>
      </c>
      <c r="G145" s="236"/>
      <c r="H145" s="239">
        <v>0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181</v>
      </c>
      <c r="AU145" s="245" t="s">
        <v>82</v>
      </c>
      <c r="AV145" s="14" t="s">
        <v>82</v>
      </c>
      <c r="AW145" s="14" t="s">
        <v>33</v>
      </c>
      <c r="AX145" s="14" t="s">
        <v>72</v>
      </c>
      <c r="AY145" s="245" t="s">
        <v>118</v>
      </c>
    </row>
    <row r="146" spans="1:51" s="13" customFormat="1" ht="12">
      <c r="A146" s="13"/>
      <c r="B146" s="224"/>
      <c r="C146" s="225"/>
      <c r="D146" s="226" t="s">
        <v>181</v>
      </c>
      <c r="E146" s="227" t="s">
        <v>19</v>
      </c>
      <c r="F146" s="228" t="s">
        <v>477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181</v>
      </c>
      <c r="AU146" s="234" t="s">
        <v>82</v>
      </c>
      <c r="AV146" s="13" t="s">
        <v>80</v>
      </c>
      <c r="AW146" s="13" t="s">
        <v>33</v>
      </c>
      <c r="AX146" s="13" t="s">
        <v>72</v>
      </c>
      <c r="AY146" s="234" t="s">
        <v>118</v>
      </c>
    </row>
    <row r="147" spans="1:51" s="14" customFormat="1" ht="12">
      <c r="A147" s="14"/>
      <c r="B147" s="235"/>
      <c r="C147" s="236"/>
      <c r="D147" s="226" t="s">
        <v>181</v>
      </c>
      <c r="E147" s="237" t="s">
        <v>19</v>
      </c>
      <c r="F147" s="238" t="s">
        <v>217</v>
      </c>
      <c r="G147" s="236"/>
      <c r="H147" s="239">
        <v>0.15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181</v>
      </c>
      <c r="AU147" s="245" t="s">
        <v>82</v>
      </c>
      <c r="AV147" s="14" t="s">
        <v>82</v>
      </c>
      <c r="AW147" s="14" t="s">
        <v>33</v>
      </c>
      <c r="AX147" s="14" t="s">
        <v>72</v>
      </c>
      <c r="AY147" s="245" t="s">
        <v>118</v>
      </c>
    </row>
    <row r="148" spans="1:65" s="2" customFormat="1" ht="49.05" customHeight="1">
      <c r="A148" s="37"/>
      <c r="B148" s="38"/>
      <c r="C148" s="195" t="s">
        <v>222</v>
      </c>
      <c r="D148" s="195" t="s">
        <v>119</v>
      </c>
      <c r="E148" s="196" t="s">
        <v>218</v>
      </c>
      <c r="F148" s="197" t="s">
        <v>219</v>
      </c>
      <c r="G148" s="198" t="s">
        <v>186</v>
      </c>
      <c r="H148" s="199">
        <v>0.5</v>
      </c>
      <c r="I148" s="200"/>
      <c r="J148" s="199">
        <f>ROUND(I148*H148,1)</f>
        <v>0</v>
      </c>
      <c r="K148" s="197" t="s">
        <v>123</v>
      </c>
      <c r="L148" s="43"/>
      <c r="M148" s="201" t="s">
        <v>19</v>
      </c>
      <c r="N148" s="202" t="s">
        <v>43</v>
      </c>
      <c r="O148" s="83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5" t="s">
        <v>140</v>
      </c>
      <c r="AT148" s="205" t="s">
        <v>119</v>
      </c>
      <c r="AU148" s="205" t="s">
        <v>82</v>
      </c>
      <c r="AY148" s="16" t="s">
        <v>118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6" t="s">
        <v>80</v>
      </c>
      <c r="BK148" s="206">
        <f>ROUND(I148*H148,1)</f>
        <v>0</v>
      </c>
      <c r="BL148" s="16" t="s">
        <v>140</v>
      </c>
      <c r="BM148" s="205" t="s">
        <v>220</v>
      </c>
    </row>
    <row r="149" spans="1:47" s="2" customFormat="1" ht="12">
      <c r="A149" s="37"/>
      <c r="B149" s="38"/>
      <c r="C149" s="39"/>
      <c r="D149" s="207" t="s">
        <v>126</v>
      </c>
      <c r="E149" s="39"/>
      <c r="F149" s="208" t="s">
        <v>221</v>
      </c>
      <c r="G149" s="39"/>
      <c r="H149" s="39"/>
      <c r="I149" s="209"/>
      <c r="J149" s="39"/>
      <c r="K149" s="39"/>
      <c r="L149" s="43"/>
      <c r="M149" s="210"/>
      <c r="N149" s="211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126</v>
      </c>
      <c r="AU149" s="16" t="s">
        <v>82</v>
      </c>
    </row>
    <row r="150" spans="1:51" s="13" customFormat="1" ht="12">
      <c r="A150" s="13"/>
      <c r="B150" s="224"/>
      <c r="C150" s="225"/>
      <c r="D150" s="226" t="s">
        <v>181</v>
      </c>
      <c r="E150" s="227" t="s">
        <v>19</v>
      </c>
      <c r="F150" s="228" t="s">
        <v>189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181</v>
      </c>
      <c r="AU150" s="234" t="s">
        <v>82</v>
      </c>
      <c r="AV150" s="13" t="s">
        <v>80</v>
      </c>
      <c r="AW150" s="13" t="s">
        <v>33</v>
      </c>
      <c r="AX150" s="13" t="s">
        <v>72</v>
      </c>
      <c r="AY150" s="234" t="s">
        <v>118</v>
      </c>
    </row>
    <row r="151" spans="1:51" s="13" customFormat="1" ht="12">
      <c r="A151" s="13"/>
      <c r="B151" s="224"/>
      <c r="C151" s="225"/>
      <c r="D151" s="226" t="s">
        <v>181</v>
      </c>
      <c r="E151" s="227" t="s">
        <v>19</v>
      </c>
      <c r="F151" s="228" t="s">
        <v>472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181</v>
      </c>
      <c r="AU151" s="234" t="s">
        <v>82</v>
      </c>
      <c r="AV151" s="13" t="s">
        <v>80</v>
      </c>
      <c r="AW151" s="13" t="s">
        <v>33</v>
      </c>
      <c r="AX151" s="13" t="s">
        <v>72</v>
      </c>
      <c r="AY151" s="234" t="s">
        <v>118</v>
      </c>
    </row>
    <row r="152" spans="1:51" s="14" customFormat="1" ht="12">
      <c r="A152" s="14"/>
      <c r="B152" s="235"/>
      <c r="C152" s="236"/>
      <c r="D152" s="226" t="s">
        <v>181</v>
      </c>
      <c r="E152" s="237" t="s">
        <v>19</v>
      </c>
      <c r="F152" s="238" t="s">
        <v>482</v>
      </c>
      <c r="G152" s="236"/>
      <c r="H152" s="239">
        <v>0.2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181</v>
      </c>
      <c r="AU152" s="245" t="s">
        <v>82</v>
      </c>
      <c r="AV152" s="14" t="s">
        <v>82</v>
      </c>
      <c r="AW152" s="14" t="s">
        <v>33</v>
      </c>
      <c r="AX152" s="14" t="s">
        <v>72</v>
      </c>
      <c r="AY152" s="245" t="s">
        <v>118</v>
      </c>
    </row>
    <row r="153" spans="1:51" s="13" customFormat="1" ht="12">
      <c r="A153" s="13"/>
      <c r="B153" s="224"/>
      <c r="C153" s="225"/>
      <c r="D153" s="226" t="s">
        <v>181</v>
      </c>
      <c r="E153" s="227" t="s">
        <v>19</v>
      </c>
      <c r="F153" s="228" t="s">
        <v>474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181</v>
      </c>
      <c r="AU153" s="234" t="s">
        <v>82</v>
      </c>
      <c r="AV153" s="13" t="s">
        <v>80</v>
      </c>
      <c r="AW153" s="13" t="s">
        <v>33</v>
      </c>
      <c r="AX153" s="13" t="s">
        <v>72</v>
      </c>
      <c r="AY153" s="234" t="s">
        <v>118</v>
      </c>
    </row>
    <row r="154" spans="1:51" s="14" customFormat="1" ht="12">
      <c r="A154" s="14"/>
      <c r="B154" s="235"/>
      <c r="C154" s="236"/>
      <c r="D154" s="226" t="s">
        <v>181</v>
      </c>
      <c r="E154" s="237" t="s">
        <v>19</v>
      </c>
      <c r="F154" s="238" t="s">
        <v>217</v>
      </c>
      <c r="G154" s="236"/>
      <c r="H154" s="239">
        <v>0.15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181</v>
      </c>
      <c r="AU154" s="245" t="s">
        <v>82</v>
      </c>
      <c r="AV154" s="14" t="s">
        <v>82</v>
      </c>
      <c r="AW154" s="14" t="s">
        <v>33</v>
      </c>
      <c r="AX154" s="14" t="s">
        <v>72</v>
      </c>
      <c r="AY154" s="245" t="s">
        <v>118</v>
      </c>
    </row>
    <row r="155" spans="1:51" s="13" customFormat="1" ht="12">
      <c r="A155" s="13"/>
      <c r="B155" s="224"/>
      <c r="C155" s="225"/>
      <c r="D155" s="226" t="s">
        <v>181</v>
      </c>
      <c r="E155" s="227" t="s">
        <v>19</v>
      </c>
      <c r="F155" s="228" t="s">
        <v>475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181</v>
      </c>
      <c r="AU155" s="234" t="s">
        <v>82</v>
      </c>
      <c r="AV155" s="13" t="s">
        <v>80</v>
      </c>
      <c r="AW155" s="13" t="s">
        <v>33</v>
      </c>
      <c r="AX155" s="13" t="s">
        <v>72</v>
      </c>
      <c r="AY155" s="234" t="s">
        <v>118</v>
      </c>
    </row>
    <row r="156" spans="1:51" s="14" customFormat="1" ht="12">
      <c r="A156" s="14"/>
      <c r="B156" s="235"/>
      <c r="C156" s="236"/>
      <c r="D156" s="226" t="s">
        <v>181</v>
      </c>
      <c r="E156" s="237" t="s">
        <v>19</v>
      </c>
      <c r="F156" s="238" t="s">
        <v>72</v>
      </c>
      <c r="G156" s="236"/>
      <c r="H156" s="239">
        <v>0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181</v>
      </c>
      <c r="AU156" s="245" t="s">
        <v>82</v>
      </c>
      <c r="AV156" s="14" t="s">
        <v>82</v>
      </c>
      <c r="AW156" s="14" t="s">
        <v>33</v>
      </c>
      <c r="AX156" s="14" t="s">
        <v>72</v>
      </c>
      <c r="AY156" s="245" t="s">
        <v>118</v>
      </c>
    </row>
    <row r="157" spans="1:51" s="13" customFormat="1" ht="12">
      <c r="A157" s="13"/>
      <c r="B157" s="224"/>
      <c r="C157" s="225"/>
      <c r="D157" s="226" t="s">
        <v>181</v>
      </c>
      <c r="E157" s="227" t="s">
        <v>19</v>
      </c>
      <c r="F157" s="228" t="s">
        <v>477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181</v>
      </c>
      <c r="AU157" s="234" t="s">
        <v>82</v>
      </c>
      <c r="AV157" s="13" t="s">
        <v>80</v>
      </c>
      <c r="AW157" s="13" t="s">
        <v>33</v>
      </c>
      <c r="AX157" s="13" t="s">
        <v>72</v>
      </c>
      <c r="AY157" s="234" t="s">
        <v>118</v>
      </c>
    </row>
    <row r="158" spans="1:51" s="14" customFormat="1" ht="12">
      <c r="A158" s="14"/>
      <c r="B158" s="235"/>
      <c r="C158" s="236"/>
      <c r="D158" s="226" t="s">
        <v>181</v>
      </c>
      <c r="E158" s="237" t="s">
        <v>19</v>
      </c>
      <c r="F158" s="238" t="s">
        <v>217</v>
      </c>
      <c r="G158" s="236"/>
      <c r="H158" s="239">
        <v>0.15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181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118</v>
      </c>
    </row>
    <row r="159" spans="1:65" s="2" customFormat="1" ht="44.25" customHeight="1">
      <c r="A159" s="37"/>
      <c r="B159" s="38"/>
      <c r="C159" s="195" t="s">
        <v>212</v>
      </c>
      <c r="D159" s="195" t="s">
        <v>119</v>
      </c>
      <c r="E159" s="196" t="s">
        <v>223</v>
      </c>
      <c r="F159" s="197" t="s">
        <v>224</v>
      </c>
      <c r="G159" s="198" t="s">
        <v>178</v>
      </c>
      <c r="H159" s="199">
        <v>73</v>
      </c>
      <c r="I159" s="200"/>
      <c r="J159" s="199">
        <f>ROUND(I159*H159,1)</f>
        <v>0</v>
      </c>
      <c r="K159" s="197" t="s">
        <v>123</v>
      </c>
      <c r="L159" s="43"/>
      <c r="M159" s="201" t="s">
        <v>19</v>
      </c>
      <c r="N159" s="202" t="s">
        <v>43</v>
      </c>
      <c r="O159" s="83"/>
      <c r="P159" s="203">
        <f>O159*H159</f>
        <v>0</v>
      </c>
      <c r="Q159" s="203">
        <v>0.82327</v>
      </c>
      <c r="R159" s="203">
        <f>Q159*H159</f>
        <v>60.09871</v>
      </c>
      <c r="S159" s="203">
        <v>0</v>
      </c>
      <c r="T159" s="20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5" t="s">
        <v>140</v>
      </c>
      <c r="AT159" s="205" t="s">
        <v>119</v>
      </c>
      <c r="AU159" s="205" t="s">
        <v>82</v>
      </c>
      <c r="AY159" s="16" t="s">
        <v>118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6" t="s">
        <v>80</v>
      </c>
      <c r="BK159" s="206">
        <f>ROUND(I159*H159,1)</f>
        <v>0</v>
      </c>
      <c r="BL159" s="16" t="s">
        <v>140</v>
      </c>
      <c r="BM159" s="205" t="s">
        <v>225</v>
      </c>
    </row>
    <row r="160" spans="1:47" s="2" customFormat="1" ht="12">
      <c r="A160" s="37"/>
      <c r="B160" s="38"/>
      <c r="C160" s="39"/>
      <c r="D160" s="207" t="s">
        <v>126</v>
      </c>
      <c r="E160" s="39"/>
      <c r="F160" s="208" t="s">
        <v>226</v>
      </c>
      <c r="G160" s="39"/>
      <c r="H160" s="39"/>
      <c r="I160" s="209"/>
      <c r="J160" s="39"/>
      <c r="K160" s="39"/>
      <c r="L160" s="43"/>
      <c r="M160" s="210"/>
      <c r="N160" s="211"/>
      <c r="O160" s="83"/>
      <c r="P160" s="83"/>
      <c r="Q160" s="83"/>
      <c r="R160" s="83"/>
      <c r="S160" s="83"/>
      <c r="T160" s="84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126</v>
      </c>
      <c r="AU160" s="16" t="s">
        <v>82</v>
      </c>
    </row>
    <row r="161" spans="1:63" s="11" customFormat="1" ht="22.8" customHeight="1">
      <c r="A161" s="11"/>
      <c r="B161" s="181"/>
      <c r="C161" s="182"/>
      <c r="D161" s="183" t="s">
        <v>71</v>
      </c>
      <c r="E161" s="222" t="s">
        <v>145</v>
      </c>
      <c r="F161" s="222" t="s">
        <v>227</v>
      </c>
      <c r="G161" s="182"/>
      <c r="H161" s="182"/>
      <c r="I161" s="185"/>
      <c r="J161" s="223">
        <f>BK161</f>
        <v>0</v>
      </c>
      <c r="K161" s="182"/>
      <c r="L161" s="187"/>
      <c r="M161" s="188"/>
      <c r="N161" s="189"/>
      <c r="O161" s="189"/>
      <c r="P161" s="190">
        <f>SUM(P162:P169)</f>
        <v>0</v>
      </c>
      <c r="Q161" s="189"/>
      <c r="R161" s="190">
        <f>SUM(R162:R169)</f>
        <v>270</v>
      </c>
      <c r="S161" s="189"/>
      <c r="T161" s="191">
        <f>SUM(T162:T169)</f>
        <v>0</v>
      </c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R161" s="192" t="s">
        <v>80</v>
      </c>
      <c r="AT161" s="193" t="s">
        <v>71</v>
      </c>
      <c r="AU161" s="193" t="s">
        <v>80</v>
      </c>
      <c r="AY161" s="192" t="s">
        <v>118</v>
      </c>
      <c r="BK161" s="194">
        <f>SUM(BK162:BK169)</f>
        <v>0</v>
      </c>
    </row>
    <row r="162" spans="1:65" s="2" customFormat="1" ht="49.05" customHeight="1">
      <c r="A162" s="37"/>
      <c r="B162" s="38"/>
      <c r="C162" s="195" t="s">
        <v>232</v>
      </c>
      <c r="D162" s="195" t="s">
        <v>119</v>
      </c>
      <c r="E162" s="196" t="s">
        <v>483</v>
      </c>
      <c r="F162" s="197" t="s">
        <v>484</v>
      </c>
      <c r="G162" s="198" t="s">
        <v>178</v>
      </c>
      <c r="H162" s="199">
        <v>5280</v>
      </c>
      <c r="I162" s="200"/>
      <c r="J162" s="199">
        <f>ROUND(I162*H162,1)</f>
        <v>0</v>
      </c>
      <c r="K162" s="197" t="s">
        <v>123</v>
      </c>
      <c r="L162" s="43"/>
      <c r="M162" s="201" t="s">
        <v>19</v>
      </c>
      <c r="N162" s="202" t="s">
        <v>43</v>
      </c>
      <c r="O162" s="83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5" t="s">
        <v>140</v>
      </c>
      <c r="AT162" s="205" t="s">
        <v>119</v>
      </c>
      <c r="AU162" s="205" t="s">
        <v>82</v>
      </c>
      <c r="AY162" s="16" t="s">
        <v>118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6" t="s">
        <v>80</v>
      </c>
      <c r="BK162" s="206">
        <f>ROUND(I162*H162,1)</f>
        <v>0</v>
      </c>
      <c r="BL162" s="16" t="s">
        <v>140</v>
      </c>
      <c r="BM162" s="205" t="s">
        <v>485</v>
      </c>
    </row>
    <row r="163" spans="1:47" s="2" customFormat="1" ht="12">
      <c r="A163" s="37"/>
      <c r="B163" s="38"/>
      <c r="C163" s="39"/>
      <c r="D163" s="207" t="s">
        <v>126</v>
      </c>
      <c r="E163" s="39"/>
      <c r="F163" s="208" t="s">
        <v>486</v>
      </c>
      <c r="G163" s="39"/>
      <c r="H163" s="39"/>
      <c r="I163" s="209"/>
      <c r="J163" s="39"/>
      <c r="K163" s="39"/>
      <c r="L163" s="43"/>
      <c r="M163" s="210"/>
      <c r="N163" s="211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126</v>
      </c>
      <c r="AU163" s="16" t="s">
        <v>82</v>
      </c>
    </row>
    <row r="164" spans="1:65" s="2" customFormat="1" ht="24.15" customHeight="1">
      <c r="A164" s="37"/>
      <c r="B164" s="38"/>
      <c r="C164" s="195" t="s">
        <v>237</v>
      </c>
      <c r="D164" s="195" t="s">
        <v>119</v>
      </c>
      <c r="E164" s="196" t="s">
        <v>269</v>
      </c>
      <c r="F164" s="197" t="s">
        <v>270</v>
      </c>
      <c r="G164" s="198" t="s">
        <v>178</v>
      </c>
      <c r="H164" s="199">
        <v>15540</v>
      </c>
      <c r="I164" s="200"/>
      <c r="J164" s="199">
        <f>ROUND(I164*H164,1)</f>
        <v>0</v>
      </c>
      <c r="K164" s="197" t="s">
        <v>123</v>
      </c>
      <c r="L164" s="43"/>
      <c r="M164" s="201" t="s">
        <v>19</v>
      </c>
      <c r="N164" s="202" t="s">
        <v>43</v>
      </c>
      <c r="O164" s="83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05" t="s">
        <v>140</v>
      </c>
      <c r="AT164" s="205" t="s">
        <v>119</v>
      </c>
      <c r="AU164" s="205" t="s">
        <v>82</v>
      </c>
      <c r="AY164" s="16" t="s">
        <v>118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6" t="s">
        <v>80</v>
      </c>
      <c r="BK164" s="206">
        <f>ROUND(I164*H164,1)</f>
        <v>0</v>
      </c>
      <c r="BL164" s="16" t="s">
        <v>140</v>
      </c>
      <c r="BM164" s="205" t="s">
        <v>271</v>
      </c>
    </row>
    <row r="165" spans="1:47" s="2" customFormat="1" ht="12">
      <c r="A165" s="37"/>
      <c r="B165" s="38"/>
      <c r="C165" s="39"/>
      <c r="D165" s="207" t="s">
        <v>126</v>
      </c>
      <c r="E165" s="39"/>
      <c r="F165" s="208" t="s">
        <v>272</v>
      </c>
      <c r="G165" s="39"/>
      <c r="H165" s="39"/>
      <c r="I165" s="209"/>
      <c r="J165" s="39"/>
      <c r="K165" s="39"/>
      <c r="L165" s="43"/>
      <c r="M165" s="210"/>
      <c r="N165" s="211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126</v>
      </c>
      <c r="AU165" s="16" t="s">
        <v>82</v>
      </c>
    </row>
    <row r="166" spans="1:65" s="2" customFormat="1" ht="44.25" customHeight="1">
      <c r="A166" s="37"/>
      <c r="B166" s="38"/>
      <c r="C166" s="195" t="s">
        <v>245</v>
      </c>
      <c r="D166" s="195" t="s">
        <v>119</v>
      </c>
      <c r="E166" s="196" t="s">
        <v>274</v>
      </c>
      <c r="F166" s="197" t="s">
        <v>275</v>
      </c>
      <c r="G166" s="198" t="s">
        <v>178</v>
      </c>
      <c r="H166" s="199">
        <v>15540</v>
      </c>
      <c r="I166" s="200"/>
      <c r="J166" s="199">
        <f>ROUND(I166*H166,1)</f>
        <v>0</v>
      </c>
      <c r="K166" s="197" t="s">
        <v>123</v>
      </c>
      <c r="L166" s="43"/>
      <c r="M166" s="201" t="s">
        <v>19</v>
      </c>
      <c r="N166" s="202" t="s">
        <v>43</v>
      </c>
      <c r="O166" s="83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5" t="s">
        <v>140</v>
      </c>
      <c r="AT166" s="205" t="s">
        <v>119</v>
      </c>
      <c r="AU166" s="205" t="s">
        <v>82</v>
      </c>
      <c r="AY166" s="16" t="s">
        <v>118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6" t="s">
        <v>80</v>
      </c>
      <c r="BK166" s="206">
        <f>ROUND(I166*H166,1)</f>
        <v>0</v>
      </c>
      <c r="BL166" s="16" t="s">
        <v>140</v>
      </c>
      <c r="BM166" s="205" t="s">
        <v>276</v>
      </c>
    </row>
    <row r="167" spans="1:47" s="2" customFormat="1" ht="12">
      <c r="A167" s="37"/>
      <c r="B167" s="38"/>
      <c r="C167" s="39"/>
      <c r="D167" s="207" t="s">
        <v>126</v>
      </c>
      <c r="E167" s="39"/>
      <c r="F167" s="208" t="s">
        <v>277</v>
      </c>
      <c r="G167" s="39"/>
      <c r="H167" s="39"/>
      <c r="I167" s="209"/>
      <c r="J167" s="39"/>
      <c r="K167" s="39"/>
      <c r="L167" s="43"/>
      <c r="M167" s="210"/>
      <c r="N167" s="211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126</v>
      </c>
      <c r="AU167" s="16" t="s">
        <v>82</v>
      </c>
    </row>
    <row r="168" spans="1:65" s="2" customFormat="1" ht="37.8" customHeight="1">
      <c r="A168" s="37"/>
      <c r="B168" s="38"/>
      <c r="C168" s="195" t="s">
        <v>254</v>
      </c>
      <c r="D168" s="195" t="s">
        <v>119</v>
      </c>
      <c r="E168" s="196" t="s">
        <v>279</v>
      </c>
      <c r="F168" s="197" t="s">
        <v>280</v>
      </c>
      <c r="G168" s="198" t="s">
        <v>178</v>
      </c>
      <c r="H168" s="199">
        <v>1250</v>
      </c>
      <c r="I168" s="200"/>
      <c r="J168" s="199">
        <f>ROUND(I168*H168,1)</f>
        <v>0</v>
      </c>
      <c r="K168" s="197" t="s">
        <v>123</v>
      </c>
      <c r="L168" s="43"/>
      <c r="M168" s="201" t="s">
        <v>19</v>
      </c>
      <c r="N168" s="202" t="s">
        <v>43</v>
      </c>
      <c r="O168" s="83"/>
      <c r="P168" s="203">
        <f>O168*H168</f>
        <v>0</v>
      </c>
      <c r="Q168" s="203">
        <v>0.216</v>
      </c>
      <c r="R168" s="203">
        <f>Q168*H168</f>
        <v>270</v>
      </c>
      <c r="S168" s="203">
        <v>0</v>
      </c>
      <c r="T168" s="20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5" t="s">
        <v>140</v>
      </c>
      <c r="AT168" s="205" t="s">
        <v>119</v>
      </c>
      <c r="AU168" s="205" t="s">
        <v>82</v>
      </c>
      <c r="AY168" s="16" t="s">
        <v>118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6" t="s">
        <v>80</v>
      </c>
      <c r="BK168" s="206">
        <f>ROUND(I168*H168,1)</f>
        <v>0</v>
      </c>
      <c r="BL168" s="16" t="s">
        <v>140</v>
      </c>
      <c r="BM168" s="205" t="s">
        <v>281</v>
      </c>
    </row>
    <row r="169" spans="1:47" s="2" customFormat="1" ht="12">
      <c r="A169" s="37"/>
      <c r="B169" s="38"/>
      <c r="C169" s="39"/>
      <c r="D169" s="207" t="s">
        <v>126</v>
      </c>
      <c r="E169" s="39"/>
      <c r="F169" s="208" t="s">
        <v>282</v>
      </c>
      <c r="G169" s="39"/>
      <c r="H169" s="39"/>
      <c r="I169" s="209"/>
      <c r="J169" s="39"/>
      <c r="K169" s="39"/>
      <c r="L169" s="43"/>
      <c r="M169" s="210"/>
      <c r="N169" s="211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126</v>
      </c>
      <c r="AU169" s="16" t="s">
        <v>82</v>
      </c>
    </row>
    <row r="170" spans="1:63" s="11" customFormat="1" ht="22.8" customHeight="1">
      <c r="A170" s="11"/>
      <c r="B170" s="181"/>
      <c r="C170" s="182"/>
      <c r="D170" s="183" t="s">
        <v>71</v>
      </c>
      <c r="E170" s="222" t="s">
        <v>160</v>
      </c>
      <c r="F170" s="222" t="s">
        <v>487</v>
      </c>
      <c r="G170" s="182"/>
      <c r="H170" s="182"/>
      <c r="I170" s="185"/>
      <c r="J170" s="223">
        <f>BK170</f>
        <v>0</v>
      </c>
      <c r="K170" s="182"/>
      <c r="L170" s="187"/>
      <c r="M170" s="188"/>
      <c r="N170" s="189"/>
      <c r="O170" s="189"/>
      <c r="P170" s="190">
        <f>SUM(P171:P174)</f>
        <v>0</v>
      </c>
      <c r="Q170" s="189"/>
      <c r="R170" s="190">
        <f>SUM(R171:R174)</f>
        <v>23.08976</v>
      </c>
      <c r="S170" s="189"/>
      <c r="T170" s="191">
        <f>SUM(T171:T174)</f>
        <v>0</v>
      </c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R170" s="192" t="s">
        <v>80</v>
      </c>
      <c r="AT170" s="193" t="s">
        <v>71</v>
      </c>
      <c r="AU170" s="193" t="s">
        <v>80</v>
      </c>
      <c r="AY170" s="192" t="s">
        <v>118</v>
      </c>
      <c r="BK170" s="194">
        <f>SUM(BK171:BK174)</f>
        <v>0</v>
      </c>
    </row>
    <row r="171" spans="1:65" s="2" customFormat="1" ht="24.15" customHeight="1">
      <c r="A171" s="37"/>
      <c r="B171" s="38"/>
      <c r="C171" s="195" t="s">
        <v>8</v>
      </c>
      <c r="D171" s="195" t="s">
        <v>119</v>
      </c>
      <c r="E171" s="196" t="s">
        <v>488</v>
      </c>
      <c r="F171" s="197" t="s">
        <v>489</v>
      </c>
      <c r="G171" s="198" t="s">
        <v>130</v>
      </c>
      <c r="H171" s="199">
        <v>46</v>
      </c>
      <c r="I171" s="200"/>
      <c r="J171" s="199">
        <f>ROUND(I171*H171,1)</f>
        <v>0</v>
      </c>
      <c r="K171" s="197" t="s">
        <v>123</v>
      </c>
      <c r="L171" s="43"/>
      <c r="M171" s="201" t="s">
        <v>19</v>
      </c>
      <c r="N171" s="202" t="s">
        <v>43</v>
      </c>
      <c r="O171" s="83"/>
      <c r="P171" s="203">
        <f>O171*H171</f>
        <v>0</v>
      </c>
      <c r="Q171" s="203">
        <v>0.4208</v>
      </c>
      <c r="R171" s="203">
        <f>Q171*H171</f>
        <v>19.3568</v>
      </c>
      <c r="S171" s="203">
        <v>0</v>
      </c>
      <c r="T171" s="20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05" t="s">
        <v>140</v>
      </c>
      <c r="AT171" s="205" t="s">
        <v>119</v>
      </c>
      <c r="AU171" s="205" t="s">
        <v>82</v>
      </c>
      <c r="AY171" s="16" t="s">
        <v>118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6" t="s">
        <v>80</v>
      </c>
      <c r="BK171" s="206">
        <f>ROUND(I171*H171,1)</f>
        <v>0</v>
      </c>
      <c r="BL171" s="16" t="s">
        <v>140</v>
      </c>
      <c r="BM171" s="205" t="s">
        <v>490</v>
      </c>
    </row>
    <row r="172" spans="1:47" s="2" customFormat="1" ht="12">
      <c r="A172" s="37"/>
      <c r="B172" s="38"/>
      <c r="C172" s="39"/>
      <c r="D172" s="207" t="s">
        <v>126</v>
      </c>
      <c r="E172" s="39"/>
      <c r="F172" s="208" t="s">
        <v>491</v>
      </c>
      <c r="G172" s="39"/>
      <c r="H172" s="39"/>
      <c r="I172" s="209"/>
      <c r="J172" s="39"/>
      <c r="K172" s="39"/>
      <c r="L172" s="43"/>
      <c r="M172" s="210"/>
      <c r="N172" s="211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126</v>
      </c>
      <c r="AU172" s="16" t="s">
        <v>82</v>
      </c>
    </row>
    <row r="173" spans="1:65" s="2" customFormat="1" ht="37.8" customHeight="1">
      <c r="A173" s="37"/>
      <c r="B173" s="38"/>
      <c r="C173" s="195" t="s">
        <v>263</v>
      </c>
      <c r="D173" s="195" t="s">
        <v>119</v>
      </c>
      <c r="E173" s="196" t="s">
        <v>492</v>
      </c>
      <c r="F173" s="197" t="s">
        <v>493</v>
      </c>
      <c r="G173" s="198" t="s">
        <v>130</v>
      </c>
      <c r="H173" s="199">
        <v>12</v>
      </c>
      <c r="I173" s="200"/>
      <c r="J173" s="199">
        <f>ROUND(I173*H173,1)</f>
        <v>0</v>
      </c>
      <c r="K173" s="197" t="s">
        <v>123</v>
      </c>
      <c r="L173" s="43"/>
      <c r="M173" s="201" t="s">
        <v>19</v>
      </c>
      <c r="N173" s="202" t="s">
        <v>43</v>
      </c>
      <c r="O173" s="83"/>
      <c r="P173" s="203">
        <f>O173*H173</f>
        <v>0</v>
      </c>
      <c r="Q173" s="203">
        <v>0.31108</v>
      </c>
      <c r="R173" s="203">
        <f>Q173*H173</f>
        <v>3.7329600000000003</v>
      </c>
      <c r="S173" s="203">
        <v>0</v>
      </c>
      <c r="T173" s="20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05" t="s">
        <v>140</v>
      </c>
      <c r="AT173" s="205" t="s">
        <v>119</v>
      </c>
      <c r="AU173" s="205" t="s">
        <v>82</v>
      </c>
      <c r="AY173" s="16" t="s">
        <v>118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6" t="s">
        <v>80</v>
      </c>
      <c r="BK173" s="206">
        <f>ROUND(I173*H173,1)</f>
        <v>0</v>
      </c>
      <c r="BL173" s="16" t="s">
        <v>140</v>
      </c>
      <c r="BM173" s="205" t="s">
        <v>494</v>
      </c>
    </row>
    <row r="174" spans="1:47" s="2" customFormat="1" ht="12">
      <c r="A174" s="37"/>
      <c r="B174" s="38"/>
      <c r="C174" s="39"/>
      <c r="D174" s="207" t="s">
        <v>126</v>
      </c>
      <c r="E174" s="39"/>
      <c r="F174" s="208" t="s">
        <v>495</v>
      </c>
      <c r="G174" s="39"/>
      <c r="H174" s="39"/>
      <c r="I174" s="209"/>
      <c r="J174" s="39"/>
      <c r="K174" s="39"/>
      <c r="L174" s="43"/>
      <c r="M174" s="210"/>
      <c r="N174" s="211"/>
      <c r="O174" s="83"/>
      <c r="P174" s="83"/>
      <c r="Q174" s="83"/>
      <c r="R174" s="83"/>
      <c r="S174" s="83"/>
      <c r="T174" s="84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126</v>
      </c>
      <c r="AU174" s="16" t="s">
        <v>82</v>
      </c>
    </row>
    <row r="175" spans="1:63" s="11" customFormat="1" ht="22.8" customHeight="1">
      <c r="A175" s="11"/>
      <c r="B175" s="181"/>
      <c r="C175" s="182"/>
      <c r="D175" s="183" t="s">
        <v>71</v>
      </c>
      <c r="E175" s="222" t="s">
        <v>222</v>
      </c>
      <c r="F175" s="222" t="s">
        <v>288</v>
      </c>
      <c r="G175" s="182"/>
      <c r="H175" s="182"/>
      <c r="I175" s="185"/>
      <c r="J175" s="223">
        <f>BK175</f>
        <v>0</v>
      </c>
      <c r="K175" s="182"/>
      <c r="L175" s="187"/>
      <c r="M175" s="188"/>
      <c r="N175" s="189"/>
      <c r="O175" s="189"/>
      <c r="P175" s="190">
        <f>SUM(P176:P255)</f>
        <v>0</v>
      </c>
      <c r="Q175" s="189"/>
      <c r="R175" s="190">
        <f>SUM(R176:R255)</f>
        <v>12.8689625</v>
      </c>
      <c r="S175" s="189"/>
      <c r="T175" s="191">
        <f>SUM(T176:T255)</f>
        <v>176.7359</v>
      </c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R175" s="192" t="s">
        <v>80</v>
      </c>
      <c r="AT175" s="193" t="s">
        <v>71</v>
      </c>
      <c r="AU175" s="193" t="s">
        <v>80</v>
      </c>
      <c r="AY175" s="192" t="s">
        <v>118</v>
      </c>
      <c r="BK175" s="194">
        <f>SUM(BK176:BK255)</f>
        <v>0</v>
      </c>
    </row>
    <row r="176" spans="1:65" s="2" customFormat="1" ht="24.15" customHeight="1">
      <c r="A176" s="37"/>
      <c r="B176" s="38"/>
      <c r="C176" s="195" t="s">
        <v>268</v>
      </c>
      <c r="D176" s="195" t="s">
        <v>119</v>
      </c>
      <c r="E176" s="196" t="s">
        <v>289</v>
      </c>
      <c r="F176" s="197" t="s">
        <v>290</v>
      </c>
      <c r="G176" s="198" t="s">
        <v>130</v>
      </c>
      <c r="H176" s="199">
        <v>80</v>
      </c>
      <c r="I176" s="200"/>
      <c r="J176" s="199">
        <f>ROUND(I176*H176,1)</f>
        <v>0</v>
      </c>
      <c r="K176" s="197" t="s">
        <v>123</v>
      </c>
      <c r="L176" s="43"/>
      <c r="M176" s="201" t="s">
        <v>19</v>
      </c>
      <c r="N176" s="202" t="s">
        <v>43</v>
      </c>
      <c r="O176" s="83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5" t="s">
        <v>140</v>
      </c>
      <c r="AT176" s="205" t="s">
        <v>119</v>
      </c>
      <c r="AU176" s="205" t="s">
        <v>82</v>
      </c>
      <c r="AY176" s="16" t="s">
        <v>118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6" t="s">
        <v>80</v>
      </c>
      <c r="BK176" s="206">
        <f>ROUND(I176*H176,1)</f>
        <v>0</v>
      </c>
      <c r="BL176" s="16" t="s">
        <v>140</v>
      </c>
      <c r="BM176" s="205" t="s">
        <v>291</v>
      </c>
    </row>
    <row r="177" spans="1:47" s="2" customFormat="1" ht="12">
      <c r="A177" s="37"/>
      <c r="B177" s="38"/>
      <c r="C177" s="39"/>
      <c r="D177" s="207" t="s">
        <v>126</v>
      </c>
      <c r="E177" s="39"/>
      <c r="F177" s="208" t="s">
        <v>292</v>
      </c>
      <c r="G177" s="39"/>
      <c r="H177" s="39"/>
      <c r="I177" s="209"/>
      <c r="J177" s="39"/>
      <c r="K177" s="39"/>
      <c r="L177" s="43"/>
      <c r="M177" s="210"/>
      <c r="N177" s="211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126</v>
      </c>
      <c r="AU177" s="16" t="s">
        <v>82</v>
      </c>
    </row>
    <row r="178" spans="1:65" s="2" customFormat="1" ht="16.5" customHeight="1">
      <c r="A178" s="37"/>
      <c r="B178" s="38"/>
      <c r="C178" s="246" t="s">
        <v>273</v>
      </c>
      <c r="D178" s="246" t="s">
        <v>238</v>
      </c>
      <c r="E178" s="247" t="s">
        <v>294</v>
      </c>
      <c r="F178" s="248" t="s">
        <v>295</v>
      </c>
      <c r="G178" s="249" t="s">
        <v>130</v>
      </c>
      <c r="H178" s="250">
        <v>80</v>
      </c>
      <c r="I178" s="251"/>
      <c r="J178" s="250">
        <f>ROUND(I178*H178,1)</f>
        <v>0</v>
      </c>
      <c r="K178" s="248" t="s">
        <v>123</v>
      </c>
      <c r="L178" s="252"/>
      <c r="M178" s="253" t="s">
        <v>19</v>
      </c>
      <c r="N178" s="254" t="s">
        <v>43</v>
      </c>
      <c r="O178" s="83"/>
      <c r="P178" s="203">
        <f>O178*H178</f>
        <v>0</v>
      </c>
      <c r="Q178" s="203">
        <v>0.00145</v>
      </c>
      <c r="R178" s="203">
        <f>Q178*H178</f>
        <v>0.11599999999999999</v>
      </c>
      <c r="S178" s="203">
        <v>0</v>
      </c>
      <c r="T178" s="20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05" t="s">
        <v>160</v>
      </c>
      <c r="AT178" s="205" t="s">
        <v>238</v>
      </c>
      <c r="AU178" s="205" t="s">
        <v>82</v>
      </c>
      <c r="AY178" s="16" t="s">
        <v>118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6" t="s">
        <v>80</v>
      </c>
      <c r="BK178" s="206">
        <f>ROUND(I178*H178,1)</f>
        <v>0</v>
      </c>
      <c r="BL178" s="16" t="s">
        <v>140</v>
      </c>
      <c r="BM178" s="205" t="s">
        <v>296</v>
      </c>
    </row>
    <row r="179" spans="1:65" s="2" customFormat="1" ht="33" customHeight="1">
      <c r="A179" s="37"/>
      <c r="B179" s="38"/>
      <c r="C179" s="195" t="s">
        <v>278</v>
      </c>
      <c r="D179" s="195" t="s">
        <v>119</v>
      </c>
      <c r="E179" s="196" t="s">
        <v>298</v>
      </c>
      <c r="F179" s="197" t="s">
        <v>299</v>
      </c>
      <c r="G179" s="198" t="s">
        <v>300</v>
      </c>
      <c r="H179" s="199">
        <v>3390</v>
      </c>
      <c r="I179" s="200"/>
      <c r="J179" s="199">
        <f>ROUND(I179*H179,1)</f>
        <v>0</v>
      </c>
      <c r="K179" s="197" t="s">
        <v>123</v>
      </c>
      <c r="L179" s="43"/>
      <c r="M179" s="201" t="s">
        <v>19</v>
      </c>
      <c r="N179" s="202" t="s">
        <v>43</v>
      </c>
      <c r="O179" s="83"/>
      <c r="P179" s="203">
        <f>O179*H179</f>
        <v>0</v>
      </c>
      <c r="Q179" s="203">
        <v>0.00033</v>
      </c>
      <c r="R179" s="203">
        <f>Q179*H179</f>
        <v>1.1187</v>
      </c>
      <c r="S179" s="203">
        <v>0</v>
      </c>
      <c r="T179" s="20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5" t="s">
        <v>140</v>
      </c>
      <c r="AT179" s="205" t="s">
        <v>119</v>
      </c>
      <c r="AU179" s="205" t="s">
        <v>82</v>
      </c>
      <c r="AY179" s="16" t="s">
        <v>118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6" t="s">
        <v>80</v>
      </c>
      <c r="BK179" s="206">
        <f>ROUND(I179*H179,1)</f>
        <v>0</v>
      </c>
      <c r="BL179" s="16" t="s">
        <v>140</v>
      </c>
      <c r="BM179" s="205" t="s">
        <v>301</v>
      </c>
    </row>
    <row r="180" spans="1:47" s="2" customFormat="1" ht="12">
      <c r="A180" s="37"/>
      <c r="B180" s="38"/>
      <c r="C180" s="39"/>
      <c r="D180" s="207" t="s">
        <v>126</v>
      </c>
      <c r="E180" s="39"/>
      <c r="F180" s="208" t="s">
        <v>302</v>
      </c>
      <c r="G180" s="39"/>
      <c r="H180" s="39"/>
      <c r="I180" s="209"/>
      <c r="J180" s="39"/>
      <c r="K180" s="39"/>
      <c r="L180" s="43"/>
      <c r="M180" s="210"/>
      <c r="N180" s="211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126</v>
      </c>
      <c r="AU180" s="16" t="s">
        <v>82</v>
      </c>
    </row>
    <row r="181" spans="1:65" s="2" customFormat="1" ht="33" customHeight="1">
      <c r="A181" s="37"/>
      <c r="B181" s="38"/>
      <c r="C181" s="195" t="s">
        <v>283</v>
      </c>
      <c r="D181" s="195" t="s">
        <v>119</v>
      </c>
      <c r="E181" s="196" t="s">
        <v>429</v>
      </c>
      <c r="F181" s="197" t="s">
        <v>430</v>
      </c>
      <c r="G181" s="198" t="s">
        <v>300</v>
      </c>
      <c r="H181" s="199">
        <v>610</v>
      </c>
      <c r="I181" s="200"/>
      <c r="J181" s="199">
        <f>ROUND(I181*H181,1)</f>
        <v>0</v>
      </c>
      <c r="K181" s="197" t="s">
        <v>123</v>
      </c>
      <c r="L181" s="43"/>
      <c r="M181" s="201" t="s">
        <v>19</v>
      </c>
      <c r="N181" s="202" t="s">
        <v>43</v>
      </c>
      <c r="O181" s="83"/>
      <c r="P181" s="203">
        <f>O181*H181</f>
        <v>0</v>
      </c>
      <c r="Q181" s="203">
        <v>0.00038</v>
      </c>
      <c r="R181" s="203">
        <f>Q181*H181</f>
        <v>0.2318</v>
      </c>
      <c r="S181" s="203">
        <v>0</v>
      </c>
      <c r="T181" s="20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5" t="s">
        <v>140</v>
      </c>
      <c r="AT181" s="205" t="s">
        <v>119</v>
      </c>
      <c r="AU181" s="205" t="s">
        <v>82</v>
      </c>
      <c r="AY181" s="16" t="s">
        <v>118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6" t="s">
        <v>80</v>
      </c>
      <c r="BK181" s="206">
        <f>ROUND(I181*H181,1)</f>
        <v>0</v>
      </c>
      <c r="BL181" s="16" t="s">
        <v>140</v>
      </c>
      <c r="BM181" s="205" t="s">
        <v>431</v>
      </c>
    </row>
    <row r="182" spans="1:47" s="2" customFormat="1" ht="12">
      <c r="A182" s="37"/>
      <c r="B182" s="38"/>
      <c r="C182" s="39"/>
      <c r="D182" s="207" t="s">
        <v>126</v>
      </c>
      <c r="E182" s="39"/>
      <c r="F182" s="208" t="s">
        <v>432</v>
      </c>
      <c r="G182" s="39"/>
      <c r="H182" s="39"/>
      <c r="I182" s="209"/>
      <c r="J182" s="39"/>
      <c r="K182" s="39"/>
      <c r="L182" s="43"/>
      <c r="M182" s="210"/>
      <c r="N182" s="211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126</v>
      </c>
      <c r="AU182" s="16" t="s">
        <v>82</v>
      </c>
    </row>
    <row r="183" spans="1:65" s="2" customFormat="1" ht="37.8" customHeight="1">
      <c r="A183" s="37"/>
      <c r="B183" s="38"/>
      <c r="C183" s="195" t="s">
        <v>7</v>
      </c>
      <c r="D183" s="195" t="s">
        <v>119</v>
      </c>
      <c r="E183" s="196" t="s">
        <v>496</v>
      </c>
      <c r="F183" s="197" t="s">
        <v>497</v>
      </c>
      <c r="G183" s="198" t="s">
        <v>178</v>
      </c>
      <c r="H183" s="199">
        <v>60</v>
      </c>
      <c r="I183" s="200"/>
      <c r="J183" s="199">
        <f>ROUND(I183*H183,1)</f>
        <v>0</v>
      </c>
      <c r="K183" s="197" t="s">
        <v>123</v>
      </c>
      <c r="L183" s="43"/>
      <c r="M183" s="201" t="s">
        <v>19</v>
      </c>
      <c r="N183" s="202" t="s">
        <v>43</v>
      </c>
      <c r="O183" s="83"/>
      <c r="P183" s="203">
        <f>O183*H183</f>
        <v>0</v>
      </c>
      <c r="Q183" s="203">
        <v>0.0026</v>
      </c>
      <c r="R183" s="203">
        <f>Q183*H183</f>
        <v>0.156</v>
      </c>
      <c r="S183" s="203">
        <v>0</v>
      </c>
      <c r="T183" s="20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05" t="s">
        <v>140</v>
      </c>
      <c r="AT183" s="205" t="s">
        <v>119</v>
      </c>
      <c r="AU183" s="205" t="s">
        <v>82</v>
      </c>
      <c r="AY183" s="16" t="s">
        <v>118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16" t="s">
        <v>80</v>
      </c>
      <c r="BK183" s="206">
        <f>ROUND(I183*H183,1)</f>
        <v>0</v>
      </c>
      <c r="BL183" s="16" t="s">
        <v>140</v>
      </c>
      <c r="BM183" s="205" t="s">
        <v>498</v>
      </c>
    </row>
    <row r="184" spans="1:47" s="2" customFormat="1" ht="12">
      <c r="A184" s="37"/>
      <c r="B184" s="38"/>
      <c r="C184" s="39"/>
      <c r="D184" s="207" t="s">
        <v>126</v>
      </c>
      <c r="E184" s="39"/>
      <c r="F184" s="208" t="s">
        <v>499</v>
      </c>
      <c r="G184" s="39"/>
      <c r="H184" s="39"/>
      <c r="I184" s="209"/>
      <c r="J184" s="39"/>
      <c r="K184" s="39"/>
      <c r="L184" s="43"/>
      <c r="M184" s="210"/>
      <c r="N184" s="211"/>
      <c r="O184" s="83"/>
      <c r="P184" s="83"/>
      <c r="Q184" s="83"/>
      <c r="R184" s="83"/>
      <c r="S184" s="83"/>
      <c r="T184" s="84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126</v>
      </c>
      <c r="AU184" s="16" t="s">
        <v>82</v>
      </c>
    </row>
    <row r="185" spans="1:65" s="2" customFormat="1" ht="33" customHeight="1">
      <c r="A185" s="37"/>
      <c r="B185" s="38"/>
      <c r="C185" s="195" t="s">
        <v>293</v>
      </c>
      <c r="D185" s="195" t="s">
        <v>119</v>
      </c>
      <c r="E185" s="196" t="s">
        <v>304</v>
      </c>
      <c r="F185" s="197" t="s">
        <v>305</v>
      </c>
      <c r="G185" s="198" t="s">
        <v>300</v>
      </c>
      <c r="H185" s="199">
        <v>2660</v>
      </c>
      <c r="I185" s="200"/>
      <c r="J185" s="199">
        <f>ROUND(I185*H185,1)</f>
        <v>0</v>
      </c>
      <c r="K185" s="197" t="s">
        <v>123</v>
      </c>
      <c r="L185" s="43"/>
      <c r="M185" s="201" t="s">
        <v>19</v>
      </c>
      <c r="N185" s="202" t="s">
        <v>43</v>
      </c>
      <c r="O185" s="83"/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5" t="s">
        <v>140</v>
      </c>
      <c r="AT185" s="205" t="s">
        <v>119</v>
      </c>
      <c r="AU185" s="205" t="s">
        <v>82</v>
      </c>
      <c r="AY185" s="16" t="s">
        <v>118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16" t="s">
        <v>80</v>
      </c>
      <c r="BK185" s="206">
        <f>ROUND(I185*H185,1)</f>
        <v>0</v>
      </c>
      <c r="BL185" s="16" t="s">
        <v>140</v>
      </c>
      <c r="BM185" s="205" t="s">
        <v>306</v>
      </c>
    </row>
    <row r="186" spans="1:47" s="2" customFormat="1" ht="12">
      <c r="A186" s="37"/>
      <c r="B186" s="38"/>
      <c r="C186" s="39"/>
      <c r="D186" s="207" t="s">
        <v>126</v>
      </c>
      <c r="E186" s="39"/>
      <c r="F186" s="208" t="s">
        <v>307</v>
      </c>
      <c r="G186" s="39"/>
      <c r="H186" s="39"/>
      <c r="I186" s="209"/>
      <c r="J186" s="39"/>
      <c r="K186" s="39"/>
      <c r="L186" s="43"/>
      <c r="M186" s="210"/>
      <c r="N186" s="211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126</v>
      </c>
      <c r="AU186" s="16" t="s">
        <v>82</v>
      </c>
    </row>
    <row r="187" spans="1:65" s="2" customFormat="1" ht="55.5" customHeight="1">
      <c r="A187" s="37"/>
      <c r="B187" s="38"/>
      <c r="C187" s="195" t="s">
        <v>297</v>
      </c>
      <c r="D187" s="195" t="s">
        <v>119</v>
      </c>
      <c r="E187" s="196" t="s">
        <v>309</v>
      </c>
      <c r="F187" s="197" t="s">
        <v>310</v>
      </c>
      <c r="G187" s="198" t="s">
        <v>300</v>
      </c>
      <c r="H187" s="199">
        <v>2660</v>
      </c>
      <c r="I187" s="200"/>
      <c r="J187" s="199">
        <f>ROUND(I187*H187,1)</f>
        <v>0</v>
      </c>
      <c r="K187" s="197" t="s">
        <v>123</v>
      </c>
      <c r="L187" s="43"/>
      <c r="M187" s="201" t="s">
        <v>19</v>
      </c>
      <c r="N187" s="202" t="s">
        <v>43</v>
      </c>
      <c r="O187" s="83"/>
      <c r="P187" s="203">
        <f>O187*H187</f>
        <v>0</v>
      </c>
      <c r="Q187" s="203">
        <v>0.00022</v>
      </c>
      <c r="R187" s="203">
        <f>Q187*H187</f>
        <v>0.5852</v>
      </c>
      <c r="S187" s="203">
        <v>0</v>
      </c>
      <c r="T187" s="20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05" t="s">
        <v>140</v>
      </c>
      <c r="AT187" s="205" t="s">
        <v>119</v>
      </c>
      <c r="AU187" s="205" t="s">
        <v>82</v>
      </c>
      <c r="AY187" s="16" t="s">
        <v>118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6" t="s">
        <v>80</v>
      </c>
      <c r="BK187" s="206">
        <f>ROUND(I187*H187,1)</f>
        <v>0</v>
      </c>
      <c r="BL187" s="16" t="s">
        <v>140</v>
      </c>
      <c r="BM187" s="205" t="s">
        <v>311</v>
      </c>
    </row>
    <row r="188" spans="1:47" s="2" customFormat="1" ht="12">
      <c r="A188" s="37"/>
      <c r="B188" s="38"/>
      <c r="C188" s="39"/>
      <c r="D188" s="207" t="s">
        <v>126</v>
      </c>
      <c r="E188" s="39"/>
      <c r="F188" s="208" t="s">
        <v>312</v>
      </c>
      <c r="G188" s="39"/>
      <c r="H188" s="39"/>
      <c r="I188" s="209"/>
      <c r="J188" s="39"/>
      <c r="K188" s="39"/>
      <c r="L188" s="43"/>
      <c r="M188" s="210"/>
      <c r="N188" s="211"/>
      <c r="O188" s="83"/>
      <c r="P188" s="83"/>
      <c r="Q188" s="83"/>
      <c r="R188" s="83"/>
      <c r="S188" s="83"/>
      <c r="T188" s="84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126</v>
      </c>
      <c r="AU188" s="16" t="s">
        <v>82</v>
      </c>
    </row>
    <row r="189" spans="1:65" s="2" customFormat="1" ht="62.7" customHeight="1">
      <c r="A189" s="37"/>
      <c r="B189" s="38"/>
      <c r="C189" s="195" t="s">
        <v>303</v>
      </c>
      <c r="D189" s="195" t="s">
        <v>119</v>
      </c>
      <c r="E189" s="196" t="s">
        <v>314</v>
      </c>
      <c r="F189" s="197" t="s">
        <v>315</v>
      </c>
      <c r="G189" s="198" t="s">
        <v>300</v>
      </c>
      <c r="H189" s="199">
        <v>1200</v>
      </c>
      <c r="I189" s="200"/>
      <c r="J189" s="199">
        <f>ROUND(I189*H189,1)</f>
        <v>0</v>
      </c>
      <c r="K189" s="197" t="s">
        <v>123</v>
      </c>
      <c r="L189" s="43"/>
      <c r="M189" s="201" t="s">
        <v>19</v>
      </c>
      <c r="N189" s="202" t="s">
        <v>43</v>
      </c>
      <c r="O189" s="83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5" t="s">
        <v>140</v>
      </c>
      <c r="AT189" s="205" t="s">
        <v>119</v>
      </c>
      <c r="AU189" s="205" t="s">
        <v>82</v>
      </c>
      <c r="AY189" s="16" t="s">
        <v>118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6" t="s">
        <v>80</v>
      </c>
      <c r="BK189" s="206">
        <f>ROUND(I189*H189,1)</f>
        <v>0</v>
      </c>
      <c r="BL189" s="16" t="s">
        <v>140</v>
      </c>
      <c r="BM189" s="205" t="s">
        <v>316</v>
      </c>
    </row>
    <row r="190" spans="1:47" s="2" customFormat="1" ht="12">
      <c r="A190" s="37"/>
      <c r="B190" s="38"/>
      <c r="C190" s="39"/>
      <c r="D190" s="207" t="s">
        <v>126</v>
      </c>
      <c r="E190" s="39"/>
      <c r="F190" s="208" t="s">
        <v>317</v>
      </c>
      <c r="G190" s="39"/>
      <c r="H190" s="39"/>
      <c r="I190" s="209"/>
      <c r="J190" s="39"/>
      <c r="K190" s="39"/>
      <c r="L190" s="43"/>
      <c r="M190" s="210"/>
      <c r="N190" s="211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126</v>
      </c>
      <c r="AU190" s="16" t="s">
        <v>82</v>
      </c>
    </row>
    <row r="191" spans="1:65" s="2" customFormat="1" ht="66.75" customHeight="1">
      <c r="A191" s="37"/>
      <c r="B191" s="38"/>
      <c r="C191" s="195" t="s">
        <v>308</v>
      </c>
      <c r="D191" s="195" t="s">
        <v>119</v>
      </c>
      <c r="E191" s="196" t="s">
        <v>319</v>
      </c>
      <c r="F191" s="197" t="s">
        <v>320</v>
      </c>
      <c r="G191" s="198" t="s">
        <v>300</v>
      </c>
      <c r="H191" s="199">
        <v>55</v>
      </c>
      <c r="I191" s="200"/>
      <c r="J191" s="199">
        <f>ROUND(I191*H191,1)</f>
        <v>0</v>
      </c>
      <c r="K191" s="197" t="s">
        <v>123</v>
      </c>
      <c r="L191" s="43"/>
      <c r="M191" s="201" t="s">
        <v>19</v>
      </c>
      <c r="N191" s="202" t="s">
        <v>43</v>
      </c>
      <c r="O191" s="83"/>
      <c r="P191" s="203">
        <f>O191*H191</f>
        <v>0</v>
      </c>
      <c r="Q191" s="203">
        <v>0</v>
      </c>
      <c r="R191" s="203">
        <f>Q191*H191</f>
        <v>0</v>
      </c>
      <c r="S191" s="203">
        <v>0.086</v>
      </c>
      <c r="T191" s="204">
        <f>S191*H191</f>
        <v>4.7299999999999995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05" t="s">
        <v>140</v>
      </c>
      <c r="AT191" s="205" t="s">
        <v>119</v>
      </c>
      <c r="AU191" s="205" t="s">
        <v>82</v>
      </c>
      <c r="AY191" s="16" t="s">
        <v>118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16" t="s">
        <v>80</v>
      </c>
      <c r="BK191" s="206">
        <f>ROUND(I191*H191,1)</f>
        <v>0</v>
      </c>
      <c r="BL191" s="16" t="s">
        <v>140</v>
      </c>
      <c r="BM191" s="205" t="s">
        <v>321</v>
      </c>
    </row>
    <row r="192" spans="1:47" s="2" customFormat="1" ht="12">
      <c r="A192" s="37"/>
      <c r="B192" s="38"/>
      <c r="C192" s="39"/>
      <c r="D192" s="207" t="s">
        <v>126</v>
      </c>
      <c r="E192" s="39"/>
      <c r="F192" s="208" t="s">
        <v>322</v>
      </c>
      <c r="G192" s="39"/>
      <c r="H192" s="39"/>
      <c r="I192" s="209"/>
      <c r="J192" s="39"/>
      <c r="K192" s="39"/>
      <c r="L192" s="43"/>
      <c r="M192" s="210"/>
      <c r="N192" s="211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126</v>
      </c>
      <c r="AU192" s="16" t="s">
        <v>82</v>
      </c>
    </row>
    <row r="193" spans="1:51" s="13" customFormat="1" ht="12">
      <c r="A193" s="13"/>
      <c r="B193" s="224"/>
      <c r="C193" s="225"/>
      <c r="D193" s="226" t="s">
        <v>181</v>
      </c>
      <c r="E193" s="227" t="s">
        <v>19</v>
      </c>
      <c r="F193" s="228" t="s">
        <v>323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181</v>
      </c>
      <c r="AU193" s="234" t="s">
        <v>82</v>
      </c>
      <c r="AV193" s="13" t="s">
        <v>80</v>
      </c>
      <c r="AW193" s="13" t="s">
        <v>33</v>
      </c>
      <c r="AX193" s="13" t="s">
        <v>72</v>
      </c>
      <c r="AY193" s="234" t="s">
        <v>118</v>
      </c>
    </row>
    <row r="194" spans="1:51" s="14" customFormat="1" ht="12">
      <c r="A194" s="14"/>
      <c r="B194" s="235"/>
      <c r="C194" s="236"/>
      <c r="D194" s="226" t="s">
        <v>181</v>
      </c>
      <c r="E194" s="237" t="s">
        <v>19</v>
      </c>
      <c r="F194" s="238" t="s">
        <v>459</v>
      </c>
      <c r="G194" s="236"/>
      <c r="H194" s="239">
        <v>44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181</v>
      </c>
      <c r="AU194" s="245" t="s">
        <v>82</v>
      </c>
      <c r="AV194" s="14" t="s">
        <v>82</v>
      </c>
      <c r="AW194" s="14" t="s">
        <v>33</v>
      </c>
      <c r="AX194" s="14" t="s">
        <v>72</v>
      </c>
      <c r="AY194" s="245" t="s">
        <v>118</v>
      </c>
    </row>
    <row r="195" spans="1:51" s="13" customFormat="1" ht="12">
      <c r="A195" s="13"/>
      <c r="B195" s="224"/>
      <c r="C195" s="225"/>
      <c r="D195" s="226" t="s">
        <v>181</v>
      </c>
      <c r="E195" s="227" t="s">
        <v>19</v>
      </c>
      <c r="F195" s="228" t="s">
        <v>472</v>
      </c>
      <c r="G195" s="225"/>
      <c r="H195" s="227" t="s">
        <v>19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181</v>
      </c>
      <c r="AU195" s="234" t="s">
        <v>82</v>
      </c>
      <c r="AV195" s="13" t="s">
        <v>80</v>
      </c>
      <c r="AW195" s="13" t="s">
        <v>33</v>
      </c>
      <c r="AX195" s="13" t="s">
        <v>72</v>
      </c>
      <c r="AY195" s="234" t="s">
        <v>118</v>
      </c>
    </row>
    <row r="196" spans="1:51" s="14" customFormat="1" ht="12">
      <c r="A196" s="14"/>
      <c r="B196" s="235"/>
      <c r="C196" s="236"/>
      <c r="D196" s="226" t="s">
        <v>181</v>
      </c>
      <c r="E196" s="237" t="s">
        <v>19</v>
      </c>
      <c r="F196" s="238" t="s">
        <v>232</v>
      </c>
      <c r="G196" s="236"/>
      <c r="H196" s="239">
        <v>11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181</v>
      </c>
      <c r="AU196" s="245" t="s">
        <v>82</v>
      </c>
      <c r="AV196" s="14" t="s">
        <v>82</v>
      </c>
      <c r="AW196" s="14" t="s">
        <v>33</v>
      </c>
      <c r="AX196" s="14" t="s">
        <v>72</v>
      </c>
      <c r="AY196" s="245" t="s">
        <v>118</v>
      </c>
    </row>
    <row r="197" spans="1:65" s="2" customFormat="1" ht="66.75" customHeight="1">
      <c r="A197" s="37"/>
      <c r="B197" s="38"/>
      <c r="C197" s="195" t="s">
        <v>313</v>
      </c>
      <c r="D197" s="195" t="s">
        <v>119</v>
      </c>
      <c r="E197" s="196" t="s">
        <v>433</v>
      </c>
      <c r="F197" s="197" t="s">
        <v>434</v>
      </c>
      <c r="G197" s="198" t="s">
        <v>300</v>
      </c>
      <c r="H197" s="199">
        <v>37.1</v>
      </c>
      <c r="I197" s="200"/>
      <c r="J197" s="199">
        <f>ROUND(I197*H197,1)</f>
        <v>0</v>
      </c>
      <c r="K197" s="197" t="s">
        <v>123</v>
      </c>
      <c r="L197" s="43"/>
      <c r="M197" s="201" t="s">
        <v>19</v>
      </c>
      <c r="N197" s="202" t="s">
        <v>43</v>
      </c>
      <c r="O197" s="83"/>
      <c r="P197" s="203">
        <f>O197*H197</f>
        <v>0</v>
      </c>
      <c r="Q197" s="203">
        <v>0</v>
      </c>
      <c r="R197" s="203">
        <f>Q197*H197</f>
        <v>0</v>
      </c>
      <c r="S197" s="203">
        <v>0.129</v>
      </c>
      <c r="T197" s="204">
        <f>S197*H197</f>
        <v>4.785900000000001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05" t="s">
        <v>140</v>
      </c>
      <c r="AT197" s="205" t="s">
        <v>119</v>
      </c>
      <c r="AU197" s="205" t="s">
        <v>82</v>
      </c>
      <c r="AY197" s="16" t="s">
        <v>118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6" t="s">
        <v>80</v>
      </c>
      <c r="BK197" s="206">
        <f>ROUND(I197*H197,1)</f>
        <v>0</v>
      </c>
      <c r="BL197" s="16" t="s">
        <v>140</v>
      </c>
      <c r="BM197" s="205" t="s">
        <v>435</v>
      </c>
    </row>
    <row r="198" spans="1:47" s="2" customFormat="1" ht="12">
      <c r="A198" s="37"/>
      <c r="B198" s="38"/>
      <c r="C198" s="39"/>
      <c r="D198" s="207" t="s">
        <v>126</v>
      </c>
      <c r="E198" s="39"/>
      <c r="F198" s="208" t="s">
        <v>436</v>
      </c>
      <c r="G198" s="39"/>
      <c r="H198" s="39"/>
      <c r="I198" s="209"/>
      <c r="J198" s="39"/>
      <c r="K198" s="39"/>
      <c r="L198" s="43"/>
      <c r="M198" s="210"/>
      <c r="N198" s="211"/>
      <c r="O198" s="83"/>
      <c r="P198" s="83"/>
      <c r="Q198" s="83"/>
      <c r="R198" s="83"/>
      <c r="S198" s="83"/>
      <c r="T198" s="84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126</v>
      </c>
      <c r="AU198" s="16" t="s">
        <v>82</v>
      </c>
    </row>
    <row r="199" spans="1:51" s="13" customFormat="1" ht="12">
      <c r="A199" s="13"/>
      <c r="B199" s="224"/>
      <c r="C199" s="225"/>
      <c r="D199" s="226" t="s">
        <v>181</v>
      </c>
      <c r="E199" s="227" t="s">
        <v>19</v>
      </c>
      <c r="F199" s="228" t="s">
        <v>474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181</v>
      </c>
      <c r="AU199" s="234" t="s">
        <v>82</v>
      </c>
      <c r="AV199" s="13" t="s">
        <v>80</v>
      </c>
      <c r="AW199" s="13" t="s">
        <v>33</v>
      </c>
      <c r="AX199" s="13" t="s">
        <v>72</v>
      </c>
      <c r="AY199" s="234" t="s">
        <v>118</v>
      </c>
    </row>
    <row r="200" spans="1:51" s="14" customFormat="1" ht="12">
      <c r="A200" s="14"/>
      <c r="B200" s="235"/>
      <c r="C200" s="236"/>
      <c r="D200" s="226" t="s">
        <v>181</v>
      </c>
      <c r="E200" s="237" t="s">
        <v>19</v>
      </c>
      <c r="F200" s="238" t="s">
        <v>212</v>
      </c>
      <c r="G200" s="236"/>
      <c r="H200" s="239">
        <v>10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181</v>
      </c>
      <c r="AU200" s="245" t="s">
        <v>82</v>
      </c>
      <c r="AV200" s="14" t="s">
        <v>82</v>
      </c>
      <c r="AW200" s="14" t="s">
        <v>33</v>
      </c>
      <c r="AX200" s="14" t="s">
        <v>72</v>
      </c>
      <c r="AY200" s="245" t="s">
        <v>118</v>
      </c>
    </row>
    <row r="201" spans="1:51" s="13" customFormat="1" ht="12">
      <c r="A201" s="13"/>
      <c r="B201" s="224"/>
      <c r="C201" s="225"/>
      <c r="D201" s="226" t="s">
        <v>181</v>
      </c>
      <c r="E201" s="227" t="s">
        <v>19</v>
      </c>
      <c r="F201" s="228" t="s">
        <v>475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181</v>
      </c>
      <c r="AU201" s="234" t="s">
        <v>82</v>
      </c>
      <c r="AV201" s="13" t="s">
        <v>80</v>
      </c>
      <c r="AW201" s="13" t="s">
        <v>33</v>
      </c>
      <c r="AX201" s="13" t="s">
        <v>72</v>
      </c>
      <c r="AY201" s="234" t="s">
        <v>118</v>
      </c>
    </row>
    <row r="202" spans="1:51" s="14" customFormat="1" ht="12">
      <c r="A202" s="14"/>
      <c r="B202" s="235"/>
      <c r="C202" s="236"/>
      <c r="D202" s="226" t="s">
        <v>181</v>
      </c>
      <c r="E202" s="237" t="s">
        <v>19</v>
      </c>
      <c r="F202" s="238" t="s">
        <v>212</v>
      </c>
      <c r="G202" s="236"/>
      <c r="H202" s="239">
        <v>10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181</v>
      </c>
      <c r="AU202" s="245" t="s">
        <v>82</v>
      </c>
      <c r="AV202" s="14" t="s">
        <v>82</v>
      </c>
      <c r="AW202" s="14" t="s">
        <v>33</v>
      </c>
      <c r="AX202" s="14" t="s">
        <v>72</v>
      </c>
      <c r="AY202" s="245" t="s">
        <v>118</v>
      </c>
    </row>
    <row r="203" spans="1:51" s="13" customFormat="1" ht="12">
      <c r="A203" s="13"/>
      <c r="B203" s="224"/>
      <c r="C203" s="225"/>
      <c r="D203" s="226" t="s">
        <v>181</v>
      </c>
      <c r="E203" s="227" t="s">
        <v>19</v>
      </c>
      <c r="F203" s="228" t="s">
        <v>477</v>
      </c>
      <c r="G203" s="225"/>
      <c r="H203" s="227" t="s">
        <v>19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181</v>
      </c>
      <c r="AU203" s="234" t="s">
        <v>82</v>
      </c>
      <c r="AV203" s="13" t="s">
        <v>80</v>
      </c>
      <c r="AW203" s="13" t="s">
        <v>33</v>
      </c>
      <c r="AX203" s="13" t="s">
        <v>72</v>
      </c>
      <c r="AY203" s="234" t="s">
        <v>118</v>
      </c>
    </row>
    <row r="204" spans="1:51" s="14" customFormat="1" ht="12">
      <c r="A204" s="14"/>
      <c r="B204" s="235"/>
      <c r="C204" s="236"/>
      <c r="D204" s="226" t="s">
        <v>181</v>
      </c>
      <c r="E204" s="237" t="s">
        <v>19</v>
      </c>
      <c r="F204" s="238" t="s">
        <v>500</v>
      </c>
      <c r="G204" s="236"/>
      <c r="H204" s="239">
        <v>17.1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181</v>
      </c>
      <c r="AU204" s="245" t="s">
        <v>82</v>
      </c>
      <c r="AV204" s="14" t="s">
        <v>82</v>
      </c>
      <c r="AW204" s="14" t="s">
        <v>33</v>
      </c>
      <c r="AX204" s="14" t="s">
        <v>72</v>
      </c>
      <c r="AY204" s="245" t="s">
        <v>118</v>
      </c>
    </row>
    <row r="205" spans="1:65" s="2" customFormat="1" ht="66.75" customHeight="1">
      <c r="A205" s="37"/>
      <c r="B205" s="38"/>
      <c r="C205" s="195" t="s">
        <v>318</v>
      </c>
      <c r="D205" s="195" t="s">
        <v>119</v>
      </c>
      <c r="E205" s="196" t="s">
        <v>326</v>
      </c>
      <c r="F205" s="197" t="s">
        <v>327</v>
      </c>
      <c r="G205" s="198" t="s">
        <v>178</v>
      </c>
      <c r="H205" s="199">
        <v>1250</v>
      </c>
      <c r="I205" s="200"/>
      <c r="J205" s="199">
        <f>ROUND(I205*H205,1)</f>
        <v>0</v>
      </c>
      <c r="K205" s="197" t="s">
        <v>123</v>
      </c>
      <c r="L205" s="43"/>
      <c r="M205" s="201" t="s">
        <v>19</v>
      </c>
      <c r="N205" s="202" t="s">
        <v>43</v>
      </c>
      <c r="O205" s="83"/>
      <c r="P205" s="203">
        <f>O205*H205</f>
        <v>0</v>
      </c>
      <c r="Q205" s="203">
        <v>0</v>
      </c>
      <c r="R205" s="203">
        <f>Q205*H205</f>
        <v>0</v>
      </c>
      <c r="S205" s="203">
        <v>0.126</v>
      </c>
      <c r="T205" s="204">
        <f>S205*H205</f>
        <v>157.5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5" t="s">
        <v>140</v>
      </c>
      <c r="AT205" s="205" t="s">
        <v>119</v>
      </c>
      <c r="AU205" s="205" t="s">
        <v>82</v>
      </c>
      <c r="AY205" s="16" t="s">
        <v>118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6" t="s">
        <v>80</v>
      </c>
      <c r="BK205" s="206">
        <f>ROUND(I205*H205,1)</f>
        <v>0</v>
      </c>
      <c r="BL205" s="16" t="s">
        <v>140</v>
      </c>
      <c r="BM205" s="205" t="s">
        <v>328</v>
      </c>
    </row>
    <row r="206" spans="1:47" s="2" customFormat="1" ht="12">
      <c r="A206" s="37"/>
      <c r="B206" s="38"/>
      <c r="C206" s="39"/>
      <c r="D206" s="207" t="s">
        <v>126</v>
      </c>
      <c r="E206" s="39"/>
      <c r="F206" s="208" t="s">
        <v>329</v>
      </c>
      <c r="G206" s="39"/>
      <c r="H206" s="39"/>
      <c r="I206" s="209"/>
      <c r="J206" s="39"/>
      <c r="K206" s="39"/>
      <c r="L206" s="43"/>
      <c r="M206" s="210"/>
      <c r="N206" s="211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126</v>
      </c>
      <c r="AU206" s="16" t="s">
        <v>82</v>
      </c>
    </row>
    <row r="207" spans="1:51" s="13" customFormat="1" ht="12">
      <c r="A207" s="13"/>
      <c r="B207" s="224"/>
      <c r="C207" s="225"/>
      <c r="D207" s="226" t="s">
        <v>181</v>
      </c>
      <c r="E207" s="227" t="s">
        <v>19</v>
      </c>
      <c r="F207" s="228" t="s">
        <v>330</v>
      </c>
      <c r="G207" s="225"/>
      <c r="H207" s="227" t="s">
        <v>19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181</v>
      </c>
      <c r="AU207" s="234" t="s">
        <v>82</v>
      </c>
      <c r="AV207" s="13" t="s">
        <v>80</v>
      </c>
      <c r="AW207" s="13" t="s">
        <v>33</v>
      </c>
      <c r="AX207" s="13" t="s">
        <v>72</v>
      </c>
      <c r="AY207" s="234" t="s">
        <v>118</v>
      </c>
    </row>
    <row r="208" spans="1:51" s="14" customFormat="1" ht="12">
      <c r="A208" s="14"/>
      <c r="B208" s="235"/>
      <c r="C208" s="236"/>
      <c r="D208" s="226" t="s">
        <v>181</v>
      </c>
      <c r="E208" s="237" t="s">
        <v>19</v>
      </c>
      <c r="F208" s="238" t="s">
        <v>501</v>
      </c>
      <c r="G208" s="236"/>
      <c r="H208" s="239">
        <v>1250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181</v>
      </c>
      <c r="AU208" s="245" t="s">
        <v>82</v>
      </c>
      <c r="AV208" s="14" t="s">
        <v>82</v>
      </c>
      <c r="AW208" s="14" t="s">
        <v>33</v>
      </c>
      <c r="AX208" s="14" t="s">
        <v>72</v>
      </c>
      <c r="AY208" s="245" t="s">
        <v>118</v>
      </c>
    </row>
    <row r="209" spans="1:65" s="2" customFormat="1" ht="49.05" customHeight="1">
      <c r="A209" s="37"/>
      <c r="B209" s="38"/>
      <c r="C209" s="195" t="s">
        <v>325</v>
      </c>
      <c r="D209" s="195" t="s">
        <v>119</v>
      </c>
      <c r="E209" s="196" t="s">
        <v>338</v>
      </c>
      <c r="F209" s="197" t="s">
        <v>339</v>
      </c>
      <c r="G209" s="198" t="s">
        <v>186</v>
      </c>
      <c r="H209" s="199">
        <v>4.05</v>
      </c>
      <c r="I209" s="200"/>
      <c r="J209" s="199">
        <f>ROUND(I209*H209,1)</f>
        <v>0</v>
      </c>
      <c r="K209" s="197" t="s">
        <v>123</v>
      </c>
      <c r="L209" s="43"/>
      <c r="M209" s="201" t="s">
        <v>19</v>
      </c>
      <c r="N209" s="202" t="s">
        <v>43</v>
      </c>
      <c r="O209" s="83"/>
      <c r="P209" s="203">
        <f>O209*H209</f>
        <v>0</v>
      </c>
      <c r="Q209" s="203">
        <v>0</v>
      </c>
      <c r="R209" s="203">
        <f>Q209*H209</f>
        <v>0</v>
      </c>
      <c r="S209" s="203">
        <v>2.4</v>
      </c>
      <c r="T209" s="204">
        <f>S209*H209</f>
        <v>9.719999999999999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05" t="s">
        <v>140</v>
      </c>
      <c r="AT209" s="205" t="s">
        <v>119</v>
      </c>
      <c r="AU209" s="205" t="s">
        <v>82</v>
      </c>
      <c r="AY209" s="16" t="s">
        <v>118</v>
      </c>
      <c r="BE209" s="206">
        <f>IF(N209="základní",J209,0)</f>
        <v>0</v>
      </c>
      <c r="BF209" s="206">
        <f>IF(N209="snížená",J209,0)</f>
        <v>0</v>
      </c>
      <c r="BG209" s="206">
        <f>IF(N209="zákl. přenesená",J209,0)</f>
        <v>0</v>
      </c>
      <c r="BH209" s="206">
        <f>IF(N209="sníž. přenesená",J209,0)</f>
        <v>0</v>
      </c>
      <c r="BI209" s="206">
        <f>IF(N209="nulová",J209,0)</f>
        <v>0</v>
      </c>
      <c r="BJ209" s="16" t="s">
        <v>80</v>
      </c>
      <c r="BK209" s="206">
        <f>ROUND(I209*H209,1)</f>
        <v>0</v>
      </c>
      <c r="BL209" s="16" t="s">
        <v>140</v>
      </c>
      <c r="BM209" s="205" t="s">
        <v>340</v>
      </c>
    </row>
    <row r="210" spans="1:47" s="2" customFormat="1" ht="12">
      <c r="A210" s="37"/>
      <c r="B210" s="38"/>
      <c r="C210" s="39"/>
      <c r="D210" s="207" t="s">
        <v>126</v>
      </c>
      <c r="E210" s="39"/>
      <c r="F210" s="208" t="s">
        <v>341</v>
      </c>
      <c r="G210" s="39"/>
      <c r="H210" s="39"/>
      <c r="I210" s="209"/>
      <c r="J210" s="39"/>
      <c r="K210" s="39"/>
      <c r="L210" s="43"/>
      <c r="M210" s="210"/>
      <c r="N210" s="211"/>
      <c r="O210" s="83"/>
      <c r="P210" s="83"/>
      <c r="Q210" s="83"/>
      <c r="R210" s="83"/>
      <c r="S210" s="83"/>
      <c r="T210" s="84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126</v>
      </c>
      <c r="AU210" s="16" t="s">
        <v>82</v>
      </c>
    </row>
    <row r="211" spans="1:51" s="13" customFormat="1" ht="12">
      <c r="A211" s="13"/>
      <c r="B211" s="224"/>
      <c r="C211" s="225"/>
      <c r="D211" s="226" t="s">
        <v>181</v>
      </c>
      <c r="E211" s="227" t="s">
        <v>19</v>
      </c>
      <c r="F211" s="228" t="s">
        <v>342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181</v>
      </c>
      <c r="AU211" s="234" t="s">
        <v>82</v>
      </c>
      <c r="AV211" s="13" t="s">
        <v>80</v>
      </c>
      <c r="AW211" s="13" t="s">
        <v>33</v>
      </c>
      <c r="AX211" s="13" t="s">
        <v>72</v>
      </c>
      <c r="AY211" s="234" t="s">
        <v>118</v>
      </c>
    </row>
    <row r="212" spans="1:51" s="13" customFormat="1" ht="12">
      <c r="A212" s="13"/>
      <c r="B212" s="224"/>
      <c r="C212" s="225"/>
      <c r="D212" s="226" t="s">
        <v>181</v>
      </c>
      <c r="E212" s="227" t="s">
        <v>19</v>
      </c>
      <c r="F212" s="228" t="s">
        <v>472</v>
      </c>
      <c r="G212" s="225"/>
      <c r="H212" s="227" t="s">
        <v>19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181</v>
      </c>
      <c r="AU212" s="234" t="s">
        <v>82</v>
      </c>
      <c r="AV212" s="13" t="s">
        <v>80</v>
      </c>
      <c r="AW212" s="13" t="s">
        <v>33</v>
      </c>
      <c r="AX212" s="13" t="s">
        <v>72</v>
      </c>
      <c r="AY212" s="234" t="s">
        <v>118</v>
      </c>
    </row>
    <row r="213" spans="1:51" s="14" customFormat="1" ht="12">
      <c r="A213" s="14"/>
      <c r="B213" s="235"/>
      <c r="C213" s="236"/>
      <c r="D213" s="226" t="s">
        <v>181</v>
      </c>
      <c r="E213" s="237" t="s">
        <v>19</v>
      </c>
      <c r="F213" s="238" t="s">
        <v>82</v>
      </c>
      <c r="G213" s="236"/>
      <c r="H213" s="239">
        <v>2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181</v>
      </c>
      <c r="AU213" s="245" t="s">
        <v>82</v>
      </c>
      <c r="AV213" s="14" t="s">
        <v>82</v>
      </c>
      <c r="AW213" s="14" t="s">
        <v>33</v>
      </c>
      <c r="AX213" s="14" t="s">
        <v>72</v>
      </c>
      <c r="AY213" s="245" t="s">
        <v>118</v>
      </c>
    </row>
    <row r="214" spans="1:51" s="13" customFormat="1" ht="12">
      <c r="A214" s="13"/>
      <c r="B214" s="224"/>
      <c r="C214" s="225"/>
      <c r="D214" s="226" t="s">
        <v>181</v>
      </c>
      <c r="E214" s="227" t="s">
        <v>19</v>
      </c>
      <c r="F214" s="228" t="s">
        <v>474</v>
      </c>
      <c r="G214" s="225"/>
      <c r="H214" s="227" t="s">
        <v>19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181</v>
      </c>
      <c r="AU214" s="234" t="s">
        <v>82</v>
      </c>
      <c r="AV214" s="13" t="s">
        <v>80</v>
      </c>
      <c r="AW214" s="13" t="s">
        <v>33</v>
      </c>
      <c r="AX214" s="13" t="s">
        <v>72</v>
      </c>
      <c r="AY214" s="234" t="s">
        <v>118</v>
      </c>
    </row>
    <row r="215" spans="1:51" s="14" customFormat="1" ht="12">
      <c r="A215" s="14"/>
      <c r="B215" s="235"/>
      <c r="C215" s="236"/>
      <c r="D215" s="226" t="s">
        <v>181</v>
      </c>
      <c r="E215" s="237" t="s">
        <v>19</v>
      </c>
      <c r="F215" s="238" t="s">
        <v>502</v>
      </c>
      <c r="G215" s="236"/>
      <c r="H215" s="239">
        <v>1.05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181</v>
      </c>
      <c r="AU215" s="245" t="s">
        <v>82</v>
      </c>
      <c r="AV215" s="14" t="s">
        <v>82</v>
      </c>
      <c r="AW215" s="14" t="s">
        <v>33</v>
      </c>
      <c r="AX215" s="14" t="s">
        <v>72</v>
      </c>
      <c r="AY215" s="245" t="s">
        <v>118</v>
      </c>
    </row>
    <row r="216" spans="1:51" s="13" customFormat="1" ht="12">
      <c r="A216" s="13"/>
      <c r="B216" s="224"/>
      <c r="C216" s="225"/>
      <c r="D216" s="226" t="s">
        <v>181</v>
      </c>
      <c r="E216" s="227" t="s">
        <v>19</v>
      </c>
      <c r="F216" s="228" t="s">
        <v>477</v>
      </c>
      <c r="G216" s="225"/>
      <c r="H216" s="227" t="s">
        <v>19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181</v>
      </c>
      <c r="AU216" s="234" t="s">
        <v>82</v>
      </c>
      <c r="AV216" s="13" t="s">
        <v>80</v>
      </c>
      <c r="AW216" s="13" t="s">
        <v>33</v>
      </c>
      <c r="AX216" s="13" t="s">
        <v>72</v>
      </c>
      <c r="AY216" s="234" t="s">
        <v>118</v>
      </c>
    </row>
    <row r="217" spans="1:51" s="14" customFormat="1" ht="12">
      <c r="A217" s="14"/>
      <c r="B217" s="235"/>
      <c r="C217" s="236"/>
      <c r="D217" s="226" t="s">
        <v>181</v>
      </c>
      <c r="E217" s="237" t="s">
        <v>19</v>
      </c>
      <c r="F217" s="238" t="s">
        <v>80</v>
      </c>
      <c r="G217" s="236"/>
      <c r="H217" s="239">
        <v>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5" t="s">
        <v>181</v>
      </c>
      <c r="AU217" s="245" t="s">
        <v>82</v>
      </c>
      <c r="AV217" s="14" t="s">
        <v>82</v>
      </c>
      <c r="AW217" s="14" t="s">
        <v>33</v>
      </c>
      <c r="AX217" s="14" t="s">
        <v>72</v>
      </c>
      <c r="AY217" s="245" t="s">
        <v>118</v>
      </c>
    </row>
    <row r="218" spans="1:65" s="2" customFormat="1" ht="24.15" customHeight="1">
      <c r="A218" s="37"/>
      <c r="B218" s="38"/>
      <c r="C218" s="195" t="s">
        <v>332</v>
      </c>
      <c r="D218" s="195" t="s">
        <v>119</v>
      </c>
      <c r="E218" s="196" t="s">
        <v>503</v>
      </c>
      <c r="F218" s="197" t="s">
        <v>504</v>
      </c>
      <c r="G218" s="198" t="s">
        <v>300</v>
      </c>
      <c r="H218" s="199">
        <v>2</v>
      </c>
      <c r="I218" s="200"/>
      <c r="J218" s="199">
        <f>ROUND(I218*H218,1)</f>
        <v>0</v>
      </c>
      <c r="K218" s="197" t="s">
        <v>123</v>
      </c>
      <c r="L218" s="43"/>
      <c r="M218" s="201" t="s">
        <v>19</v>
      </c>
      <c r="N218" s="202" t="s">
        <v>43</v>
      </c>
      <c r="O218" s="83"/>
      <c r="P218" s="203">
        <f>O218*H218</f>
        <v>0</v>
      </c>
      <c r="Q218" s="203">
        <v>0.61348</v>
      </c>
      <c r="R218" s="203">
        <f>Q218*H218</f>
        <v>1.22696</v>
      </c>
      <c r="S218" s="203">
        <v>0</v>
      </c>
      <c r="T218" s="20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05" t="s">
        <v>140</v>
      </c>
      <c r="AT218" s="205" t="s">
        <v>119</v>
      </c>
      <c r="AU218" s="205" t="s">
        <v>82</v>
      </c>
      <c r="AY218" s="16" t="s">
        <v>118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6" t="s">
        <v>80</v>
      </c>
      <c r="BK218" s="206">
        <f>ROUND(I218*H218,1)</f>
        <v>0</v>
      </c>
      <c r="BL218" s="16" t="s">
        <v>140</v>
      </c>
      <c r="BM218" s="205" t="s">
        <v>505</v>
      </c>
    </row>
    <row r="219" spans="1:47" s="2" customFormat="1" ht="12">
      <c r="A219" s="37"/>
      <c r="B219" s="38"/>
      <c r="C219" s="39"/>
      <c r="D219" s="207" t="s">
        <v>126</v>
      </c>
      <c r="E219" s="39"/>
      <c r="F219" s="208" t="s">
        <v>506</v>
      </c>
      <c r="G219" s="39"/>
      <c r="H219" s="39"/>
      <c r="I219" s="209"/>
      <c r="J219" s="39"/>
      <c r="K219" s="39"/>
      <c r="L219" s="43"/>
      <c r="M219" s="210"/>
      <c r="N219" s="211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126</v>
      </c>
      <c r="AU219" s="16" t="s">
        <v>82</v>
      </c>
    </row>
    <row r="220" spans="1:51" s="13" customFormat="1" ht="12">
      <c r="A220" s="13"/>
      <c r="B220" s="224"/>
      <c r="C220" s="225"/>
      <c r="D220" s="226" t="s">
        <v>181</v>
      </c>
      <c r="E220" s="227" t="s">
        <v>19</v>
      </c>
      <c r="F220" s="228" t="s">
        <v>189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181</v>
      </c>
      <c r="AU220" s="234" t="s">
        <v>82</v>
      </c>
      <c r="AV220" s="13" t="s">
        <v>80</v>
      </c>
      <c r="AW220" s="13" t="s">
        <v>33</v>
      </c>
      <c r="AX220" s="13" t="s">
        <v>72</v>
      </c>
      <c r="AY220" s="234" t="s">
        <v>118</v>
      </c>
    </row>
    <row r="221" spans="1:51" s="13" customFormat="1" ht="12">
      <c r="A221" s="13"/>
      <c r="B221" s="224"/>
      <c r="C221" s="225"/>
      <c r="D221" s="226" t="s">
        <v>181</v>
      </c>
      <c r="E221" s="227" t="s">
        <v>19</v>
      </c>
      <c r="F221" s="228" t="s">
        <v>472</v>
      </c>
      <c r="G221" s="225"/>
      <c r="H221" s="227" t="s">
        <v>19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181</v>
      </c>
      <c r="AU221" s="234" t="s">
        <v>82</v>
      </c>
      <c r="AV221" s="13" t="s">
        <v>80</v>
      </c>
      <c r="AW221" s="13" t="s">
        <v>33</v>
      </c>
      <c r="AX221" s="13" t="s">
        <v>72</v>
      </c>
      <c r="AY221" s="234" t="s">
        <v>118</v>
      </c>
    </row>
    <row r="222" spans="1:51" s="14" customFormat="1" ht="12">
      <c r="A222" s="14"/>
      <c r="B222" s="235"/>
      <c r="C222" s="236"/>
      <c r="D222" s="226" t="s">
        <v>181</v>
      </c>
      <c r="E222" s="237" t="s">
        <v>19</v>
      </c>
      <c r="F222" s="238" t="s">
        <v>82</v>
      </c>
      <c r="G222" s="236"/>
      <c r="H222" s="239">
        <v>2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181</v>
      </c>
      <c r="AU222" s="245" t="s">
        <v>82</v>
      </c>
      <c r="AV222" s="14" t="s">
        <v>82</v>
      </c>
      <c r="AW222" s="14" t="s">
        <v>33</v>
      </c>
      <c r="AX222" s="14" t="s">
        <v>72</v>
      </c>
      <c r="AY222" s="245" t="s">
        <v>118</v>
      </c>
    </row>
    <row r="223" spans="1:65" s="2" customFormat="1" ht="16.5" customHeight="1">
      <c r="A223" s="37"/>
      <c r="B223" s="38"/>
      <c r="C223" s="246" t="s">
        <v>337</v>
      </c>
      <c r="D223" s="246" t="s">
        <v>238</v>
      </c>
      <c r="E223" s="247" t="s">
        <v>507</v>
      </c>
      <c r="F223" s="248" t="s">
        <v>508</v>
      </c>
      <c r="G223" s="249" t="s">
        <v>130</v>
      </c>
      <c r="H223" s="250">
        <v>1</v>
      </c>
      <c r="I223" s="251"/>
      <c r="J223" s="250">
        <f>ROUND(I223*H223,1)</f>
        <v>0</v>
      </c>
      <c r="K223" s="248" t="s">
        <v>19</v>
      </c>
      <c r="L223" s="252"/>
      <c r="M223" s="253" t="s">
        <v>19</v>
      </c>
      <c r="N223" s="254" t="s">
        <v>43</v>
      </c>
      <c r="O223" s="83"/>
      <c r="P223" s="203">
        <f>O223*H223</f>
        <v>0</v>
      </c>
      <c r="Q223" s="203">
        <v>0.749</v>
      </c>
      <c r="R223" s="203">
        <f>Q223*H223</f>
        <v>0.749</v>
      </c>
      <c r="S223" s="203">
        <v>0</v>
      </c>
      <c r="T223" s="20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05" t="s">
        <v>241</v>
      </c>
      <c r="AT223" s="205" t="s">
        <v>238</v>
      </c>
      <c r="AU223" s="205" t="s">
        <v>82</v>
      </c>
      <c r="AY223" s="16" t="s">
        <v>118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16" t="s">
        <v>80</v>
      </c>
      <c r="BK223" s="206">
        <f>ROUND(I223*H223,1)</f>
        <v>0</v>
      </c>
      <c r="BL223" s="16" t="s">
        <v>241</v>
      </c>
      <c r="BM223" s="205" t="s">
        <v>352</v>
      </c>
    </row>
    <row r="224" spans="1:65" s="2" customFormat="1" ht="24.15" customHeight="1">
      <c r="A224" s="37"/>
      <c r="B224" s="38"/>
      <c r="C224" s="195" t="s">
        <v>343</v>
      </c>
      <c r="D224" s="195" t="s">
        <v>119</v>
      </c>
      <c r="E224" s="196" t="s">
        <v>344</v>
      </c>
      <c r="F224" s="197" t="s">
        <v>345</v>
      </c>
      <c r="G224" s="198" t="s">
        <v>300</v>
      </c>
      <c r="H224" s="199">
        <v>1.5</v>
      </c>
      <c r="I224" s="200"/>
      <c r="J224" s="199">
        <f>ROUND(I224*H224,1)</f>
        <v>0</v>
      </c>
      <c r="K224" s="197" t="s">
        <v>123</v>
      </c>
      <c r="L224" s="43"/>
      <c r="M224" s="201" t="s">
        <v>19</v>
      </c>
      <c r="N224" s="202" t="s">
        <v>43</v>
      </c>
      <c r="O224" s="83"/>
      <c r="P224" s="203">
        <f>O224*H224</f>
        <v>0</v>
      </c>
      <c r="Q224" s="203">
        <v>0.74932</v>
      </c>
      <c r="R224" s="203">
        <f>Q224*H224</f>
        <v>1.12398</v>
      </c>
      <c r="S224" s="203">
        <v>0</v>
      </c>
      <c r="T224" s="20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05" t="s">
        <v>140</v>
      </c>
      <c r="AT224" s="205" t="s">
        <v>119</v>
      </c>
      <c r="AU224" s="205" t="s">
        <v>82</v>
      </c>
      <c r="AY224" s="16" t="s">
        <v>118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6" t="s">
        <v>80</v>
      </c>
      <c r="BK224" s="206">
        <f>ROUND(I224*H224,1)</f>
        <v>0</v>
      </c>
      <c r="BL224" s="16" t="s">
        <v>140</v>
      </c>
      <c r="BM224" s="205" t="s">
        <v>346</v>
      </c>
    </row>
    <row r="225" spans="1:47" s="2" customFormat="1" ht="12">
      <c r="A225" s="37"/>
      <c r="B225" s="38"/>
      <c r="C225" s="39"/>
      <c r="D225" s="207" t="s">
        <v>126</v>
      </c>
      <c r="E225" s="39"/>
      <c r="F225" s="208" t="s">
        <v>347</v>
      </c>
      <c r="G225" s="39"/>
      <c r="H225" s="39"/>
      <c r="I225" s="209"/>
      <c r="J225" s="39"/>
      <c r="K225" s="39"/>
      <c r="L225" s="43"/>
      <c r="M225" s="210"/>
      <c r="N225" s="211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126</v>
      </c>
      <c r="AU225" s="16" t="s">
        <v>82</v>
      </c>
    </row>
    <row r="226" spans="1:51" s="13" customFormat="1" ht="12">
      <c r="A226" s="13"/>
      <c r="B226" s="224"/>
      <c r="C226" s="225"/>
      <c r="D226" s="226" t="s">
        <v>181</v>
      </c>
      <c r="E226" s="227" t="s">
        <v>19</v>
      </c>
      <c r="F226" s="228" t="s">
        <v>189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181</v>
      </c>
      <c r="AU226" s="234" t="s">
        <v>82</v>
      </c>
      <c r="AV226" s="13" t="s">
        <v>80</v>
      </c>
      <c r="AW226" s="13" t="s">
        <v>33</v>
      </c>
      <c r="AX226" s="13" t="s">
        <v>72</v>
      </c>
      <c r="AY226" s="234" t="s">
        <v>118</v>
      </c>
    </row>
    <row r="227" spans="1:51" s="13" customFormat="1" ht="12">
      <c r="A227" s="13"/>
      <c r="B227" s="224"/>
      <c r="C227" s="225"/>
      <c r="D227" s="226" t="s">
        <v>181</v>
      </c>
      <c r="E227" s="227" t="s">
        <v>19</v>
      </c>
      <c r="F227" s="228" t="s">
        <v>477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181</v>
      </c>
      <c r="AU227" s="234" t="s">
        <v>82</v>
      </c>
      <c r="AV227" s="13" t="s">
        <v>80</v>
      </c>
      <c r="AW227" s="13" t="s">
        <v>33</v>
      </c>
      <c r="AX227" s="13" t="s">
        <v>72</v>
      </c>
      <c r="AY227" s="234" t="s">
        <v>118</v>
      </c>
    </row>
    <row r="228" spans="1:51" s="14" customFormat="1" ht="12">
      <c r="A228" s="14"/>
      <c r="B228" s="235"/>
      <c r="C228" s="236"/>
      <c r="D228" s="226" t="s">
        <v>181</v>
      </c>
      <c r="E228" s="237" t="s">
        <v>19</v>
      </c>
      <c r="F228" s="238" t="s">
        <v>348</v>
      </c>
      <c r="G228" s="236"/>
      <c r="H228" s="239">
        <v>1.5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181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118</v>
      </c>
    </row>
    <row r="229" spans="1:65" s="2" customFormat="1" ht="16.5" customHeight="1">
      <c r="A229" s="37"/>
      <c r="B229" s="38"/>
      <c r="C229" s="246" t="s">
        <v>349</v>
      </c>
      <c r="D229" s="246" t="s">
        <v>238</v>
      </c>
      <c r="E229" s="247" t="s">
        <v>350</v>
      </c>
      <c r="F229" s="248" t="s">
        <v>351</v>
      </c>
      <c r="G229" s="249" t="s">
        <v>130</v>
      </c>
      <c r="H229" s="250">
        <v>1</v>
      </c>
      <c r="I229" s="251"/>
      <c r="J229" s="250">
        <f>ROUND(I229*H229,1)</f>
        <v>0</v>
      </c>
      <c r="K229" s="248" t="s">
        <v>19</v>
      </c>
      <c r="L229" s="252"/>
      <c r="M229" s="253" t="s">
        <v>19</v>
      </c>
      <c r="N229" s="254" t="s">
        <v>43</v>
      </c>
      <c r="O229" s="83"/>
      <c r="P229" s="203">
        <f>O229*H229</f>
        <v>0</v>
      </c>
      <c r="Q229" s="203">
        <v>1.04</v>
      </c>
      <c r="R229" s="203">
        <f>Q229*H229</f>
        <v>1.04</v>
      </c>
      <c r="S229" s="203">
        <v>0</v>
      </c>
      <c r="T229" s="20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5" t="s">
        <v>241</v>
      </c>
      <c r="AT229" s="205" t="s">
        <v>238</v>
      </c>
      <c r="AU229" s="205" t="s">
        <v>82</v>
      </c>
      <c r="AY229" s="16" t="s">
        <v>118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6" t="s">
        <v>80</v>
      </c>
      <c r="BK229" s="206">
        <f>ROUND(I229*H229,1)</f>
        <v>0</v>
      </c>
      <c r="BL229" s="16" t="s">
        <v>241</v>
      </c>
      <c r="BM229" s="205" t="s">
        <v>509</v>
      </c>
    </row>
    <row r="230" spans="1:65" s="2" customFormat="1" ht="24.15" customHeight="1">
      <c r="A230" s="37"/>
      <c r="B230" s="38"/>
      <c r="C230" s="195" t="s">
        <v>353</v>
      </c>
      <c r="D230" s="195" t="s">
        <v>119</v>
      </c>
      <c r="E230" s="196" t="s">
        <v>440</v>
      </c>
      <c r="F230" s="197" t="s">
        <v>441</v>
      </c>
      <c r="G230" s="198" t="s">
        <v>300</v>
      </c>
      <c r="H230" s="199">
        <v>1.5</v>
      </c>
      <c r="I230" s="200"/>
      <c r="J230" s="199">
        <f>ROUND(I230*H230,1)</f>
        <v>0</v>
      </c>
      <c r="K230" s="197" t="s">
        <v>123</v>
      </c>
      <c r="L230" s="43"/>
      <c r="M230" s="201" t="s">
        <v>19</v>
      </c>
      <c r="N230" s="202" t="s">
        <v>43</v>
      </c>
      <c r="O230" s="83"/>
      <c r="P230" s="203">
        <f>O230*H230</f>
        <v>0</v>
      </c>
      <c r="Q230" s="203">
        <v>0.88535</v>
      </c>
      <c r="R230" s="203">
        <f>Q230*H230</f>
        <v>1.328025</v>
      </c>
      <c r="S230" s="203">
        <v>0</v>
      </c>
      <c r="T230" s="20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05" t="s">
        <v>140</v>
      </c>
      <c r="AT230" s="205" t="s">
        <v>119</v>
      </c>
      <c r="AU230" s="205" t="s">
        <v>82</v>
      </c>
      <c r="AY230" s="16" t="s">
        <v>118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16" t="s">
        <v>80</v>
      </c>
      <c r="BK230" s="206">
        <f>ROUND(I230*H230,1)</f>
        <v>0</v>
      </c>
      <c r="BL230" s="16" t="s">
        <v>140</v>
      </c>
      <c r="BM230" s="205" t="s">
        <v>442</v>
      </c>
    </row>
    <row r="231" spans="1:47" s="2" customFormat="1" ht="12">
      <c r="A231" s="37"/>
      <c r="B231" s="38"/>
      <c r="C231" s="39"/>
      <c r="D231" s="207" t="s">
        <v>126</v>
      </c>
      <c r="E231" s="39"/>
      <c r="F231" s="208" t="s">
        <v>443</v>
      </c>
      <c r="G231" s="39"/>
      <c r="H231" s="39"/>
      <c r="I231" s="209"/>
      <c r="J231" s="39"/>
      <c r="K231" s="39"/>
      <c r="L231" s="43"/>
      <c r="M231" s="210"/>
      <c r="N231" s="211"/>
      <c r="O231" s="83"/>
      <c r="P231" s="83"/>
      <c r="Q231" s="83"/>
      <c r="R231" s="83"/>
      <c r="S231" s="83"/>
      <c r="T231" s="84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126</v>
      </c>
      <c r="AU231" s="16" t="s">
        <v>82</v>
      </c>
    </row>
    <row r="232" spans="1:51" s="13" customFormat="1" ht="12">
      <c r="A232" s="13"/>
      <c r="B232" s="224"/>
      <c r="C232" s="225"/>
      <c r="D232" s="226" t="s">
        <v>181</v>
      </c>
      <c r="E232" s="227" t="s">
        <v>19</v>
      </c>
      <c r="F232" s="228" t="s">
        <v>189</v>
      </c>
      <c r="G232" s="225"/>
      <c r="H232" s="227" t="s">
        <v>19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181</v>
      </c>
      <c r="AU232" s="234" t="s">
        <v>82</v>
      </c>
      <c r="AV232" s="13" t="s">
        <v>80</v>
      </c>
      <c r="AW232" s="13" t="s">
        <v>33</v>
      </c>
      <c r="AX232" s="13" t="s">
        <v>72</v>
      </c>
      <c r="AY232" s="234" t="s">
        <v>118</v>
      </c>
    </row>
    <row r="233" spans="1:51" s="13" customFormat="1" ht="12">
      <c r="A233" s="13"/>
      <c r="B233" s="224"/>
      <c r="C233" s="225"/>
      <c r="D233" s="226" t="s">
        <v>181</v>
      </c>
      <c r="E233" s="227" t="s">
        <v>19</v>
      </c>
      <c r="F233" s="228" t="s">
        <v>474</v>
      </c>
      <c r="G233" s="225"/>
      <c r="H233" s="227" t="s">
        <v>19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181</v>
      </c>
      <c r="AU233" s="234" t="s">
        <v>82</v>
      </c>
      <c r="AV233" s="13" t="s">
        <v>80</v>
      </c>
      <c r="AW233" s="13" t="s">
        <v>33</v>
      </c>
      <c r="AX233" s="13" t="s">
        <v>72</v>
      </c>
      <c r="AY233" s="234" t="s">
        <v>118</v>
      </c>
    </row>
    <row r="234" spans="1:51" s="14" customFormat="1" ht="12">
      <c r="A234" s="14"/>
      <c r="B234" s="235"/>
      <c r="C234" s="236"/>
      <c r="D234" s="226" t="s">
        <v>181</v>
      </c>
      <c r="E234" s="237" t="s">
        <v>19</v>
      </c>
      <c r="F234" s="238" t="s">
        <v>348</v>
      </c>
      <c r="G234" s="236"/>
      <c r="H234" s="239">
        <v>1.5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181</v>
      </c>
      <c r="AU234" s="245" t="s">
        <v>82</v>
      </c>
      <c r="AV234" s="14" t="s">
        <v>82</v>
      </c>
      <c r="AW234" s="14" t="s">
        <v>33</v>
      </c>
      <c r="AX234" s="14" t="s">
        <v>72</v>
      </c>
      <c r="AY234" s="245" t="s">
        <v>118</v>
      </c>
    </row>
    <row r="235" spans="1:65" s="2" customFormat="1" ht="16.5" customHeight="1">
      <c r="A235" s="37"/>
      <c r="B235" s="38"/>
      <c r="C235" s="246" t="s">
        <v>359</v>
      </c>
      <c r="D235" s="246" t="s">
        <v>238</v>
      </c>
      <c r="E235" s="247" t="s">
        <v>445</v>
      </c>
      <c r="F235" s="248" t="s">
        <v>446</v>
      </c>
      <c r="G235" s="249" t="s">
        <v>130</v>
      </c>
      <c r="H235" s="250">
        <v>1</v>
      </c>
      <c r="I235" s="251"/>
      <c r="J235" s="250">
        <f>ROUND(I235*H235,1)</f>
        <v>0</v>
      </c>
      <c r="K235" s="248" t="s">
        <v>19</v>
      </c>
      <c r="L235" s="252"/>
      <c r="M235" s="253" t="s">
        <v>19</v>
      </c>
      <c r="N235" s="254" t="s">
        <v>43</v>
      </c>
      <c r="O235" s="83"/>
      <c r="P235" s="203">
        <f>O235*H235</f>
        <v>0</v>
      </c>
      <c r="Q235" s="203">
        <v>1.5</v>
      </c>
      <c r="R235" s="203">
        <f>Q235*H235</f>
        <v>1.5</v>
      </c>
      <c r="S235" s="203">
        <v>0</v>
      </c>
      <c r="T235" s="20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05" t="s">
        <v>241</v>
      </c>
      <c r="AT235" s="205" t="s">
        <v>238</v>
      </c>
      <c r="AU235" s="205" t="s">
        <v>82</v>
      </c>
      <c r="AY235" s="16" t="s">
        <v>118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16" t="s">
        <v>80</v>
      </c>
      <c r="BK235" s="206">
        <f>ROUND(I235*H235,1)</f>
        <v>0</v>
      </c>
      <c r="BL235" s="16" t="s">
        <v>241</v>
      </c>
      <c r="BM235" s="205" t="s">
        <v>447</v>
      </c>
    </row>
    <row r="236" spans="1:65" s="2" customFormat="1" ht="24.15" customHeight="1">
      <c r="A236" s="37"/>
      <c r="B236" s="38"/>
      <c r="C236" s="195" t="s">
        <v>366</v>
      </c>
      <c r="D236" s="195" t="s">
        <v>119</v>
      </c>
      <c r="E236" s="196" t="s">
        <v>354</v>
      </c>
      <c r="F236" s="197" t="s">
        <v>355</v>
      </c>
      <c r="G236" s="198" t="s">
        <v>186</v>
      </c>
      <c r="H236" s="199">
        <v>1.47</v>
      </c>
      <c r="I236" s="200"/>
      <c r="J236" s="199">
        <f>ROUND(I236*H236,1)</f>
        <v>0</v>
      </c>
      <c r="K236" s="197" t="s">
        <v>123</v>
      </c>
      <c r="L236" s="43"/>
      <c r="M236" s="201" t="s">
        <v>19</v>
      </c>
      <c r="N236" s="202" t="s">
        <v>43</v>
      </c>
      <c r="O236" s="83"/>
      <c r="P236" s="203">
        <f>O236*H236</f>
        <v>0</v>
      </c>
      <c r="Q236" s="203">
        <v>2.51225</v>
      </c>
      <c r="R236" s="203">
        <f>Q236*H236</f>
        <v>3.6930074999999998</v>
      </c>
      <c r="S236" s="203">
        <v>0</v>
      </c>
      <c r="T236" s="20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5" t="s">
        <v>140</v>
      </c>
      <c r="AT236" s="205" t="s">
        <v>119</v>
      </c>
      <c r="AU236" s="205" t="s">
        <v>82</v>
      </c>
      <c r="AY236" s="16" t="s">
        <v>118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6" t="s">
        <v>80</v>
      </c>
      <c r="BK236" s="206">
        <f>ROUND(I236*H236,1)</f>
        <v>0</v>
      </c>
      <c r="BL236" s="16" t="s">
        <v>140</v>
      </c>
      <c r="BM236" s="205" t="s">
        <v>356</v>
      </c>
    </row>
    <row r="237" spans="1:47" s="2" customFormat="1" ht="12">
      <c r="A237" s="37"/>
      <c r="B237" s="38"/>
      <c r="C237" s="39"/>
      <c r="D237" s="207" t="s">
        <v>126</v>
      </c>
      <c r="E237" s="39"/>
      <c r="F237" s="208" t="s">
        <v>357</v>
      </c>
      <c r="G237" s="39"/>
      <c r="H237" s="39"/>
      <c r="I237" s="209"/>
      <c r="J237" s="39"/>
      <c r="K237" s="39"/>
      <c r="L237" s="43"/>
      <c r="M237" s="210"/>
      <c r="N237" s="211"/>
      <c r="O237" s="83"/>
      <c r="P237" s="83"/>
      <c r="Q237" s="83"/>
      <c r="R237" s="83"/>
      <c r="S237" s="83"/>
      <c r="T237" s="84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126</v>
      </c>
      <c r="AU237" s="16" t="s">
        <v>82</v>
      </c>
    </row>
    <row r="238" spans="1:51" s="14" customFormat="1" ht="12">
      <c r="A238" s="14"/>
      <c r="B238" s="235"/>
      <c r="C238" s="236"/>
      <c r="D238" s="226" t="s">
        <v>181</v>
      </c>
      <c r="E238" s="237" t="s">
        <v>19</v>
      </c>
      <c r="F238" s="238" t="s">
        <v>510</v>
      </c>
      <c r="G238" s="236"/>
      <c r="H238" s="239">
        <v>0.54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181</v>
      </c>
      <c r="AU238" s="245" t="s">
        <v>82</v>
      </c>
      <c r="AV238" s="14" t="s">
        <v>82</v>
      </c>
      <c r="AW238" s="14" t="s">
        <v>33</v>
      </c>
      <c r="AX238" s="14" t="s">
        <v>72</v>
      </c>
      <c r="AY238" s="245" t="s">
        <v>118</v>
      </c>
    </row>
    <row r="239" spans="1:51" s="14" customFormat="1" ht="12">
      <c r="A239" s="14"/>
      <c r="B239" s="235"/>
      <c r="C239" s="236"/>
      <c r="D239" s="226" t="s">
        <v>181</v>
      </c>
      <c r="E239" s="237" t="s">
        <v>19</v>
      </c>
      <c r="F239" s="238" t="s">
        <v>358</v>
      </c>
      <c r="G239" s="236"/>
      <c r="H239" s="239">
        <v>0.43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181</v>
      </c>
      <c r="AU239" s="245" t="s">
        <v>82</v>
      </c>
      <c r="AV239" s="14" t="s">
        <v>82</v>
      </c>
      <c r="AW239" s="14" t="s">
        <v>33</v>
      </c>
      <c r="AX239" s="14" t="s">
        <v>72</v>
      </c>
      <c r="AY239" s="245" t="s">
        <v>118</v>
      </c>
    </row>
    <row r="240" spans="1:51" s="14" customFormat="1" ht="12">
      <c r="A240" s="14"/>
      <c r="B240" s="235"/>
      <c r="C240" s="236"/>
      <c r="D240" s="226" t="s">
        <v>181</v>
      </c>
      <c r="E240" s="237" t="s">
        <v>19</v>
      </c>
      <c r="F240" s="238" t="s">
        <v>511</v>
      </c>
      <c r="G240" s="236"/>
      <c r="H240" s="239">
        <v>0.5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181</v>
      </c>
      <c r="AU240" s="245" t="s">
        <v>82</v>
      </c>
      <c r="AV240" s="14" t="s">
        <v>82</v>
      </c>
      <c r="AW240" s="14" t="s">
        <v>33</v>
      </c>
      <c r="AX240" s="14" t="s">
        <v>72</v>
      </c>
      <c r="AY240" s="245" t="s">
        <v>118</v>
      </c>
    </row>
    <row r="241" spans="1:65" s="2" customFormat="1" ht="24.15" customHeight="1">
      <c r="A241" s="37"/>
      <c r="B241" s="38"/>
      <c r="C241" s="195" t="s">
        <v>373</v>
      </c>
      <c r="D241" s="195" t="s">
        <v>119</v>
      </c>
      <c r="E241" s="196" t="s">
        <v>512</v>
      </c>
      <c r="F241" s="197" t="s">
        <v>513</v>
      </c>
      <c r="G241" s="198" t="s">
        <v>130</v>
      </c>
      <c r="H241" s="199">
        <v>1</v>
      </c>
      <c r="I241" s="200"/>
      <c r="J241" s="199">
        <f>ROUND(I241*H241,1)</f>
        <v>0</v>
      </c>
      <c r="K241" s="197" t="s">
        <v>123</v>
      </c>
      <c r="L241" s="43"/>
      <c r="M241" s="201" t="s">
        <v>19</v>
      </c>
      <c r="N241" s="202" t="s">
        <v>43</v>
      </c>
      <c r="O241" s="83"/>
      <c r="P241" s="203">
        <f>O241*H241</f>
        <v>0</v>
      </c>
      <c r="Q241" s="203">
        <v>7E-05</v>
      </c>
      <c r="R241" s="203">
        <f>Q241*H241</f>
        <v>7E-05</v>
      </c>
      <c r="S241" s="203">
        <v>0</v>
      </c>
      <c r="T241" s="20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05" t="s">
        <v>140</v>
      </c>
      <c r="AT241" s="205" t="s">
        <v>119</v>
      </c>
      <c r="AU241" s="205" t="s">
        <v>82</v>
      </c>
      <c r="AY241" s="16" t="s">
        <v>118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6" t="s">
        <v>80</v>
      </c>
      <c r="BK241" s="206">
        <f>ROUND(I241*H241,1)</f>
        <v>0</v>
      </c>
      <c r="BL241" s="16" t="s">
        <v>140</v>
      </c>
      <c r="BM241" s="205" t="s">
        <v>514</v>
      </c>
    </row>
    <row r="242" spans="1:47" s="2" customFormat="1" ht="12">
      <c r="A242" s="37"/>
      <c r="B242" s="38"/>
      <c r="C242" s="39"/>
      <c r="D242" s="207" t="s">
        <v>126</v>
      </c>
      <c r="E242" s="39"/>
      <c r="F242" s="208" t="s">
        <v>515</v>
      </c>
      <c r="G242" s="39"/>
      <c r="H242" s="39"/>
      <c r="I242" s="209"/>
      <c r="J242" s="39"/>
      <c r="K242" s="39"/>
      <c r="L242" s="43"/>
      <c r="M242" s="210"/>
      <c r="N242" s="211"/>
      <c r="O242" s="83"/>
      <c r="P242" s="83"/>
      <c r="Q242" s="83"/>
      <c r="R242" s="83"/>
      <c r="S242" s="83"/>
      <c r="T242" s="84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126</v>
      </c>
      <c r="AU242" s="16" t="s">
        <v>82</v>
      </c>
    </row>
    <row r="243" spans="1:51" s="13" customFormat="1" ht="12">
      <c r="A243" s="13"/>
      <c r="B243" s="224"/>
      <c r="C243" s="225"/>
      <c r="D243" s="226" t="s">
        <v>181</v>
      </c>
      <c r="E243" s="227" t="s">
        <v>19</v>
      </c>
      <c r="F243" s="228" t="s">
        <v>189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181</v>
      </c>
      <c r="AU243" s="234" t="s">
        <v>82</v>
      </c>
      <c r="AV243" s="13" t="s">
        <v>80</v>
      </c>
      <c r="AW243" s="13" t="s">
        <v>33</v>
      </c>
      <c r="AX243" s="13" t="s">
        <v>72</v>
      </c>
      <c r="AY243" s="234" t="s">
        <v>118</v>
      </c>
    </row>
    <row r="244" spans="1:51" s="13" customFormat="1" ht="12">
      <c r="A244" s="13"/>
      <c r="B244" s="224"/>
      <c r="C244" s="225"/>
      <c r="D244" s="226" t="s">
        <v>181</v>
      </c>
      <c r="E244" s="227" t="s">
        <v>19</v>
      </c>
      <c r="F244" s="228" t="s">
        <v>472</v>
      </c>
      <c r="G244" s="225"/>
      <c r="H244" s="227" t="s">
        <v>19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181</v>
      </c>
      <c r="AU244" s="234" t="s">
        <v>82</v>
      </c>
      <c r="AV244" s="13" t="s">
        <v>80</v>
      </c>
      <c r="AW244" s="13" t="s">
        <v>33</v>
      </c>
      <c r="AX244" s="13" t="s">
        <v>72</v>
      </c>
      <c r="AY244" s="234" t="s">
        <v>118</v>
      </c>
    </row>
    <row r="245" spans="1:51" s="14" customFormat="1" ht="12">
      <c r="A245" s="14"/>
      <c r="B245" s="235"/>
      <c r="C245" s="236"/>
      <c r="D245" s="226" t="s">
        <v>181</v>
      </c>
      <c r="E245" s="237" t="s">
        <v>19</v>
      </c>
      <c r="F245" s="238" t="s">
        <v>80</v>
      </c>
      <c r="G245" s="236"/>
      <c r="H245" s="239">
        <v>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181</v>
      </c>
      <c r="AU245" s="245" t="s">
        <v>82</v>
      </c>
      <c r="AV245" s="14" t="s">
        <v>82</v>
      </c>
      <c r="AW245" s="14" t="s">
        <v>33</v>
      </c>
      <c r="AX245" s="14" t="s">
        <v>72</v>
      </c>
      <c r="AY245" s="245" t="s">
        <v>118</v>
      </c>
    </row>
    <row r="246" spans="1:65" s="2" customFormat="1" ht="24.15" customHeight="1">
      <c r="A246" s="37"/>
      <c r="B246" s="38"/>
      <c r="C246" s="195" t="s">
        <v>378</v>
      </c>
      <c r="D246" s="195" t="s">
        <v>119</v>
      </c>
      <c r="E246" s="196" t="s">
        <v>360</v>
      </c>
      <c r="F246" s="197" t="s">
        <v>361</v>
      </c>
      <c r="G246" s="198" t="s">
        <v>130</v>
      </c>
      <c r="H246" s="199">
        <v>1</v>
      </c>
      <c r="I246" s="200"/>
      <c r="J246" s="199">
        <f>ROUND(I246*H246,1)</f>
        <v>0</v>
      </c>
      <c r="K246" s="197" t="s">
        <v>123</v>
      </c>
      <c r="L246" s="43"/>
      <c r="M246" s="201" t="s">
        <v>19</v>
      </c>
      <c r="N246" s="202" t="s">
        <v>43</v>
      </c>
      <c r="O246" s="83"/>
      <c r="P246" s="203">
        <f>O246*H246</f>
        <v>0</v>
      </c>
      <c r="Q246" s="203">
        <v>9E-05</v>
      </c>
      <c r="R246" s="203">
        <f>Q246*H246</f>
        <v>9E-05</v>
      </c>
      <c r="S246" s="203">
        <v>0</v>
      </c>
      <c r="T246" s="20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5" t="s">
        <v>140</v>
      </c>
      <c r="AT246" s="205" t="s">
        <v>119</v>
      </c>
      <c r="AU246" s="205" t="s">
        <v>82</v>
      </c>
      <c r="AY246" s="16" t="s">
        <v>118</v>
      </c>
      <c r="BE246" s="206">
        <f>IF(N246="základní",J246,0)</f>
        <v>0</v>
      </c>
      <c r="BF246" s="206">
        <f>IF(N246="snížená",J246,0)</f>
        <v>0</v>
      </c>
      <c r="BG246" s="206">
        <f>IF(N246="zákl. přenesená",J246,0)</f>
        <v>0</v>
      </c>
      <c r="BH246" s="206">
        <f>IF(N246="sníž. přenesená",J246,0)</f>
        <v>0</v>
      </c>
      <c r="BI246" s="206">
        <f>IF(N246="nulová",J246,0)</f>
        <v>0</v>
      </c>
      <c r="BJ246" s="16" t="s">
        <v>80</v>
      </c>
      <c r="BK246" s="206">
        <f>ROUND(I246*H246,1)</f>
        <v>0</v>
      </c>
      <c r="BL246" s="16" t="s">
        <v>140</v>
      </c>
      <c r="BM246" s="205" t="s">
        <v>362</v>
      </c>
    </row>
    <row r="247" spans="1:47" s="2" customFormat="1" ht="12">
      <c r="A247" s="37"/>
      <c r="B247" s="38"/>
      <c r="C247" s="39"/>
      <c r="D247" s="207" t="s">
        <v>126</v>
      </c>
      <c r="E247" s="39"/>
      <c r="F247" s="208" t="s">
        <v>363</v>
      </c>
      <c r="G247" s="39"/>
      <c r="H247" s="39"/>
      <c r="I247" s="209"/>
      <c r="J247" s="39"/>
      <c r="K247" s="39"/>
      <c r="L247" s="43"/>
      <c r="M247" s="210"/>
      <c r="N247" s="211"/>
      <c r="O247" s="83"/>
      <c r="P247" s="83"/>
      <c r="Q247" s="83"/>
      <c r="R247" s="83"/>
      <c r="S247" s="83"/>
      <c r="T247" s="84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126</v>
      </c>
      <c r="AU247" s="16" t="s">
        <v>82</v>
      </c>
    </row>
    <row r="248" spans="1:51" s="13" customFormat="1" ht="12">
      <c r="A248" s="13"/>
      <c r="B248" s="224"/>
      <c r="C248" s="225"/>
      <c r="D248" s="226" t="s">
        <v>181</v>
      </c>
      <c r="E248" s="227" t="s">
        <v>19</v>
      </c>
      <c r="F248" s="228" t="s">
        <v>189</v>
      </c>
      <c r="G248" s="225"/>
      <c r="H248" s="227" t="s">
        <v>19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181</v>
      </c>
      <c r="AU248" s="234" t="s">
        <v>82</v>
      </c>
      <c r="AV248" s="13" t="s">
        <v>80</v>
      </c>
      <c r="AW248" s="13" t="s">
        <v>33</v>
      </c>
      <c r="AX248" s="13" t="s">
        <v>72</v>
      </c>
      <c r="AY248" s="234" t="s">
        <v>118</v>
      </c>
    </row>
    <row r="249" spans="1:51" s="13" customFormat="1" ht="12">
      <c r="A249" s="13"/>
      <c r="B249" s="224"/>
      <c r="C249" s="225"/>
      <c r="D249" s="226" t="s">
        <v>181</v>
      </c>
      <c r="E249" s="227" t="s">
        <v>19</v>
      </c>
      <c r="F249" s="228" t="s">
        <v>477</v>
      </c>
      <c r="G249" s="225"/>
      <c r="H249" s="227" t="s">
        <v>19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181</v>
      </c>
      <c r="AU249" s="234" t="s">
        <v>82</v>
      </c>
      <c r="AV249" s="13" t="s">
        <v>80</v>
      </c>
      <c r="AW249" s="13" t="s">
        <v>33</v>
      </c>
      <c r="AX249" s="13" t="s">
        <v>72</v>
      </c>
      <c r="AY249" s="234" t="s">
        <v>118</v>
      </c>
    </row>
    <row r="250" spans="1:51" s="14" customFormat="1" ht="12">
      <c r="A250" s="14"/>
      <c r="B250" s="235"/>
      <c r="C250" s="236"/>
      <c r="D250" s="226" t="s">
        <v>181</v>
      </c>
      <c r="E250" s="237" t="s">
        <v>19</v>
      </c>
      <c r="F250" s="238" t="s">
        <v>80</v>
      </c>
      <c r="G250" s="236"/>
      <c r="H250" s="239">
        <v>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181</v>
      </c>
      <c r="AU250" s="245" t="s">
        <v>82</v>
      </c>
      <c r="AV250" s="14" t="s">
        <v>82</v>
      </c>
      <c r="AW250" s="14" t="s">
        <v>33</v>
      </c>
      <c r="AX250" s="14" t="s">
        <v>72</v>
      </c>
      <c r="AY250" s="245" t="s">
        <v>118</v>
      </c>
    </row>
    <row r="251" spans="1:65" s="2" customFormat="1" ht="24.15" customHeight="1">
      <c r="A251" s="37"/>
      <c r="B251" s="38"/>
      <c r="C251" s="195" t="s">
        <v>384</v>
      </c>
      <c r="D251" s="195" t="s">
        <v>119</v>
      </c>
      <c r="E251" s="196" t="s">
        <v>449</v>
      </c>
      <c r="F251" s="197" t="s">
        <v>450</v>
      </c>
      <c r="G251" s="198" t="s">
        <v>130</v>
      </c>
      <c r="H251" s="199">
        <v>1</v>
      </c>
      <c r="I251" s="200"/>
      <c r="J251" s="199">
        <f>ROUND(I251*H251,1)</f>
        <v>0</v>
      </c>
      <c r="K251" s="197" t="s">
        <v>123</v>
      </c>
      <c r="L251" s="43"/>
      <c r="M251" s="201" t="s">
        <v>19</v>
      </c>
      <c r="N251" s="202" t="s">
        <v>43</v>
      </c>
      <c r="O251" s="83"/>
      <c r="P251" s="203">
        <f>O251*H251</f>
        <v>0</v>
      </c>
      <c r="Q251" s="203">
        <v>0.00013</v>
      </c>
      <c r="R251" s="203">
        <f>Q251*H251</f>
        <v>0.00013</v>
      </c>
      <c r="S251" s="203">
        <v>0</v>
      </c>
      <c r="T251" s="20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5" t="s">
        <v>140</v>
      </c>
      <c r="AT251" s="205" t="s">
        <v>119</v>
      </c>
      <c r="AU251" s="205" t="s">
        <v>82</v>
      </c>
      <c r="AY251" s="16" t="s">
        <v>118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6" t="s">
        <v>80</v>
      </c>
      <c r="BK251" s="206">
        <f>ROUND(I251*H251,1)</f>
        <v>0</v>
      </c>
      <c r="BL251" s="16" t="s">
        <v>140</v>
      </c>
      <c r="BM251" s="205" t="s">
        <v>451</v>
      </c>
    </row>
    <row r="252" spans="1:47" s="2" customFormat="1" ht="12">
      <c r="A252" s="37"/>
      <c r="B252" s="38"/>
      <c r="C252" s="39"/>
      <c r="D252" s="207" t="s">
        <v>126</v>
      </c>
      <c r="E252" s="39"/>
      <c r="F252" s="208" t="s">
        <v>452</v>
      </c>
      <c r="G252" s="39"/>
      <c r="H252" s="39"/>
      <c r="I252" s="209"/>
      <c r="J252" s="39"/>
      <c r="K252" s="39"/>
      <c r="L252" s="43"/>
      <c r="M252" s="210"/>
      <c r="N252" s="211"/>
      <c r="O252" s="83"/>
      <c r="P252" s="83"/>
      <c r="Q252" s="83"/>
      <c r="R252" s="83"/>
      <c r="S252" s="83"/>
      <c r="T252" s="84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126</v>
      </c>
      <c r="AU252" s="16" t="s">
        <v>82</v>
      </c>
    </row>
    <row r="253" spans="1:51" s="13" customFormat="1" ht="12">
      <c r="A253" s="13"/>
      <c r="B253" s="224"/>
      <c r="C253" s="225"/>
      <c r="D253" s="226" t="s">
        <v>181</v>
      </c>
      <c r="E253" s="227" t="s">
        <v>19</v>
      </c>
      <c r="F253" s="228" t="s">
        <v>189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181</v>
      </c>
      <c r="AU253" s="234" t="s">
        <v>82</v>
      </c>
      <c r="AV253" s="13" t="s">
        <v>80</v>
      </c>
      <c r="AW253" s="13" t="s">
        <v>33</v>
      </c>
      <c r="AX253" s="13" t="s">
        <v>72</v>
      </c>
      <c r="AY253" s="234" t="s">
        <v>118</v>
      </c>
    </row>
    <row r="254" spans="1:51" s="13" customFormat="1" ht="12">
      <c r="A254" s="13"/>
      <c r="B254" s="224"/>
      <c r="C254" s="225"/>
      <c r="D254" s="226" t="s">
        <v>181</v>
      </c>
      <c r="E254" s="227" t="s">
        <v>19</v>
      </c>
      <c r="F254" s="228" t="s">
        <v>474</v>
      </c>
      <c r="G254" s="225"/>
      <c r="H254" s="227" t="s">
        <v>19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181</v>
      </c>
      <c r="AU254" s="234" t="s">
        <v>82</v>
      </c>
      <c r="AV254" s="13" t="s">
        <v>80</v>
      </c>
      <c r="AW254" s="13" t="s">
        <v>33</v>
      </c>
      <c r="AX254" s="13" t="s">
        <v>72</v>
      </c>
      <c r="AY254" s="234" t="s">
        <v>118</v>
      </c>
    </row>
    <row r="255" spans="1:51" s="14" customFormat="1" ht="12">
      <c r="A255" s="14"/>
      <c r="B255" s="235"/>
      <c r="C255" s="236"/>
      <c r="D255" s="226" t="s">
        <v>181</v>
      </c>
      <c r="E255" s="237" t="s">
        <v>19</v>
      </c>
      <c r="F255" s="238" t="s">
        <v>80</v>
      </c>
      <c r="G255" s="236"/>
      <c r="H255" s="239">
        <v>1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5" t="s">
        <v>181</v>
      </c>
      <c r="AU255" s="245" t="s">
        <v>82</v>
      </c>
      <c r="AV255" s="14" t="s">
        <v>82</v>
      </c>
      <c r="AW255" s="14" t="s">
        <v>33</v>
      </c>
      <c r="AX255" s="14" t="s">
        <v>72</v>
      </c>
      <c r="AY255" s="245" t="s">
        <v>118</v>
      </c>
    </row>
    <row r="256" spans="1:63" s="11" customFormat="1" ht="22.8" customHeight="1">
      <c r="A256" s="11"/>
      <c r="B256" s="181"/>
      <c r="C256" s="182"/>
      <c r="D256" s="183" t="s">
        <v>71</v>
      </c>
      <c r="E256" s="222" t="s">
        <v>364</v>
      </c>
      <c r="F256" s="222" t="s">
        <v>365</v>
      </c>
      <c r="G256" s="182"/>
      <c r="H256" s="182"/>
      <c r="I256" s="185"/>
      <c r="J256" s="223">
        <f>BK256</f>
        <v>0</v>
      </c>
      <c r="K256" s="182"/>
      <c r="L256" s="187"/>
      <c r="M256" s="188"/>
      <c r="N256" s="189"/>
      <c r="O256" s="189"/>
      <c r="P256" s="190">
        <f>SUM(P257:P258)</f>
        <v>0</v>
      </c>
      <c r="Q256" s="189"/>
      <c r="R256" s="190">
        <f>SUM(R257:R258)</f>
        <v>0</v>
      </c>
      <c r="S256" s="189"/>
      <c r="T256" s="191">
        <f>SUM(T257:T258)</f>
        <v>0</v>
      </c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R256" s="192" t="s">
        <v>80</v>
      </c>
      <c r="AT256" s="193" t="s">
        <v>71</v>
      </c>
      <c r="AU256" s="193" t="s">
        <v>80</v>
      </c>
      <c r="AY256" s="192" t="s">
        <v>118</v>
      </c>
      <c r="BK256" s="194">
        <f>SUM(BK257:BK258)</f>
        <v>0</v>
      </c>
    </row>
    <row r="257" spans="1:65" s="2" customFormat="1" ht="44.25" customHeight="1">
      <c r="A257" s="37"/>
      <c r="B257" s="38"/>
      <c r="C257" s="195" t="s">
        <v>390</v>
      </c>
      <c r="D257" s="195" t="s">
        <v>119</v>
      </c>
      <c r="E257" s="196" t="s">
        <v>367</v>
      </c>
      <c r="F257" s="197" t="s">
        <v>368</v>
      </c>
      <c r="G257" s="198" t="s">
        <v>198</v>
      </c>
      <c r="H257" s="199">
        <v>364.07</v>
      </c>
      <c r="I257" s="200"/>
      <c r="J257" s="199">
        <f>ROUND(I257*H257,1)</f>
        <v>0</v>
      </c>
      <c r="K257" s="197" t="s">
        <v>123</v>
      </c>
      <c r="L257" s="43"/>
      <c r="M257" s="201" t="s">
        <v>19</v>
      </c>
      <c r="N257" s="202" t="s">
        <v>43</v>
      </c>
      <c r="O257" s="83"/>
      <c r="P257" s="203">
        <f>O257*H257</f>
        <v>0</v>
      </c>
      <c r="Q257" s="203">
        <v>0</v>
      </c>
      <c r="R257" s="203">
        <f>Q257*H257</f>
        <v>0</v>
      </c>
      <c r="S257" s="203">
        <v>0</v>
      </c>
      <c r="T257" s="20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05" t="s">
        <v>140</v>
      </c>
      <c r="AT257" s="205" t="s">
        <v>119</v>
      </c>
      <c r="AU257" s="205" t="s">
        <v>82</v>
      </c>
      <c r="AY257" s="16" t="s">
        <v>118</v>
      </c>
      <c r="BE257" s="206">
        <f>IF(N257="základní",J257,0)</f>
        <v>0</v>
      </c>
      <c r="BF257" s="206">
        <f>IF(N257="snížená",J257,0)</f>
        <v>0</v>
      </c>
      <c r="BG257" s="206">
        <f>IF(N257="zákl. přenesená",J257,0)</f>
        <v>0</v>
      </c>
      <c r="BH257" s="206">
        <f>IF(N257="sníž. přenesená",J257,0)</f>
        <v>0</v>
      </c>
      <c r="BI257" s="206">
        <f>IF(N257="nulová",J257,0)</f>
        <v>0</v>
      </c>
      <c r="BJ257" s="16" t="s">
        <v>80</v>
      </c>
      <c r="BK257" s="206">
        <f>ROUND(I257*H257,1)</f>
        <v>0</v>
      </c>
      <c r="BL257" s="16" t="s">
        <v>140</v>
      </c>
      <c r="BM257" s="205" t="s">
        <v>369</v>
      </c>
    </row>
    <row r="258" spans="1:47" s="2" customFormat="1" ht="12">
      <c r="A258" s="37"/>
      <c r="B258" s="38"/>
      <c r="C258" s="39"/>
      <c r="D258" s="207" t="s">
        <v>126</v>
      </c>
      <c r="E258" s="39"/>
      <c r="F258" s="208" t="s">
        <v>370</v>
      </c>
      <c r="G258" s="39"/>
      <c r="H258" s="39"/>
      <c r="I258" s="209"/>
      <c r="J258" s="39"/>
      <c r="K258" s="39"/>
      <c r="L258" s="43"/>
      <c r="M258" s="210"/>
      <c r="N258" s="211"/>
      <c r="O258" s="83"/>
      <c r="P258" s="83"/>
      <c r="Q258" s="83"/>
      <c r="R258" s="83"/>
      <c r="S258" s="83"/>
      <c r="T258" s="84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126</v>
      </c>
      <c r="AU258" s="16" t="s">
        <v>82</v>
      </c>
    </row>
    <row r="259" spans="1:63" s="11" customFormat="1" ht="22.8" customHeight="1">
      <c r="A259" s="11"/>
      <c r="B259" s="181"/>
      <c r="C259" s="182"/>
      <c r="D259" s="183" t="s">
        <v>71</v>
      </c>
      <c r="E259" s="222" t="s">
        <v>371</v>
      </c>
      <c r="F259" s="222" t="s">
        <v>372</v>
      </c>
      <c r="G259" s="182"/>
      <c r="H259" s="182"/>
      <c r="I259" s="185"/>
      <c r="J259" s="223">
        <f>BK259</f>
        <v>0</v>
      </c>
      <c r="K259" s="182"/>
      <c r="L259" s="187"/>
      <c r="M259" s="188"/>
      <c r="N259" s="189"/>
      <c r="O259" s="189"/>
      <c r="P259" s="190">
        <f>SUM(P260:P279)</f>
        <v>0</v>
      </c>
      <c r="Q259" s="189"/>
      <c r="R259" s="190">
        <f>SUM(R260:R279)</f>
        <v>0</v>
      </c>
      <c r="S259" s="189"/>
      <c r="T259" s="191">
        <f>SUM(T260:T279)</f>
        <v>0</v>
      </c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R259" s="192" t="s">
        <v>80</v>
      </c>
      <c r="AT259" s="193" t="s">
        <v>71</v>
      </c>
      <c r="AU259" s="193" t="s">
        <v>80</v>
      </c>
      <c r="AY259" s="192" t="s">
        <v>118</v>
      </c>
      <c r="BK259" s="194">
        <f>SUM(BK260:BK279)</f>
        <v>0</v>
      </c>
    </row>
    <row r="260" spans="1:65" s="2" customFormat="1" ht="24.15" customHeight="1">
      <c r="A260" s="37"/>
      <c r="B260" s="38"/>
      <c r="C260" s="195" t="s">
        <v>394</v>
      </c>
      <c r="D260" s="195" t="s">
        <v>119</v>
      </c>
      <c r="E260" s="196" t="s">
        <v>374</v>
      </c>
      <c r="F260" s="197" t="s">
        <v>375</v>
      </c>
      <c r="G260" s="198" t="s">
        <v>198</v>
      </c>
      <c r="H260" s="199">
        <v>176.74</v>
      </c>
      <c r="I260" s="200"/>
      <c r="J260" s="199">
        <f>ROUND(I260*H260,1)</f>
        <v>0</v>
      </c>
      <c r="K260" s="197" t="s">
        <v>123</v>
      </c>
      <c r="L260" s="43"/>
      <c r="M260" s="201" t="s">
        <v>19</v>
      </c>
      <c r="N260" s="202" t="s">
        <v>43</v>
      </c>
      <c r="O260" s="83"/>
      <c r="P260" s="203">
        <f>O260*H260</f>
        <v>0</v>
      </c>
      <c r="Q260" s="203">
        <v>0</v>
      </c>
      <c r="R260" s="203">
        <f>Q260*H260</f>
        <v>0</v>
      </c>
      <c r="S260" s="203">
        <v>0</v>
      </c>
      <c r="T260" s="204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5" t="s">
        <v>140</v>
      </c>
      <c r="AT260" s="205" t="s">
        <v>119</v>
      </c>
      <c r="AU260" s="205" t="s">
        <v>82</v>
      </c>
      <c r="AY260" s="16" t="s">
        <v>118</v>
      </c>
      <c r="BE260" s="206">
        <f>IF(N260="základní",J260,0)</f>
        <v>0</v>
      </c>
      <c r="BF260" s="206">
        <f>IF(N260="snížená",J260,0)</f>
        <v>0</v>
      </c>
      <c r="BG260" s="206">
        <f>IF(N260="zákl. přenesená",J260,0)</f>
        <v>0</v>
      </c>
      <c r="BH260" s="206">
        <f>IF(N260="sníž. přenesená",J260,0)</f>
        <v>0</v>
      </c>
      <c r="BI260" s="206">
        <f>IF(N260="nulová",J260,0)</f>
        <v>0</v>
      </c>
      <c r="BJ260" s="16" t="s">
        <v>80</v>
      </c>
      <c r="BK260" s="206">
        <f>ROUND(I260*H260,1)</f>
        <v>0</v>
      </c>
      <c r="BL260" s="16" t="s">
        <v>140</v>
      </c>
      <c r="BM260" s="205" t="s">
        <v>376</v>
      </c>
    </row>
    <row r="261" spans="1:47" s="2" customFormat="1" ht="12">
      <c r="A261" s="37"/>
      <c r="B261" s="38"/>
      <c r="C261" s="39"/>
      <c r="D261" s="207" t="s">
        <v>126</v>
      </c>
      <c r="E261" s="39"/>
      <c r="F261" s="208" t="s">
        <v>377</v>
      </c>
      <c r="G261" s="39"/>
      <c r="H261" s="39"/>
      <c r="I261" s="209"/>
      <c r="J261" s="39"/>
      <c r="K261" s="39"/>
      <c r="L261" s="43"/>
      <c r="M261" s="210"/>
      <c r="N261" s="211"/>
      <c r="O261" s="83"/>
      <c r="P261" s="83"/>
      <c r="Q261" s="83"/>
      <c r="R261" s="83"/>
      <c r="S261" s="83"/>
      <c r="T261" s="84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126</v>
      </c>
      <c r="AU261" s="16" t="s">
        <v>82</v>
      </c>
    </row>
    <row r="262" spans="1:65" s="2" customFormat="1" ht="37.8" customHeight="1">
      <c r="A262" s="37"/>
      <c r="B262" s="38"/>
      <c r="C262" s="195" t="s">
        <v>399</v>
      </c>
      <c r="D262" s="195" t="s">
        <v>119</v>
      </c>
      <c r="E262" s="196" t="s">
        <v>379</v>
      </c>
      <c r="F262" s="197" t="s">
        <v>380</v>
      </c>
      <c r="G262" s="198" t="s">
        <v>198</v>
      </c>
      <c r="H262" s="199">
        <v>2561.32</v>
      </c>
      <c r="I262" s="200"/>
      <c r="J262" s="199">
        <f>ROUND(I262*H262,1)</f>
        <v>0</v>
      </c>
      <c r="K262" s="197" t="s">
        <v>123</v>
      </c>
      <c r="L262" s="43"/>
      <c r="M262" s="201" t="s">
        <v>19</v>
      </c>
      <c r="N262" s="202" t="s">
        <v>43</v>
      </c>
      <c r="O262" s="83"/>
      <c r="P262" s="203">
        <f>O262*H262</f>
        <v>0</v>
      </c>
      <c r="Q262" s="203">
        <v>0</v>
      </c>
      <c r="R262" s="203">
        <f>Q262*H262</f>
        <v>0</v>
      </c>
      <c r="S262" s="203">
        <v>0</v>
      </c>
      <c r="T262" s="20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05" t="s">
        <v>140</v>
      </c>
      <c r="AT262" s="205" t="s">
        <v>119</v>
      </c>
      <c r="AU262" s="205" t="s">
        <v>82</v>
      </c>
      <c r="AY262" s="16" t="s">
        <v>118</v>
      </c>
      <c r="BE262" s="206">
        <f>IF(N262="základní",J262,0)</f>
        <v>0</v>
      </c>
      <c r="BF262" s="206">
        <f>IF(N262="snížená",J262,0)</f>
        <v>0</v>
      </c>
      <c r="BG262" s="206">
        <f>IF(N262="zákl. přenesená",J262,0)</f>
        <v>0</v>
      </c>
      <c r="BH262" s="206">
        <f>IF(N262="sníž. přenesená",J262,0)</f>
        <v>0</v>
      </c>
      <c r="BI262" s="206">
        <f>IF(N262="nulová",J262,0)</f>
        <v>0</v>
      </c>
      <c r="BJ262" s="16" t="s">
        <v>80</v>
      </c>
      <c r="BK262" s="206">
        <f>ROUND(I262*H262,1)</f>
        <v>0</v>
      </c>
      <c r="BL262" s="16" t="s">
        <v>140</v>
      </c>
      <c r="BM262" s="205" t="s">
        <v>381</v>
      </c>
    </row>
    <row r="263" spans="1:47" s="2" customFormat="1" ht="12">
      <c r="A263" s="37"/>
      <c r="B263" s="38"/>
      <c r="C263" s="39"/>
      <c r="D263" s="207" t="s">
        <v>126</v>
      </c>
      <c r="E263" s="39"/>
      <c r="F263" s="208" t="s">
        <v>382</v>
      </c>
      <c r="G263" s="39"/>
      <c r="H263" s="39"/>
      <c r="I263" s="209"/>
      <c r="J263" s="39"/>
      <c r="K263" s="39"/>
      <c r="L263" s="43"/>
      <c r="M263" s="210"/>
      <c r="N263" s="211"/>
      <c r="O263" s="83"/>
      <c r="P263" s="83"/>
      <c r="Q263" s="83"/>
      <c r="R263" s="83"/>
      <c r="S263" s="83"/>
      <c r="T263" s="84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126</v>
      </c>
      <c r="AU263" s="16" t="s">
        <v>82</v>
      </c>
    </row>
    <row r="264" spans="1:51" s="14" customFormat="1" ht="12">
      <c r="A264" s="14"/>
      <c r="B264" s="235"/>
      <c r="C264" s="236"/>
      <c r="D264" s="226" t="s">
        <v>181</v>
      </c>
      <c r="E264" s="237" t="s">
        <v>19</v>
      </c>
      <c r="F264" s="238" t="s">
        <v>516</v>
      </c>
      <c r="G264" s="236"/>
      <c r="H264" s="239">
        <v>167.02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5" t="s">
        <v>181</v>
      </c>
      <c r="AU264" s="245" t="s">
        <v>82</v>
      </c>
      <c r="AV264" s="14" t="s">
        <v>82</v>
      </c>
      <c r="AW264" s="14" t="s">
        <v>33</v>
      </c>
      <c r="AX264" s="14" t="s">
        <v>72</v>
      </c>
      <c r="AY264" s="245" t="s">
        <v>118</v>
      </c>
    </row>
    <row r="265" spans="1:51" s="13" customFormat="1" ht="12">
      <c r="A265" s="13"/>
      <c r="B265" s="224"/>
      <c r="C265" s="225"/>
      <c r="D265" s="226" t="s">
        <v>181</v>
      </c>
      <c r="E265" s="227" t="s">
        <v>19</v>
      </c>
      <c r="F265" s="228" t="s">
        <v>517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181</v>
      </c>
      <c r="AU265" s="234" t="s">
        <v>82</v>
      </c>
      <c r="AV265" s="13" t="s">
        <v>80</v>
      </c>
      <c r="AW265" s="13" t="s">
        <v>33</v>
      </c>
      <c r="AX265" s="13" t="s">
        <v>72</v>
      </c>
      <c r="AY265" s="234" t="s">
        <v>118</v>
      </c>
    </row>
    <row r="266" spans="1:51" s="14" customFormat="1" ht="12">
      <c r="A266" s="14"/>
      <c r="B266" s="235"/>
      <c r="C266" s="236"/>
      <c r="D266" s="226" t="s">
        <v>181</v>
      </c>
      <c r="E266" s="237" t="s">
        <v>19</v>
      </c>
      <c r="F266" s="238" t="s">
        <v>518</v>
      </c>
      <c r="G266" s="236"/>
      <c r="H266" s="239">
        <v>2394.3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181</v>
      </c>
      <c r="AU266" s="245" t="s">
        <v>82</v>
      </c>
      <c r="AV266" s="14" t="s">
        <v>82</v>
      </c>
      <c r="AW266" s="14" t="s">
        <v>33</v>
      </c>
      <c r="AX266" s="14" t="s">
        <v>72</v>
      </c>
      <c r="AY266" s="245" t="s">
        <v>118</v>
      </c>
    </row>
    <row r="267" spans="1:65" s="2" customFormat="1" ht="37.8" customHeight="1">
      <c r="A267" s="37"/>
      <c r="B267" s="38"/>
      <c r="C267" s="195" t="s">
        <v>404</v>
      </c>
      <c r="D267" s="195" t="s">
        <v>119</v>
      </c>
      <c r="E267" s="196" t="s">
        <v>385</v>
      </c>
      <c r="F267" s="197" t="s">
        <v>386</v>
      </c>
      <c r="G267" s="198" t="s">
        <v>198</v>
      </c>
      <c r="H267" s="199">
        <v>1590.66</v>
      </c>
      <c r="I267" s="200"/>
      <c r="J267" s="199">
        <f>ROUND(I267*H267,1)</f>
        <v>0</v>
      </c>
      <c r="K267" s="197" t="s">
        <v>123</v>
      </c>
      <c r="L267" s="43"/>
      <c r="M267" s="201" t="s">
        <v>19</v>
      </c>
      <c r="N267" s="202" t="s">
        <v>43</v>
      </c>
      <c r="O267" s="83"/>
      <c r="P267" s="203">
        <f>O267*H267</f>
        <v>0</v>
      </c>
      <c r="Q267" s="203">
        <v>0</v>
      </c>
      <c r="R267" s="203">
        <f>Q267*H267</f>
        <v>0</v>
      </c>
      <c r="S267" s="203">
        <v>0</v>
      </c>
      <c r="T267" s="204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05" t="s">
        <v>140</v>
      </c>
      <c r="AT267" s="205" t="s">
        <v>119</v>
      </c>
      <c r="AU267" s="205" t="s">
        <v>82</v>
      </c>
      <c r="AY267" s="16" t="s">
        <v>118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16" t="s">
        <v>80</v>
      </c>
      <c r="BK267" s="206">
        <f>ROUND(I267*H267,1)</f>
        <v>0</v>
      </c>
      <c r="BL267" s="16" t="s">
        <v>140</v>
      </c>
      <c r="BM267" s="205" t="s">
        <v>387</v>
      </c>
    </row>
    <row r="268" spans="1:47" s="2" customFormat="1" ht="12">
      <c r="A268" s="37"/>
      <c r="B268" s="38"/>
      <c r="C268" s="39"/>
      <c r="D268" s="207" t="s">
        <v>126</v>
      </c>
      <c r="E268" s="39"/>
      <c r="F268" s="208" t="s">
        <v>388</v>
      </c>
      <c r="G268" s="39"/>
      <c r="H268" s="39"/>
      <c r="I268" s="209"/>
      <c r="J268" s="39"/>
      <c r="K268" s="39"/>
      <c r="L268" s="43"/>
      <c r="M268" s="210"/>
      <c r="N268" s="211"/>
      <c r="O268" s="83"/>
      <c r="P268" s="83"/>
      <c r="Q268" s="83"/>
      <c r="R268" s="83"/>
      <c r="S268" s="83"/>
      <c r="T268" s="84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126</v>
      </c>
      <c r="AU268" s="16" t="s">
        <v>82</v>
      </c>
    </row>
    <row r="269" spans="1:51" s="14" customFormat="1" ht="12">
      <c r="A269" s="14"/>
      <c r="B269" s="235"/>
      <c r="C269" s="236"/>
      <c r="D269" s="226" t="s">
        <v>181</v>
      </c>
      <c r="E269" s="237" t="s">
        <v>19</v>
      </c>
      <c r="F269" s="238" t="s">
        <v>519</v>
      </c>
      <c r="G269" s="236"/>
      <c r="H269" s="239">
        <v>1590.66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181</v>
      </c>
      <c r="AU269" s="245" t="s">
        <v>82</v>
      </c>
      <c r="AV269" s="14" t="s">
        <v>82</v>
      </c>
      <c r="AW269" s="14" t="s">
        <v>33</v>
      </c>
      <c r="AX269" s="14" t="s">
        <v>72</v>
      </c>
      <c r="AY269" s="245" t="s">
        <v>118</v>
      </c>
    </row>
    <row r="270" spans="1:65" s="2" customFormat="1" ht="44.25" customHeight="1">
      <c r="A270" s="37"/>
      <c r="B270" s="38"/>
      <c r="C270" s="195" t="s">
        <v>456</v>
      </c>
      <c r="D270" s="195" t="s">
        <v>119</v>
      </c>
      <c r="E270" s="196" t="s">
        <v>391</v>
      </c>
      <c r="F270" s="197" t="s">
        <v>197</v>
      </c>
      <c r="G270" s="198" t="s">
        <v>198</v>
      </c>
      <c r="H270" s="199">
        <v>167.02</v>
      </c>
      <c r="I270" s="200"/>
      <c r="J270" s="199">
        <f>ROUND(I270*H270,1)</f>
        <v>0</v>
      </c>
      <c r="K270" s="197" t="s">
        <v>123</v>
      </c>
      <c r="L270" s="43"/>
      <c r="M270" s="201" t="s">
        <v>19</v>
      </c>
      <c r="N270" s="202" t="s">
        <v>43</v>
      </c>
      <c r="O270" s="83"/>
      <c r="P270" s="203">
        <f>O270*H270</f>
        <v>0</v>
      </c>
      <c r="Q270" s="203">
        <v>0</v>
      </c>
      <c r="R270" s="203">
        <f>Q270*H270</f>
        <v>0</v>
      </c>
      <c r="S270" s="203">
        <v>0</v>
      </c>
      <c r="T270" s="20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05" t="s">
        <v>140</v>
      </c>
      <c r="AT270" s="205" t="s">
        <v>119</v>
      </c>
      <c r="AU270" s="205" t="s">
        <v>82</v>
      </c>
      <c r="AY270" s="16" t="s">
        <v>118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6" t="s">
        <v>80</v>
      </c>
      <c r="BK270" s="206">
        <f>ROUND(I270*H270,1)</f>
        <v>0</v>
      </c>
      <c r="BL270" s="16" t="s">
        <v>140</v>
      </c>
      <c r="BM270" s="205" t="s">
        <v>392</v>
      </c>
    </row>
    <row r="271" spans="1:47" s="2" customFormat="1" ht="12">
      <c r="A271" s="37"/>
      <c r="B271" s="38"/>
      <c r="C271" s="39"/>
      <c r="D271" s="207" t="s">
        <v>126</v>
      </c>
      <c r="E271" s="39"/>
      <c r="F271" s="208" t="s">
        <v>393</v>
      </c>
      <c r="G271" s="39"/>
      <c r="H271" s="39"/>
      <c r="I271" s="209"/>
      <c r="J271" s="39"/>
      <c r="K271" s="39"/>
      <c r="L271" s="43"/>
      <c r="M271" s="210"/>
      <c r="N271" s="211"/>
      <c r="O271" s="83"/>
      <c r="P271" s="83"/>
      <c r="Q271" s="83"/>
      <c r="R271" s="83"/>
      <c r="S271" s="83"/>
      <c r="T271" s="84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126</v>
      </c>
      <c r="AU271" s="16" t="s">
        <v>82</v>
      </c>
    </row>
    <row r="272" spans="1:51" s="14" customFormat="1" ht="12">
      <c r="A272" s="14"/>
      <c r="B272" s="235"/>
      <c r="C272" s="236"/>
      <c r="D272" s="226" t="s">
        <v>181</v>
      </c>
      <c r="E272" s="237" t="s">
        <v>19</v>
      </c>
      <c r="F272" s="238" t="s">
        <v>520</v>
      </c>
      <c r="G272" s="236"/>
      <c r="H272" s="239">
        <v>167.02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181</v>
      </c>
      <c r="AU272" s="245" t="s">
        <v>82</v>
      </c>
      <c r="AV272" s="14" t="s">
        <v>82</v>
      </c>
      <c r="AW272" s="14" t="s">
        <v>33</v>
      </c>
      <c r="AX272" s="14" t="s">
        <v>72</v>
      </c>
      <c r="AY272" s="245" t="s">
        <v>118</v>
      </c>
    </row>
    <row r="273" spans="1:65" s="2" customFormat="1" ht="37.8" customHeight="1">
      <c r="A273" s="37"/>
      <c r="B273" s="38"/>
      <c r="C273" s="195" t="s">
        <v>459</v>
      </c>
      <c r="D273" s="195" t="s">
        <v>119</v>
      </c>
      <c r="E273" s="196" t="s">
        <v>395</v>
      </c>
      <c r="F273" s="197" t="s">
        <v>396</v>
      </c>
      <c r="G273" s="198" t="s">
        <v>198</v>
      </c>
      <c r="H273" s="199">
        <v>9.72</v>
      </c>
      <c r="I273" s="200"/>
      <c r="J273" s="199">
        <f>ROUND(I273*H273,1)</f>
        <v>0</v>
      </c>
      <c r="K273" s="197" t="s">
        <v>123</v>
      </c>
      <c r="L273" s="43"/>
      <c r="M273" s="201" t="s">
        <v>19</v>
      </c>
      <c r="N273" s="202" t="s">
        <v>43</v>
      </c>
      <c r="O273" s="83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05" t="s">
        <v>140</v>
      </c>
      <c r="AT273" s="205" t="s">
        <v>119</v>
      </c>
      <c r="AU273" s="205" t="s">
        <v>82</v>
      </c>
      <c r="AY273" s="16" t="s">
        <v>118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6" t="s">
        <v>80</v>
      </c>
      <c r="BK273" s="206">
        <f>ROUND(I273*H273,1)</f>
        <v>0</v>
      </c>
      <c r="BL273" s="16" t="s">
        <v>140</v>
      </c>
      <c r="BM273" s="205" t="s">
        <v>521</v>
      </c>
    </row>
    <row r="274" spans="1:47" s="2" customFormat="1" ht="12">
      <c r="A274" s="37"/>
      <c r="B274" s="38"/>
      <c r="C274" s="39"/>
      <c r="D274" s="207" t="s">
        <v>126</v>
      </c>
      <c r="E274" s="39"/>
      <c r="F274" s="208" t="s">
        <v>398</v>
      </c>
      <c r="G274" s="39"/>
      <c r="H274" s="39"/>
      <c r="I274" s="209"/>
      <c r="J274" s="39"/>
      <c r="K274" s="39"/>
      <c r="L274" s="43"/>
      <c r="M274" s="210"/>
      <c r="N274" s="211"/>
      <c r="O274" s="83"/>
      <c r="P274" s="83"/>
      <c r="Q274" s="83"/>
      <c r="R274" s="83"/>
      <c r="S274" s="83"/>
      <c r="T274" s="84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126</v>
      </c>
      <c r="AU274" s="16" t="s">
        <v>82</v>
      </c>
    </row>
    <row r="275" spans="1:65" s="2" customFormat="1" ht="37.8" customHeight="1">
      <c r="A275" s="37"/>
      <c r="B275" s="38"/>
      <c r="C275" s="195" t="s">
        <v>522</v>
      </c>
      <c r="D275" s="195" t="s">
        <v>119</v>
      </c>
      <c r="E275" s="196" t="s">
        <v>400</v>
      </c>
      <c r="F275" s="197" t="s">
        <v>386</v>
      </c>
      <c r="G275" s="198" t="s">
        <v>198</v>
      </c>
      <c r="H275" s="199">
        <v>87.48</v>
      </c>
      <c r="I275" s="200"/>
      <c r="J275" s="199">
        <f>ROUND(I275*H275,1)</f>
        <v>0</v>
      </c>
      <c r="K275" s="197" t="s">
        <v>123</v>
      </c>
      <c r="L275" s="43"/>
      <c r="M275" s="201" t="s">
        <v>19</v>
      </c>
      <c r="N275" s="202" t="s">
        <v>43</v>
      </c>
      <c r="O275" s="83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05" t="s">
        <v>140</v>
      </c>
      <c r="AT275" s="205" t="s">
        <v>119</v>
      </c>
      <c r="AU275" s="205" t="s">
        <v>82</v>
      </c>
      <c r="AY275" s="16" t="s">
        <v>118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6" t="s">
        <v>80</v>
      </c>
      <c r="BK275" s="206">
        <f>ROUND(I275*H275,1)</f>
        <v>0</v>
      </c>
      <c r="BL275" s="16" t="s">
        <v>140</v>
      </c>
      <c r="BM275" s="205" t="s">
        <v>523</v>
      </c>
    </row>
    <row r="276" spans="1:47" s="2" customFormat="1" ht="12">
      <c r="A276" s="37"/>
      <c r="B276" s="38"/>
      <c r="C276" s="39"/>
      <c r="D276" s="207" t="s">
        <v>126</v>
      </c>
      <c r="E276" s="39"/>
      <c r="F276" s="208" t="s">
        <v>402</v>
      </c>
      <c r="G276" s="39"/>
      <c r="H276" s="39"/>
      <c r="I276" s="209"/>
      <c r="J276" s="39"/>
      <c r="K276" s="39"/>
      <c r="L276" s="43"/>
      <c r="M276" s="210"/>
      <c r="N276" s="211"/>
      <c r="O276" s="83"/>
      <c r="P276" s="83"/>
      <c r="Q276" s="83"/>
      <c r="R276" s="83"/>
      <c r="S276" s="83"/>
      <c r="T276" s="84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126</v>
      </c>
      <c r="AU276" s="16" t="s">
        <v>82</v>
      </c>
    </row>
    <row r="277" spans="1:51" s="14" customFormat="1" ht="12">
      <c r="A277" s="14"/>
      <c r="B277" s="235"/>
      <c r="C277" s="236"/>
      <c r="D277" s="226" t="s">
        <v>181</v>
      </c>
      <c r="E277" s="237" t="s">
        <v>19</v>
      </c>
      <c r="F277" s="238" t="s">
        <v>524</v>
      </c>
      <c r="G277" s="236"/>
      <c r="H277" s="239">
        <v>87.48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181</v>
      </c>
      <c r="AU277" s="245" t="s">
        <v>82</v>
      </c>
      <c r="AV277" s="14" t="s">
        <v>82</v>
      </c>
      <c r="AW277" s="14" t="s">
        <v>33</v>
      </c>
      <c r="AX277" s="14" t="s">
        <v>72</v>
      </c>
      <c r="AY277" s="245" t="s">
        <v>118</v>
      </c>
    </row>
    <row r="278" spans="1:65" s="2" customFormat="1" ht="44.25" customHeight="1">
      <c r="A278" s="37"/>
      <c r="B278" s="38"/>
      <c r="C278" s="195" t="s">
        <v>525</v>
      </c>
      <c r="D278" s="195" t="s">
        <v>119</v>
      </c>
      <c r="E278" s="196" t="s">
        <v>405</v>
      </c>
      <c r="F278" s="197" t="s">
        <v>406</v>
      </c>
      <c r="G278" s="198" t="s">
        <v>198</v>
      </c>
      <c r="H278" s="199">
        <v>9.72</v>
      </c>
      <c r="I278" s="200"/>
      <c r="J278" s="199">
        <f>ROUND(I278*H278,1)</f>
        <v>0</v>
      </c>
      <c r="K278" s="197" t="s">
        <v>123</v>
      </c>
      <c r="L278" s="43"/>
      <c r="M278" s="201" t="s">
        <v>19</v>
      </c>
      <c r="N278" s="202" t="s">
        <v>43</v>
      </c>
      <c r="O278" s="83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05" t="s">
        <v>140</v>
      </c>
      <c r="AT278" s="205" t="s">
        <v>119</v>
      </c>
      <c r="AU278" s="205" t="s">
        <v>82</v>
      </c>
      <c r="AY278" s="16" t="s">
        <v>118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6" t="s">
        <v>80</v>
      </c>
      <c r="BK278" s="206">
        <f>ROUND(I278*H278,1)</f>
        <v>0</v>
      </c>
      <c r="BL278" s="16" t="s">
        <v>140</v>
      </c>
      <c r="BM278" s="205" t="s">
        <v>407</v>
      </c>
    </row>
    <row r="279" spans="1:47" s="2" customFormat="1" ht="12">
      <c r="A279" s="37"/>
      <c r="B279" s="38"/>
      <c r="C279" s="39"/>
      <c r="D279" s="207" t="s">
        <v>126</v>
      </c>
      <c r="E279" s="39"/>
      <c r="F279" s="208" t="s">
        <v>408</v>
      </c>
      <c r="G279" s="39"/>
      <c r="H279" s="39"/>
      <c r="I279" s="209"/>
      <c r="J279" s="39"/>
      <c r="K279" s="39"/>
      <c r="L279" s="43"/>
      <c r="M279" s="212"/>
      <c r="N279" s="213"/>
      <c r="O279" s="214"/>
      <c r="P279" s="214"/>
      <c r="Q279" s="214"/>
      <c r="R279" s="214"/>
      <c r="S279" s="214"/>
      <c r="T279" s="215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126</v>
      </c>
      <c r="AU279" s="16" t="s">
        <v>82</v>
      </c>
    </row>
    <row r="280" spans="1:31" s="2" customFormat="1" ht="6.95" customHeight="1">
      <c r="A280" s="37"/>
      <c r="B280" s="58"/>
      <c r="C280" s="59"/>
      <c r="D280" s="59"/>
      <c r="E280" s="59"/>
      <c r="F280" s="59"/>
      <c r="G280" s="59"/>
      <c r="H280" s="59"/>
      <c r="I280" s="59"/>
      <c r="J280" s="59"/>
      <c r="K280" s="59"/>
      <c r="L280" s="43"/>
      <c r="M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</sheetData>
  <sheetProtection password="CC35" sheet="1" objects="1" scenarios="1" formatColumns="0" formatRows="0" autoFilter="0"/>
  <autoFilter ref="C86:K27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1/113154113"/>
    <hyperlink ref="F95" r:id="rId2" display="https://podminky.urs.cz/item/CS_URS_2023_01/113154433"/>
    <hyperlink ref="F97" r:id="rId3" display="https://podminky.urs.cz/item/CS_URS_2023_01/131213701"/>
    <hyperlink ref="F108" r:id="rId4" display="https://podminky.urs.cz/item/CS_URS_2023_01/162751117"/>
    <hyperlink ref="F110" r:id="rId5" display="https://podminky.urs.cz/item/CS_URS_2023_01/171201221"/>
    <hyperlink ref="F113" r:id="rId6" display="https://podminky.urs.cz/item/CS_URS_2023_01/181951112"/>
    <hyperlink ref="F127" r:id="rId7" display="https://podminky.urs.cz/item/CS_URS_2023_01/451317111"/>
    <hyperlink ref="F138" r:id="rId8" display="https://podminky.urs.cz/item/CS_URS_2023_01/451573111"/>
    <hyperlink ref="F149" r:id="rId9" display="https://podminky.urs.cz/item/CS_URS_2023_01/452311151"/>
    <hyperlink ref="F160" r:id="rId10" display="https://podminky.urs.cz/item/CS_URS_2023_01/465513227"/>
    <hyperlink ref="F163" r:id="rId11" display="https://podminky.urs.cz/item/CS_URS_2023_01/565135101"/>
    <hyperlink ref="F165" r:id="rId12" display="https://podminky.urs.cz/item/CS_URS_2023_01/573231107"/>
    <hyperlink ref="F167" r:id="rId13" display="https://podminky.urs.cz/item/CS_URS_2023_01/577134141"/>
    <hyperlink ref="F169" r:id="rId14" display="https://podminky.urs.cz/item/CS_URS_2023_01/569931132"/>
    <hyperlink ref="F172" r:id="rId15" display="https://podminky.urs.cz/item/CS_URS_2023_01/899331111"/>
    <hyperlink ref="F174" r:id="rId16" display="https://podminky.urs.cz/item/CS_URS_2023_01/899431111"/>
    <hyperlink ref="F177" r:id="rId17" display="https://podminky.urs.cz/item/CS_URS_2023_01/912221111"/>
    <hyperlink ref="F180" r:id="rId18" display="https://podminky.urs.cz/item/CS_URS_2023_01/915211112"/>
    <hyperlink ref="F182" r:id="rId19" display="https://podminky.urs.cz/item/CS_URS_2023_01/915221122"/>
    <hyperlink ref="F184" r:id="rId20" display="https://podminky.urs.cz/item/CS_URS_2023_01/915231112"/>
    <hyperlink ref="F186" r:id="rId21" display="https://podminky.urs.cz/item/CS_URS_2023_01/919112111"/>
    <hyperlink ref="F188" r:id="rId22" display="https://podminky.urs.cz/item/CS_URS_2023_01/919121212"/>
    <hyperlink ref="F190" r:id="rId23" display="https://podminky.urs.cz/item/CS_URS_2023_01/938902151"/>
    <hyperlink ref="F192" r:id="rId24" display="https://podminky.urs.cz/item/CS_URS_2023_01/938902421"/>
    <hyperlink ref="F198" r:id="rId25" display="https://podminky.urs.cz/item/CS_URS_2023_01/938902422"/>
    <hyperlink ref="F206" r:id="rId26" display="https://podminky.urs.cz/item/CS_URS_2023_01/938909611"/>
    <hyperlink ref="F210" r:id="rId27" display="https://podminky.urs.cz/item/CS_URS_2023_01/966008311"/>
    <hyperlink ref="F219" r:id="rId28" display="https://podminky.urs.cz/item/CS_URS_2023_01/919521120"/>
    <hyperlink ref="F225" r:id="rId29" display="https://podminky.urs.cz/item/CS_URS_2023_01/919521130"/>
    <hyperlink ref="F231" r:id="rId30" display="https://podminky.urs.cz/item/CS_URS_2023_01/919521140"/>
    <hyperlink ref="F237" r:id="rId31" display="https://podminky.urs.cz/item/CS_URS_2023_01/919535556"/>
    <hyperlink ref="F242" r:id="rId32" display="https://podminky.urs.cz/item/CS_URS_2023_01/977213213"/>
    <hyperlink ref="F247" r:id="rId33" display="https://podminky.urs.cz/item/CS_URS_2023_01/977213214"/>
    <hyperlink ref="F252" r:id="rId34" display="https://podminky.urs.cz/item/CS_URS_2023_01/977213215"/>
    <hyperlink ref="F258" r:id="rId35" display="https://podminky.urs.cz/item/CS_URS_2023_01/998225111"/>
    <hyperlink ref="F261" r:id="rId36" display="https://podminky.urs.cz/item/CS_URS_2023_01/997221611"/>
    <hyperlink ref="F263" r:id="rId37" display="https://podminky.urs.cz/item/CS_URS_2023_01/997221551"/>
    <hyperlink ref="F268" r:id="rId38" display="https://podminky.urs.cz/item/CS_URS_2023_01/997221559"/>
    <hyperlink ref="F271" r:id="rId39" display="https://podminky.urs.cz/item/CS_URS_2023_01/997221655"/>
    <hyperlink ref="F274" r:id="rId40" display="https://podminky.urs.cz/item/CS_URS_2023_01/997221561"/>
    <hyperlink ref="F276" r:id="rId41" display="https://podminky.urs.cz/item/CS_URS_2023_01/997221569"/>
    <hyperlink ref="F279" r:id="rId42" display="https://podminky.urs.cz/item/CS_URS_2023_01/99722161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82</v>
      </c>
    </row>
    <row r="4" spans="2:46" s="1" customFormat="1" ht="24.95" customHeight="1">
      <c r="B4" s="19"/>
      <c r="D4" s="129" t="s">
        <v>94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III/180 35 Dobřany–Dnešice-II/230, oprava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95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526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22. 2. 2023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">
        <v>19</v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">
        <v>35</v>
      </c>
      <c r="F24" s="37"/>
      <c r="G24" s="37"/>
      <c r="H24" s="37"/>
      <c r="I24" s="131" t="s">
        <v>28</v>
      </c>
      <c r="J24" s="135" t="s">
        <v>19</v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36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38</v>
      </c>
      <c r="E30" s="37"/>
      <c r="F30" s="37"/>
      <c r="G30" s="37"/>
      <c r="H30" s="37"/>
      <c r="I30" s="37"/>
      <c r="J30" s="143">
        <f>ROUND(J86,1)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40</v>
      </c>
      <c r="G32" s="37"/>
      <c r="H32" s="37"/>
      <c r="I32" s="144" t="s">
        <v>39</v>
      </c>
      <c r="J32" s="144" t="s">
        <v>41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42</v>
      </c>
      <c r="E33" s="131" t="s">
        <v>43</v>
      </c>
      <c r="F33" s="146">
        <f>ROUND((SUM(BE86:BE238)),1)</f>
        <v>0</v>
      </c>
      <c r="G33" s="37"/>
      <c r="H33" s="37"/>
      <c r="I33" s="147">
        <v>0.21</v>
      </c>
      <c r="J33" s="146">
        <f>ROUND(((SUM(BE86:BE238))*I33),1)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44</v>
      </c>
      <c r="F34" s="146">
        <f>ROUND((SUM(BF86:BF238)),1)</f>
        <v>0</v>
      </c>
      <c r="G34" s="37"/>
      <c r="H34" s="37"/>
      <c r="I34" s="147">
        <v>0.15</v>
      </c>
      <c r="J34" s="146">
        <f>ROUND(((SUM(BF86:BF238))*I34),1)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45</v>
      </c>
      <c r="F35" s="146">
        <f>ROUND((SUM(BG86:BG238)),1)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46</v>
      </c>
      <c r="F36" s="146">
        <f>ROUND((SUM(BH86:BH238)),1)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47</v>
      </c>
      <c r="F37" s="146">
        <f>ROUND((SUM(BI86:BI238)),1)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48</v>
      </c>
      <c r="E39" s="150"/>
      <c r="F39" s="150"/>
      <c r="G39" s="151" t="s">
        <v>49</v>
      </c>
      <c r="H39" s="152" t="s">
        <v>50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hidden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hidden="1">
      <c r="A45" s="37"/>
      <c r="B45" s="38"/>
      <c r="C45" s="22" t="s">
        <v>97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hidden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hidden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hidden="1">
      <c r="A48" s="37"/>
      <c r="B48" s="38"/>
      <c r="C48" s="39"/>
      <c r="D48" s="39"/>
      <c r="E48" s="159" t="str">
        <f>E7</f>
        <v>III/180 35 Dobřany–Dnešice-II/230, oprava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 hidden="1">
      <c r="A49" s="37"/>
      <c r="B49" s="38"/>
      <c r="C49" s="31" t="s">
        <v>95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 hidden="1">
      <c r="A50" s="37"/>
      <c r="B50" s="38"/>
      <c r="C50" s="39"/>
      <c r="D50" s="39"/>
      <c r="E50" s="68" t="str">
        <f>E9</f>
        <v>04 - 4. ETAPA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 hidden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 hidden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22. 2. 2023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 hidden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 hidden="1">
      <c r="A54" s="37"/>
      <c r="B54" s="38"/>
      <c r="C54" s="31" t="s">
        <v>25</v>
      </c>
      <c r="D54" s="39"/>
      <c r="E54" s="39"/>
      <c r="F54" s="26" t="str">
        <f>E15</f>
        <v>Správa a údržba silnic Plzeňského kraje</v>
      </c>
      <c r="G54" s="39"/>
      <c r="H54" s="39"/>
      <c r="I54" s="31" t="s">
        <v>31</v>
      </c>
      <c r="J54" s="35" t="str">
        <f>E21</f>
        <v>SG Geotechnika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 hidden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>Roman Mitas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 hidden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 hidden="1">
      <c r="A57" s="37"/>
      <c r="B57" s="38"/>
      <c r="C57" s="160" t="s">
        <v>98</v>
      </c>
      <c r="D57" s="161"/>
      <c r="E57" s="161"/>
      <c r="F57" s="161"/>
      <c r="G57" s="161"/>
      <c r="H57" s="161"/>
      <c r="I57" s="161"/>
      <c r="J57" s="162" t="s">
        <v>99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 hidden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 hidden="1">
      <c r="A59" s="37"/>
      <c r="B59" s="38"/>
      <c r="C59" s="163" t="s">
        <v>70</v>
      </c>
      <c r="D59" s="39"/>
      <c r="E59" s="39"/>
      <c r="F59" s="39"/>
      <c r="G59" s="39"/>
      <c r="H59" s="39"/>
      <c r="I59" s="39"/>
      <c r="J59" s="101">
        <f>J86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100</v>
      </c>
    </row>
    <row r="60" spans="1:31" s="9" customFormat="1" ht="24.95" customHeight="1" hidden="1">
      <c r="A60" s="9"/>
      <c r="B60" s="164"/>
      <c r="C60" s="165"/>
      <c r="D60" s="166" t="s">
        <v>166</v>
      </c>
      <c r="E60" s="167"/>
      <c r="F60" s="167"/>
      <c r="G60" s="167"/>
      <c r="H60" s="167"/>
      <c r="I60" s="167"/>
      <c r="J60" s="168">
        <f>J87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 hidden="1">
      <c r="A61" s="12"/>
      <c r="B61" s="216"/>
      <c r="C61" s="217"/>
      <c r="D61" s="218" t="s">
        <v>167</v>
      </c>
      <c r="E61" s="219"/>
      <c r="F61" s="219"/>
      <c r="G61" s="219"/>
      <c r="H61" s="219"/>
      <c r="I61" s="219"/>
      <c r="J61" s="220">
        <f>J88</f>
        <v>0</v>
      </c>
      <c r="K61" s="217"/>
      <c r="L61" s="22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 hidden="1">
      <c r="A62" s="12"/>
      <c r="B62" s="216"/>
      <c r="C62" s="217"/>
      <c r="D62" s="218" t="s">
        <v>168</v>
      </c>
      <c r="E62" s="219"/>
      <c r="F62" s="219"/>
      <c r="G62" s="219"/>
      <c r="H62" s="219"/>
      <c r="I62" s="219"/>
      <c r="J62" s="220">
        <f>J114</f>
        <v>0</v>
      </c>
      <c r="K62" s="217"/>
      <c r="L62" s="22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 hidden="1">
      <c r="A63" s="12"/>
      <c r="B63" s="216"/>
      <c r="C63" s="217"/>
      <c r="D63" s="218" t="s">
        <v>169</v>
      </c>
      <c r="E63" s="219"/>
      <c r="F63" s="219"/>
      <c r="G63" s="219"/>
      <c r="H63" s="219"/>
      <c r="I63" s="219"/>
      <c r="J63" s="220">
        <f>J139</f>
        <v>0</v>
      </c>
      <c r="K63" s="217"/>
      <c r="L63" s="221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 hidden="1">
      <c r="A64" s="12"/>
      <c r="B64" s="216"/>
      <c r="C64" s="217"/>
      <c r="D64" s="218" t="s">
        <v>170</v>
      </c>
      <c r="E64" s="219"/>
      <c r="F64" s="219"/>
      <c r="G64" s="219"/>
      <c r="H64" s="219"/>
      <c r="I64" s="219"/>
      <c r="J64" s="220">
        <f>J178</f>
        <v>0</v>
      </c>
      <c r="K64" s="217"/>
      <c r="L64" s="22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 hidden="1">
      <c r="A65" s="12"/>
      <c r="B65" s="216"/>
      <c r="C65" s="217"/>
      <c r="D65" s="218" t="s">
        <v>171</v>
      </c>
      <c r="E65" s="219"/>
      <c r="F65" s="219"/>
      <c r="G65" s="219"/>
      <c r="H65" s="219"/>
      <c r="I65" s="219"/>
      <c r="J65" s="220">
        <f>J217</f>
        <v>0</v>
      </c>
      <c r="K65" s="217"/>
      <c r="L65" s="221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 hidden="1">
      <c r="A66" s="12"/>
      <c r="B66" s="216"/>
      <c r="C66" s="217"/>
      <c r="D66" s="218" t="s">
        <v>172</v>
      </c>
      <c r="E66" s="219"/>
      <c r="F66" s="219"/>
      <c r="G66" s="219"/>
      <c r="H66" s="219"/>
      <c r="I66" s="219"/>
      <c r="J66" s="220">
        <f>J220</f>
        <v>0</v>
      </c>
      <c r="K66" s="217"/>
      <c r="L66" s="22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2" customFormat="1" ht="21.8" customHeight="1" hidden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 hidden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ht="12" hidden="1"/>
    <row r="70" ht="12" hidden="1"/>
    <row r="71" ht="12" hidden="1"/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103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159" t="str">
        <f>E7</f>
        <v>III/180 35 Dobřany–Dnešice-II/230, oprava</v>
      </c>
      <c r="F76" s="31"/>
      <c r="G76" s="31"/>
      <c r="H76" s="31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95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68" t="str">
        <f>E9</f>
        <v>04 - 4. ETAPA</v>
      </c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9"/>
      <c r="E80" s="39"/>
      <c r="F80" s="26" t="str">
        <f>F12</f>
        <v xml:space="preserve"> </v>
      </c>
      <c r="G80" s="39"/>
      <c r="H80" s="39"/>
      <c r="I80" s="31" t="s">
        <v>23</v>
      </c>
      <c r="J80" s="71" t="str">
        <f>IF(J12="","",J12)</f>
        <v>22. 2. 2023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25</v>
      </c>
      <c r="D82" s="39"/>
      <c r="E82" s="39"/>
      <c r="F82" s="26" t="str">
        <f>E15</f>
        <v>Správa a údržba silnic Plzeňského kraje</v>
      </c>
      <c r="G82" s="39"/>
      <c r="H82" s="39"/>
      <c r="I82" s="31" t="s">
        <v>31</v>
      </c>
      <c r="J82" s="35" t="str">
        <f>E21</f>
        <v>SG Geotechnika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29</v>
      </c>
      <c r="D83" s="39"/>
      <c r="E83" s="39"/>
      <c r="F83" s="26" t="str">
        <f>IF(E18="","",E18)</f>
        <v>Vyplň údaj</v>
      </c>
      <c r="G83" s="39"/>
      <c r="H83" s="39"/>
      <c r="I83" s="31" t="s">
        <v>34</v>
      </c>
      <c r="J83" s="35" t="str">
        <f>E24</f>
        <v>Roman Mitas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0" customFormat="1" ht="29.25" customHeight="1">
      <c r="A85" s="170"/>
      <c r="B85" s="171"/>
      <c r="C85" s="172" t="s">
        <v>104</v>
      </c>
      <c r="D85" s="173" t="s">
        <v>57</v>
      </c>
      <c r="E85" s="173" t="s">
        <v>53</v>
      </c>
      <c r="F85" s="173" t="s">
        <v>54</v>
      </c>
      <c r="G85" s="173" t="s">
        <v>105</v>
      </c>
      <c r="H85" s="173" t="s">
        <v>106</v>
      </c>
      <c r="I85" s="173" t="s">
        <v>107</v>
      </c>
      <c r="J85" s="173" t="s">
        <v>99</v>
      </c>
      <c r="K85" s="174" t="s">
        <v>108</v>
      </c>
      <c r="L85" s="175"/>
      <c r="M85" s="91" t="s">
        <v>19</v>
      </c>
      <c r="N85" s="92" t="s">
        <v>42</v>
      </c>
      <c r="O85" s="92" t="s">
        <v>109</v>
      </c>
      <c r="P85" s="92" t="s">
        <v>110</v>
      </c>
      <c r="Q85" s="92" t="s">
        <v>111</v>
      </c>
      <c r="R85" s="92" t="s">
        <v>112</v>
      </c>
      <c r="S85" s="92" t="s">
        <v>113</v>
      </c>
      <c r="T85" s="93" t="s">
        <v>114</v>
      </c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</row>
    <row r="86" spans="1:63" s="2" customFormat="1" ht="22.8" customHeight="1">
      <c r="A86" s="37"/>
      <c r="B86" s="38"/>
      <c r="C86" s="98" t="s">
        <v>115</v>
      </c>
      <c r="D86" s="39"/>
      <c r="E86" s="39"/>
      <c r="F86" s="39"/>
      <c r="G86" s="39"/>
      <c r="H86" s="39"/>
      <c r="I86" s="39"/>
      <c r="J86" s="176">
        <f>BK86</f>
        <v>0</v>
      </c>
      <c r="K86" s="39"/>
      <c r="L86" s="43"/>
      <c r="M86" s="94"/>
      <c r="N86" s="177"/>
      <c r="O86" s="95"/>
      <c r="P86" s="178">
        <f>P87</f>
        <v>0</v>
      </c>
      <c r="Q86" s="95"/>
      <c r="R86" s="178">
        <f>R87</f>
        <v>484.83495750000003</v>
      </c>
      <c r="S86" s="95"/>
      <c r="T86" s="179">
        <f>T87</f>
        <v>302.62800000000004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71</v>
      </c>
      <c r="AU86" s="16" t="s">
        <v>100</v>
      </c>
      <c r="BK86" s="180">
        <f>BK87</f>
        <v>0</v>
      </c>
    </row>
    <row r="87" spans="1:63" s="11" customFormat="1" ht="25.9" customHeight="1">
      <c r="A87" s="11"/>
      <c r="B87" s="181"/>
      <c r="C87" s="182"/>
      <c r="D87" s="183" t="s">
        <v>71</v>
      </c>
      <c r="E87" s="184" t="s">
        <v>173</v>
      </c>
      <c r="F87" s="184" t="s">
        <v>174</v>
      </c>
      <c r="G87" s="182"/>
      <c r="H87" s="182"/>
      <c r="I87" s="185"/>
      <c r="J87" s="186">
        <f>BK87</f>
        <v>0</v>
      </c>
      <c r="K87" s="182"/>
      <c r="L87" s="187"/>
      <c r="M87" s="188"/>
      <c r="N87" s="189"/>
      <c r="O87" s="189"/>
      <c r="P87" s="190">
        <f>P88+P114+P139+P178+P217+P220</f>
        <v>0</v>
      </c>
      <c r="Q87" s="189"/>
      <c r="R87" s="190">
        <f>R88+R114+R139+R178+R217+R220</f>
        <v>484.83495750000003</v>
      </c>
      <c r="S87" s="189"/>
      <c r="T87" s="191">
        <f>T88+T114+T139+T178+T217+T220</f>
        <v>302.62800000000004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2" t="s">
        <v>80</v>
      </c>
      <c r="AT87" s="193" t="s">
        <v>71</v>
      </c>
      <c r="AU87" s="193" t="s">
        <v>72</v>
      </c>
      <c r="AY87" s="192" t="s">
        <v>118</v>
      </c>
      <c r="BK87" s="194">
        <f>BK88+BK114+BK139+BK178+BK217+BK220</f>
        <v>0</v>
      </c>
    </row>
    <row r="88" spans="1:63" s="11" customFormat="1" ht="22.8" customHeight="1">
      <c r="A88" s="11"/>
      <c r="B88" s="181"/>
      <c r="C88" s="182"/>
      <c r="D88" s="183" t="s">
        <v>71</v>
      </c>
      <c r="E88" s="222" t="s">
        <v>80</v>
      </c>
      <c r="F88" s="222" t="s">
        <v>175</v>
      </c>
      <c r="G88" s="182"/>
      <c r="H88" s="182"/>
      <c r="I88" s="185"/>
      <c r="J88" s="223">
        <f>BK88</f>
        <v>0</v>
      </c>
      <c r="K88" s="182"/>
      <c r="L88" s="187"/>
      <c r="M88" s="188"/>
      <c r="N88" s="189"/>
      <c r="O88" s="189"/>
      <c r="P88" s="190">
        <f>SUM(P89:P113)</f>
        <v>0</v>
      </c>
      <c r="Q88" s="189"/>
      <c r="R88" s="190">
        <f>SUM(R89:R113)</f>
        <v>0</v>
      </c>
      <c r="S88" s="189"/>
      <c r="T88" s="191">
        <f>SUM(T89:T113)</f>
        <v>21.599999999999998</v>
      </c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R88" s="192" t="s">
        <v>80</v>
      </c>
      <c r="AT88" s="193" t="s">
        <v>71</v>
      </c>
      <c r="AU88" s="193" t="s">
        <v>80</v>
      </c>
      <c r="AY88" s="192" t="s">
        <v>118</v>
      </c>
      <c r="BK88" s="194">
        <f>SUM(BK89:BK113)</f>
        <v>0</v>
      </c>
    </row>
    <row r="89" spans="1:65" s="2" customFormat="1" ht="55.5" customHeight="1">
      <c r="A89" s="37"/>
      <c r="B89" s="38"/>
      <c r="C89" s="195" t="s">
        <v>80</v>
      </c>
      <c r="D89" s="195" t="s">
        <v>119</v>
      </c>
      <c r="E89" s="196" t="s">
        <v>176</v>
      </c>
      <c r="F89" s="197" t="s">
        <v>177</v>
      </c>
      <c r="G89" s="198" t="s">
        <v>178</v>
      </c>
      <c r="H89" s="199">
        <v>120</v>
      </c>
      <c r="I89" s="200"/>
      <c r="J89" s="199">
        <f>ROUND(I89*H89,1)</f>
        <v>0</v>
      </c>
      <c r="K89" s="197" t="s">
        <v>123</v>
      </c>
      <c r="L89" s="43"/>
      <c r="M89" s="201" t="s">
        <v>19</v>
      </c>
      <c r="N89" s="202" t="s">
        <v>43</v>
      </c>
      <c r="O89" s="83"/>
      <c r="P89" s="203">
        <f>O89*H89</f>
        <v>0</v>
      </c>
      <c r="Q89" s="203">
        <v>0</v>
      </c>
      <c r="R89" s="203">
        <f>Q89*H89</f>
        <v>0</v>
      </c>
      <c r="S89" s="203">
        <v>0.18</v>
      </c>
      <c r="T89" s="204">
        <f>S89*H89</f>
        <v>21.599999999999998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05" t="s">
        <v>140</v>
      </c>
      <c r="AT89" s="205" t="s">
        <v>119</v>
      </c>
      <c r="AU89" s="205" t="s">
        <v>82</v>
      </c>
      <c r="AY89" s="16" t="s">
        <v>118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6" t="s">
        <v>80</v>
      </c>
      <c r="BK89" s="206">
        <f>ROUND(I89*H89,1)</f>
        <v>0</v>
      </c>
      <c r="BL89" s="16" t="s">
        <v>140</v>
      </c>
      <c r="BM89" s="205" t="s">
        <v>179</v>
      </c>
    </row>
    <row r="90" spans="1:47" s="2" customFormat="1" ht="12">
      <c r="A90" s="37"/>
      <c r="B90" s="38"/>
      <c r="C90" s="39"/>
      <c r="D90" s="207" t="s">
        <v>126</v>
      </c>
      <c r="E90" s="39"/>
      <c r="F90" s="208" t="s">
        <v>180</v>
      </c>
      <c r="G90" s="39"/>
      <c r="H90" s="39"/>
      <c r="I90" s="209"/>
      <c r="J90" s="39"/>
      <c r="K90" s="39"/>
      <c r="L90" s="43"/>
      <c r="M90" s="210"/>
      <c r="N90" s="211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126</v>
      </c>
      <c r="AU90" s="16" t="s">
        <v>82</v>
      </c>
    </row>
    <row r="91" spans="1:51" s="13" customFormat="1" ht="12">
      <c r="A91" s="13"/>
      <c r="B91" s="224"/>
      <c r="C91" s="225"/>
      <c r="D91" s="226" t="s">
        <v>181</v>
      </c>
      <c r="E91" s="227" t="s">
        <v>19</v>
      </c>
      <c r="F91" s="228" t="s">
        <v>182</v>
      </c>
      <c r="G91" s="225"/>
      <c r="H91" s="227" t="s">
        <v>19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181</v>
      </c>
      <c r="AU91" s="234" t="s">
        <v>82</v>
      </c>
      <c r="AV91" s="13" t="s">
        <v>80</v>
      </c>
      <c r="AW91" s="13" t="s">
        <v>33</v>
      </c>
      <c r="AX91" s="13" t="s">
        <v>72</v>
      </c>
      <c r="AY91" s="234" t="s">
        <v>118</v>
      </c>
    </row>
    <row r="92" spans="1:51" s="14" customFormat="1" ht="12">
      <c r="A92" s="14"/>
      <c r="B92" s="235"/>
      <c r="C92" s="236"/>
      <c r="D92" s="226" t="s">
        <v>181</v>
      </c>
      <c r="E92" s="237" t="s">
        <v>19</v>
      </c>
      <c r="F92" s="238" t="s">
        <v>410</v>
      </c>
      <c r="G92" s="236"/>
      <c r="H92" s="239">
        <v>120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181</v>
      </c>
      <c r="AU92" s="245" t="s">
        <v>82</v>
      </c>
      <c r="AV92" s="14" t="s">
        <v>82</v>
      </c>
      <c r="AW92" s="14" t="s">
        <v>33</v>
      </c>
      <c r="AX92" s="14" t="s">
        <v>72</v>
      </c>
      <c r="AY92" s="245" t="s">
        <v>118</v>
      </c>
    </row>
    <row r="93" spans="1:65" s="2" customFormat="1" ht="37.8" customHeight="1">
      <c r="A93" s="37"/>
      <c r="B93" s="38"/>
      <c r="C93" s="195" t="s">
        <v>82</v>
      </c>
      <c r="D93" s="195" t="s">
        <v>119</v>
      </c>
      <c r="E93" s="196" t="s">
        <v>184</v>
      </c>
      <c r="F93" s="197" t="s">
        <v>185</v>
      </c>
      <c r="G93" s="198" t="s">
        <v>186</v>
      </c>
      <c r="H93" s="199">
        <v>6</v>
      </c>
      <c r="I93" s="200"/>
      <c r="J93" s="199">
        <f>ROUND(I93*H93,1)</f>
        <v>0</v>
      </c>
      <c r="K93" s="197" t="s">
        <v>123</v>
      </c>
      <c r="L93" s="43"/>
      <c r="M93" s="201" t="s">
        <v>19</v>
      </c>
      <c r="N93" s="202" t="s">
        <v>43</v>
      </c>
      <c r="O93" s="83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5" t="s">
        <v>140</v>
      </c>
      <c r="AT93" s="205" t="s">
        <v>119</v>
      </c>
      <c r="AU93" s="205" t="s">
        <v>82</v>
      </c>
      <c r="AY93" s="16" t="s">
        <v>118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6" t="s">
        <v>80</v>
      </c>
      <c r="BK93" s="206">
        <f>ROUND(I93*H93,1)</f>
        <v>0</v>
      </c>
      <c r="BL93" s="16" t="s">
        <v>140</v>
      </c>
      <c r="BM93" s="205" t="s">
        <v>187</v>
      </c>
    </row>
    <row r="94" spans="1:47" s="2" customFormat="1" ht="12">
      <c r="A94" s="37"/>
      <c r="B94" s="38"/>
      <c r="C94" s="39"/>
      <c r="D94" s="207" t="s">
        <v>126</v>
      </c>
      <c r="E94" s="39"/>
      <c r="F94" s="208" t="s">
        <v>188</v>
      </c>
      <c r="G94" s="39"/>
      <c r="H94" s="39"/>
      <c r="I94" s="209"/>
      <c r="J94" s="39"/>
      <c r="K94" s="39"/>
      <c r="L94" s="43"/>
      <c r="M94" s="210"/>
      <c r="N94" s="211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126</v>
      </c>
      <c r="AU94" s="16" t="s">
        <v>82</v>
      </c>
    </row>
    <row r="95" spans="1:51" s="13" customFormat="1" ht="12">
      <c r="A95" s="13"/>
      <c r="B95" s="224"/>
      <c r="C95" s="225"/>
      <c r="D95" s="226" t="s">
        <v>181</v>
      </c>
      <c r="E95" s="227" t="s">
        <v>19</v>
      </c>
      <c r="F95" s="228" t="s">
        <v>189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181</v>
      </c>
      <c r="AU95" s="234" t="s">
        <v>82</v>
      </c>
      <c r="AV95" s="13" t="s">
        <v>80</v>
      </c>
      <c r="AW95" s="13" t="s">
        <v>33</v>
      </c>
      <c r="AX95" s="13" t="s">
        <v>72</v>
      </c>
      <c r="AY95" s="234" t="s">
        <v>118</v>
      </c>
    </row>
    <row r="96" spans="1:51" s="13" customFormat="1" ht="12">
      <c r="A96" s="13"/>
      <c r="B96" s="224"/>
      <c r="C96" s="225"/>
      <c r="D96" s="226" t="s">
        <v>181</v>
      </c>
      <c r="E96" s="227" t="s">
        <v>19</v>
      </c>
      <c r="F96" s="228" t="s">
        <v>477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181</v>
      </c>
      <c r="AU96" s="234" t="s">
        <v>82</v>
      </c>
      <c r="AV96" s="13" t="s">
        <v>80</v>
      </c>
      <c r="AW96" s="13" t="s">
        <v>33</v>
      </c>
      <c r="AX96" s="13" t="s">
        <v>72</v>
      </c>
      <c r="AY96" s="234" t="s">
        <v>118</v>
      </c>
    </row>
    <row r="97" spans="1:51" s="14" customFormat="1" ht="12">
      <c r="A97" s="14"/>
      <c r="B97" s="235"/>
      <c r="C97" s="236"/>
      <c r="D97" s="226" t="s">
        <v>181</v>
      </c>
      <c r="E97" s="237" t="s">
        <v>19</v>
      </c>
      <c r="F97" s="238" t="s">
        <v>527</v>
      </c>
      <c r="G97" s="236"/>
      <c r="H97" s="239">
        <v>4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181</v>
      </c>
      <c r="AU97" s="245" t="s">
        <v>82</v>
      </c>
      <c r="AV97" s="14" t="s">
        <v>82</v>
      </c>
      <c r="AW97" s="14" t="s">
        <v>33</v>
      </c>
      <c r="AX97" s="14" t="s">
        <v>72</v>
      </c>
      <c r="AY97" s="245" t="s">
        <v>118</v>
      </c>
    </row>
    <row r="98" spans="1:51" s="13" customFormat="1" ht="12">
      <c r="A98" s="13"/>
      <c r="B98" s="224"/>
      <c r="C98" s="225"/>
      <c r="D98" s="226" t="s">
        <v>181</v>
      </c>
      <c r="E98" s="227" t="s">
        <v>19</v>
      </c>
      <c r="F98" s="228" t="s">
        <v>528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181</v>
      </c>
      <c r="AU98" s="234" t="s">
        <v>82</v>
      </c>
      <c r="AV98" s="13" t="s">
        <v>80</v>
      </c>
      <c r="AW98" s="13" t="s">
        <v>33</v>
      </c>
      <c r="AX98" s="13" t="s">
        <v>72</v>
      </c>
      <c r="AY98" s="234" t="s">
        <v>118</v>
      </c>
    </row>
    <row r="99" spans="1:51" s="14" customFormat="1" ht="12">
      <c r="A99" s="14"/>
      <c r="B99" s="235"/>
      <c r="C99" s="236"/>
      <c r="D99" s="226" t="s">
        <v>181</v>
      </c>
      <c r="E99" s="237" t="s">
        <v>19</v>
      </c>
      <c r="F99" s="238" t="s">
        <v>476</v>
      </c>
      <c r="G99" s="236"/>
      <c r="H99" s="239">
        <v>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181</v>
      </c>
      <c r="AU99" s="245" t="s">
        <v>82</v>
      </c>
      <c r="AV99" s="14" t="s">
        <v>82</v>
      </c>
      <c r="AW99" s="14" t="s">
        <v>33</v>
      </c>
      <c r="AX99" s="14" t="s">
        <v>72</v>
      </c>
      <c r="AY99" s="245" t="s">
        <v>118</v>
      </c>
    </row>
    <row r="100" spans="1:65" s="2" customFormat="1" ht="62.7" customHeight="1">
      <c r="A100" s="37"/>
      <c r="B100" s="38"/>
      <c r="C100" s="195" t="s">
        <v>135</v>
      </c>
      <c r="D100" s="195" t="s">
        <v>119</v>
      </c>
      <c r="E100" s="196" t="s">
        <v>192</v>
      </c>
      <c r="F100" s="197" t="s">
        <v>193</v>
      </c>
      <c r="G100" s="198" t="s">
        <v>186</v>
      </c>
      <c r="H100" s="199">
        <v>6</v>
      </c>
      <c r="I100" s="200"/>
      <c r="J100" s="199">
        <f>ROUND(I100*H100,1)</f>
        <v>0</v>
      </c>
      <c r="K100" s="197" t="s">
        <v>123</v>
      </c>
      <c r="L100" s="43"/>
      <c r="M100" s="201" t="s">
        <v>19</v>
      </c>
      <c r="N100" s="202" t="s">
        <v>43</v>
      </c>
      <c r="O100" s="83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5" t="s">
        <v>140</v>
      </c>
      <c r="AT100" s="205" t="s">
        <v>119</v>
      </c>
      <c r="AU100" s="205" t="s">
        <v>82</v>
      </c>
      <c r="AY100" s="16" t="s">
        <v>118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6" t="s">
        <v>80</v>
      </c>
      <c r="BK100" s="206">
        <f>ROUND(I100*H100,1)</f>
        <v>0</v>
      </c>
      <c r="BL100" s="16" t="s">
        <v>140</v>
      </c>
      <c r="BM100" s="205" t="s">
        <v>194</v>
      </c>
    </row>
    <row r="101" spans="1:47" s="2" customFormat="1" ht="12">
      <c r="A101" s="37"/>
      <c r="B101" s="38"/>
      <c r="C101" s="39"/>
      <c r="D101" s="207" t="s">
        <v>126</v>
      </c>
      <c r="E101" s="39"/>
      <c r="F101" s="208" t="s">
        <v>195</v>
      </c>
      <c r="G101" s="39"/>
      <c r="H101" s="39"/>
      <c r="I101" s="209"/>
      <c r="J101" s="39"/>
      <c r="K101" s="39"/>
      <c r="L101" s="43"/>
      <c r="M101" s="210"/>
      <c r="N101" s="211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126</v>
      </c>
      <c r="AU101" s="16" t="s">
        <v>82</v>
      </c>
    </row>
    <row r="102" spans="1:65" s="2" customFormat="1" ht="44.25" customHeight="1">
      <c r="A102" s="37"/>
      <c r="B102" s="38"/>
      <c r="C102" s="195" t="s">
        <v>140</v>
      </c>
      <c r="D102" s="195" t="s">
        <v>119</v>
      </c>
      <c r="E102" s="196" t="s">
        <v>196</v>
      </c>
      <c r="F102" s="197" t="s">
        <v>197</v>
      </c>
      <c r="G102" s="198" t="s">
        <v>198</v>
      </c>
      <c r="H102" s="199">
        <v>11.1</v>
      </c>
      <c r="I102" s="200"/>
      <c r="J102" s="199">
        <f>ROUND(I102*H102,1)</f>
        <v>0</v>
      </c>
      <c r="K102" s="197" t="s">
        <v>123</v>
      </c>
      <c r="L102" s="43"/>
      <c r="M102" s="201" t="s">
        <v>19</v>
      </c>
      <c r="N102" s="202" t="s">
        <v>43</v>
      </c>
      <c r="O102" s="83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5" t="s">
        <v>140</v>
      </c>
      <c r="AT102" s="205" t="s">
        <v>119</v>
      </c>
      <c r="AU102" s="205" t="s">
        <v>82</v>
      </c>
      <c r="AY102" s="16" t="s">
        <v>118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6" t="s">
        <v>80</v>
      </c>
      <c r="BK102" s="206">
        <f>ROUND(I102*H102,1)</f>
        <v>0</v>
      </c>
      <c r="BL102" s="16" t="s">
        <v>140</v>
      </c>
      <c r="BM102" s="205" t="s">
        <v>199</v>
      </c>
    </row>
    <row r="103" spans="1:47" s="2" customFormat="1" ht="12">
      <c r="A103" s="37"/>
      <c r="B103" s="38"/>
      <c r="C103" s="39"/>
      <c r="D103" s="207" t="s">
        <v>126</v>
      </c>
      <c r="E103" s="39"/>
      <c r="F103" s="208" t="s">
        <v>200</v>
      </c>
      <c r="G103" s="39"/>
      <c r="H103" s="39"/>
      <c r="I103" s="209"/>
      <c r="J103" s="39"/>
      <c r="K103" s="39"/>
      <c r="L103" s="43"/>
      <c r="M103" s="210"/>
      <c r="N103" s="211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126</v>
      </c>
      <c r="AU103" s="16" t="s">
        <v>82</v>
      </c>
    </row>
    <row r="104" spans="1:51" s="14" customFormat="1" ht="12">
      <c r="A104" s="14"/>
      <c r="B104" s="235"/>
      <c r="C104" s="236"/>
      <c r="D104" s="226" t="s">
        <v>181</v>
      </c>
      <c r="E104" s="237" t="s">
        <v>19</v>
      </c>
      <c r="F104" s="238" t="s">
        <v>529</v>
      </c>
      <c r="G104" s="236"/>
      <c r="H104" s="239">
        <v>11.1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181</v>
      </c>
      <c r="AU104" s="245" t="s">
        <v>82</v>
      </c>
      <c r="AV104" s="14" t="s">
        <v>82</v>
      </c>
      <c r="AW104" s="14" t="s">
        <v>33</v>
      </c>
      <c r="AX104" s="14" t="s">
        <v>72</v>
      </c>
      <c r="AY104" s="245" t="s">
        <v>118</v>
      </c>
    </row>
    <row r="105" spans="1:65" s="2" customFormat="1" ht="33" customHeight="1">
      <c r="A105" s="37"/>
      <c r="B105" s="38"/>
      <c r="C105" s="195" t="s">
        <v>145</v>
      </c>
      <c r="D105" s="195" t="s">
        <v>119</v>
      </c>
      <c r="E105" s="196" t="s">
        <v>202</v>
      </c>
      <c r="F105" s="197" t="s">
        <v>203</v>
      </c>
      <c r="G105" s="198" t="s">
        <v>178</v>
      </c>
      <c r="H105" s="199">
        <v>152.1</v>
      </c>
      <c r="I105" s="200"/>
      <c r="J105" s="199">
        <f>ROUND(I105*H105,1)</f>
        <v>0</v>
      </c>
      <c r="K105" s="197" t="s">
        <v>123</v>
      </c>
      <c r="L105" s="43"/>
      <c r="M105" s="201" t="s">
        <v>19</v>
      </c>
      <c r="N105" s="202" t="s">
        <v>43</v>
      </c>
      <c r="O105" s="83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5" t="s">
        <v>140</v>
      </c>
      <c r="AT105" s="205" t="s">
        <v>119</v>
      </c>
      <c r="AU105" s="205" t="s">
        <v>82</v>
      </c>
      <c r="AY105" s="16" t="s">
        <v>118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6" t="s">
        <v>80</v>
      </c>
      <c r="BK105" s="206">
        <f>ROUND(I105*H105,1)</f>
        <v>0</v>
      </c>
      <c r="BL105" s="16" t="s">
        <v>140</v>
      </c>
      <c r="BM105" s="205" t="s">
        <v>204</v>
      </c>
    </row>
    <row r="106" spans="1:47" s="2" customFormat="1" ht="12">
      <c r="A106" s="37"/>
      <c r="B106" s="38"/>
      <c r="C106" s="39"/>
      <c r="D106" s="207" t="s">
        <v>126</v>
      </c>
      <c r="E106" s="39"/>
      <c r="F106" s="208" t="s">
        <v>205</v>
      </c>
      <c r="G106" s="39"/>
      <c r="H106" s="39"/>
      <c r="I106" s="209"/>
      <c r="J106" s="39"/>
      <c r="K106" s="39"/>
      <c r="L106" s="43"/>
      <c r="M106" s="210"/>
      <c r="N106" s="211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126</v>
      </c>
      <c r="AU106" s="16" t="s">
        <v>82</v>
      </c>
    </row>
    <row r="107" spans="1:51" s="13" customFormat="1" ht="12">
      <c r="A107" s="13"/>
      <c r="B107" s="224"/>
      <c r="C107" s="225"/>
      <c r="D107" s="226" t="s">
        <v>181</v>
      </c>
      <c r="E107" s="227" t="s">
        <v>19</v>
      </c>
      <c r="F107" s="228" t="s">
        <v>182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181</v>
      </c>
      <c r="AU107" s="234" t="s">
        <v>82</v>
      </c>
      <c r="AV107" s="13" t="s">
        <v>80</v>
      </c>
      <c r="AW107" s="13" t="s">
        <v>33</v>
      </c>
      <c r="AX107" s="13" t="s">
        <v>72</v>
      </c>
      <c r="AY107" s="234" t="s">
        <v>118</v>
      </c>
    </row>
    <row r="108" spans="1:51" s="14" customFormat="1" ht="12">
      <c r="A108" s="14"/>
      <c r="B108" s="235"/>
      <c r="C108" s="236"/>
      <c r="D108" s="226" t="s">
        <v>181</v>
      </c>
      <c r="E108" s="237" t="s">
        <v>19</v>
      </c>
      <c r="F108" s="238" t="s">
        <v>410</v>
      </c>
      <c r="G108" s="236"/>
      <c r="H108" s="239">
        <v>120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181</v>
      </c>
      <c r="AU108" s="245" t="s">
        <v>82</v>
      </c>
      <c r="AV108" s="14" t="s">
        <v>82</v>
      </c>
      <c r="AW108" s="14" t="s">
        <v>33</v>
      </c>
      <c r="AX108" s="14" t="s">
        <v>72</v>
      </c>
      <c r="AY108" s="245" t="s">
        <v>118</v>
      </c>
    </row>
    <row r="109" spans="1:51" s="13" customFormat="1" ht="12">
      <c r="A109" s="13"/>
      <c r="B109" s="224"/>
      <c r="C109" s="225"/>
      <c r="D109" s="226" t="s">
        <v>181</v>
      </c>
      <c r="E109" s="227" t="s">
        <v>19</v>
      </c>
      <c r="F109" s="228" t="s">
        <v>189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181</v>
      </c>
      <c r="AU109" s="234" t="s">
        <v>82</v>
      </c>
      <c r="AV109" s="13" t="s">
        <v>80</v>
      </c>
      <c r="AW109" s="13" t="s">
        <v>33</v>
      </c>
      <c r="AX109" s="13" t="s">
        <v>72</v>
      </c>
      <c r="AY109" s="234" t="s">
        <v>118</v>
      </c>
    </row>
    <row r="110" spans="1:51" s="13" customFormat="1" ht="12">
      <c r="A110" s="13"/>
      <c r="B110" s="224"/>
      <c r="C110" s="225"/>
      <c r="D110" s="226" t="s">
        <v>181</v>
      </c>
      <c r="E110" s="227" t="s">
        <v>19</v>
      </c>
      <c r="F110" s="228" t="s">
        <v>477</v>
      </c>
      <c r="G110" s="225"/>
      <c r="H110" s="227" t="s">
        <v>19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181</v>
      </c>
      <c r="AU110" s="234" t="s">
        <v>82</v>
      </c>
      <c r="AV110" s="13" t="s">
        <v>80</v>
      </c>
      <c r="AW110" s="13" t="s">
        <v>33</v>
      </c>
      <c r="AX110" s="13" t="s">
        <v>72</v>
      </c>
      <c r="AY110" s="234" t="s">
        <v>118</v>
      </c>
    </row>
    <row r="111" spans="1:51" s="14" customFormat="1" ht="12">
      <c r="A111" s="14"/>
      <c r="B111" s="235"/>
      <c r="C111" s="236"/>
      <c r="D111" s="226" t="s">
        <v>181</v>
      </c>
      <c r="E111" s="237" t="s">
        <v>19</v>
      </c>
      <c r="F111" s="238" t="s">
        <v>530</v>
      </c>
      <c r="G111" s="236"/>
      <c r="H111" s="239">
        <v>24.1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181</v>
      </c>
      <c r="AU111" s="245" t="s">
        <v>82</v>
      </c>
      <c r="AV111" s="14" t="s">
        <v>82</v>
      </c>
      <c r="AW111" s="14" t="s">
        <v>33</v>
      </c>
      <c r="AX111" s="14" t="s">
        <v>72</v>
      </c>
      <c r="AY111" s="245" t="s">
        <v>118</v>
      </c>
    </row>
    <row r="112" spans="1:51" s="13" customFormat="1" ht="12">
      <c r="A112" s="13"/>
      <c r="B112" s="224"/>
      <c r="C112" s="225"/>
      <c r="D112" s="226" t="s">
        <v>181</v>
      </c>
      <c r="E112" s="227" t="s">
        <v>19</v>
      </c>
      <c r="F112" s="228" t="s">
        <v>528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181</v>
      </c>
      <c r="AU112" s="234" t="s">
        <v>82</v>
      </c>
      <c r="AV112" s="13" t="s">
        <v>80</v>
      </c>
      <c r="AW112" s="13" t="s">
        <v>33</v>
      </c>
      <c r="AX112" s="13" t="s">
        <v>72</v>
      </c>
      <c r="AY112" s="234" t="s">
        <v>118</v>
      </c>
    </row>
    <row r="113" spans="1:51" s="14" customFormat="1" ht="12">
      <c r="A113" s="14"/>
      <c r="B113" s="235"/>
      <c r="C113" s="236"/>
      <c r="D113" s="226" t="s">
        <v>181</v>
      </c>
      <c r="E113" s="237" t="s">
        <v>19</v>
      </c>
      <c r="F113" s="238" t="s">
        <v>160</v>
      </c>
      <c r="G113" s="236"/>
      <c r="H113" s="239">
        <v>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181</v>
      </c>
      <c r="AU113" s="245" t="s">
        <v>82</v>
      </c>
      <c r="AV113" s="14" t="s">
        <v>82</v>
      </c>
      <c r="AW113" s="14" t="s">
        <v>33</v>
      </c>
      <c r="AX113" s="14" t="s">
        <v>72</v>
      </c>
      <c r="AY113" s="245" t="s">
        <v>118</v>
      </c>
    </row>
    <row r="114" spans="1:63" s="11" customFormat="1" ht="22.8" customHeight="1">
      <c r="A114" s="11"/>
      <c r="B114" s="181"/>
      <c r="C114" s="182"/>
      <c r="D114" s="183" t="s">
        <v>71</v>
      </c>
      <c r="E114" s="222" t="s">
        <v>140</v>
      </c>
      <c r="F114" s="222" t="s">
        <v>207</v>
      </c>
      <c r="G114" s="182"/>
      <c r="H114" s="182"/>
      <c r="I114" s="185"/>
      <c r="J114" s="223">
        <f>BK114</f>
        <v>0</v>
      </c>
      <c r="K114" s="182"/>
      <c r="L114" s="187"/>
      <c r="M114" s="188"/>
      <c r="N114" s="189"/>
      <c r="O114" s="189"/>
      <c r="P114" s="190">
        <f>SUM(P115:P138)</f>
        <v>0</v>
      </c>
      <c r="Q114" s="189"/>
      <c r="R114" s="190">
        <f>SUM(R115:R138)</f>
        <v>19.75848</v>
      </c>
      <c r="S114" s="189"/>
      <c r="T114" s="191">
        <f>SUM(T115:T138)</f>
        <v>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R114" s="192" t="s">
        <v>80</v>
      </c>
      <c r="AT114" s="193" t="s">
        <v>71</v>
      </c>
      <c r="AU114" s="193" t="s">
        <v>80</v>
      </c>
      <c r="AY114" s="192" t="s">
        <v>118</v>
      </c>
      <c r="BK114" s="194">
        <f>SUM(BK115:BK138)</f>
        <v>0</v>
      </c>
    </row>
    <row r="115" spans="1:65" s="2" customFormat="1" ht="33" customHeight="1">
      <c r="A115" s="37"/>
      <c r="B115" s="38"/>
      <c r="C115" s="195" t="s">
        <v>150</v>
      </c>
      <c r="D115" s="195" t="s">
        <v>119</v>
      </c>
      <c r="E115" s="196" t="s">
        <v>208</v>
      </c>
      <c r="F115" s="197" t="s">
        <v>209</v>
      </c>
      <c r="G115" s="198" t="s">
        <v>178</v>
      </c>
      <c r="H115" s="199">
        <v>24</v>
      </c>
      <c r="I115" s="200"/>
      <c r="J115" s="199">
        <f>ROUND(I115*H115,1)</f>
        <v>0</v>
      </c>
      <c r="K115" s="197" t="s">
        <v>123</v>
      </c>
      <c r="L115" s="43"/>
      <c r="M115" s="201" t="s">
        <v>19</v>
      </c>
      <c r="N115" s="202" t="s">
        <v>43</v>
      </c>
      <c r="O115" s="83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05" t="s">
        <v>140</v>
      </c>
      <c r="AT115" s="205" t="s">
        <v>119</v>
      </c>
      <c r="AU115" s="205" t="s">
        <v>82</v>
      </c>
      <c r="AY115" s="16" t="s">
        <v>118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6" t="s">
        <v>80</v>
      </c>
      <c r="BK115" s="206">
        <f>ROUND(I115*H115,1)</f>
        <v>0</v>
      </c>
      <c r="BL115" s="16" t="s">
        <v>140</v>
      </c>
      <c r="BM115" s="205" t="s">
        <v>210</v>
      </c>
    </row>
    <row r="116" spans="1:47" s="2" customFormat="1" ht="12">
      <c r="A116" s="37"/>
      <c r="B116" s="38"/>
      <c r="C116" s="39"/>
      <c r="D116" s="207" t="s">
        <v>126</v>
      </c>
      <c r="E116" s="39"/>
      <c r="F116" s="208" t="s">
        <v>211</v>
      </c>
      <c r="G116" s="39"/>
      <c r="H116" s="39"/>
      <c r="I116" s="209"/>
      <c r="J116" s="39"/>
      <c r="K116" s="39"/>
      <c r="L116" s="43"/>
      <c r="M116" s="210"/>
      <c r="N116" s="211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126</v>
      </c>
      <c r="AU116" s="16" t="s">
        <v>82</v>
      </c>
    </row>
    <row r="117" spans="1:51" s="13" customFormat="1" ht="12">
      <c r="A117" s="13"/>
      <c r="B117" s="224"/>
      <c r="C117" s="225"/>
      <c r="D117" s="226" t="s">
        <v>181</v>
      </c>
      <c r="E117" s="227" t="s">
        <v>19</v>
      </c>
      <c r="F117" s="228" t="s">
        <v>189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181</v>
      </c>
      <c r="AU117" s="234" t="s">
        <v>82</v>
      </c>
      <c r="AV117" s="13" t="s">
        <v>80</v>
      </c>
      <c r="AW117" s="13" t="s">
        <v>33</v>
      </c>
      <c r="AX117" s="13" t="s">
        <v>72</v>
      </c>
      <c r="AY117" s="234" t="s">
        <v>118</v>
      </c>
    </row>
    <row r="118" spans="1:51" s="13" customFormat="1" ht="12">
      <c r="A118" s="13"/>
      <c r="B118" s="224"/>
      <c r="C118" s="225"/>
      <c r="D118" s="226" t="s">
        <v>181</v>
      </c>
      <c r="E118" s="227" t="s">
        <v>19</v>
      </c>
      <c r="F118" s="228" t="s">
        <v>477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181</v>
      </c>
      <c r="AU118" s="234" t="s">
        <v>82</v>
      </c>
      <c r="AV118" s="13" t="s">
        <v>80</v>
      </c>
      <c r="AW118" s="13" t="s">
        <v>33</v>
      </c>
      <c r="AX118" s="13" t="s">
        <v>72</v>
      </c>
      <c r="AY118" s="234" t="s">
        <v>118</v>
      </c>
    </row>
    <row r="119" spans="1:51" s="14" customFormat="1" ht="12">
      <c r="A119" s="14"/>
      <c r="B119" s="235"/>
      <c r="C119" s="236"/>
      <c r="D119" s="226" t="s">
        <v>181</v>
      </c>
      <c r="E119" s="237" t="s">
        <v>19</v>
      </c>
      <c r="F119" s="238" t="s">
        <v>263</v>
      </c>
      <c r="G119" s="236"/>
      <c r="H119" s="239">
        <v>16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181</v>
      </c>
      <c r="AU119" s="245" t="s">
        <v>82</v>
      </c>
      <c r="AV119" s="14" t="s">
        <v>82</v>
      </c>
      <c r="AW119" s="14" t="s">
        <v>33</v>
      </c>
      <c r="AX119" s="14" t="s">
        <v>72</v>
      </c>
      <c r="AY119" s="245" t="s">
        <v>118</v>
      </c>
    </row>
    <row r="120" spans="1:51" s="13" customFormat="1" ht="12">
      <c r="A120" s="13"/>
      <c r="B120" s="224"/>
      <c r="C120" s="225"/>
      <c r="D120" s="226" t="s">
        <v>181</v>
      </c>
      <c r="E120" s="227" t="s">
        <v>19</v>
      </c>
      <c r="F120" s="228" t="s">
        <v>528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181</v>
      </c>
      <c r="AU120" s="234" t="s">
        <v>82</v>
      </c>
      <c r="AV120" s="13" t="s">
        <v>80</v>
      </c>
      <c r="AW120" s="13" t="s">
        <v>33</v>
      </c>
      <c r="AX120" s="13" t="s">
        <v>72</v>
      </c>
      <c r="AY120" s="234" t="s">
        <v>118</v>
      </c>
    </row>
    <row r="121" spans="1:51" s="14" customFormat="1" ht="12">
      <c r="A121" s="14"/>
      <c r="B121" s="235"/>
      <c r="C121" s="236"/>
      <c r="D121" s="226" t="s">
        <v>181</v>
      </c>
      <c r="E121" s="237" t="s">
        <v>19</v>
      </c>
      <c r="F121" s="238" t="s">
        <v>160</v>
      </c>
      <c r="G121" s="236"/>
      <c r="H121" s="239">
        <v>8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181</v>
      </c>
      <c r="AU121" s="245" t="s">
        <v>82</v>
      </c>
      <c r="AV121" s="14" t="s">
        <v>82</v>
      </c>
      <c r="AW121" s="14" t="s">
        <v>33</v>
      </c>
      <c r="AX121" s="14" t="s">
        <v>72</v>
      </c>
      <c r="AY121" s="245" t="s">
        <v>118</v>
      </c>
    </row>
    <row r="122" spans="1:65" s="2" customFormat="1" ht="33" customHeight="1">
      <c r="A122" s="37"/>
      <c r="B122" s="38"/>
      <c r="C122" s="195" t="s">
        <v>155</v>
      </c>
      <c r="D122" s="195" t="s">
        <v>119</v>
      </c>
      <c r="E122" s="196" t="s">
        <v>213</v>
      </c>
      <c r="F122" s="197" t="s">
        <v>214</v>
      </c>
      <c r="G122" s="198" t="s">
        <v>186</v>
      </c>
      <c r="H122" s="199">
        <v>0.81</v>
      </c>
      <c r="I122" s="200"/>
      <c r="J122" s="199">
        <f>ROUND(I122*H122,1)</f>
        <v>0</v>
      </c>
      <c r="K122" s="197" t="s">
        <v>123</v>
      </c>
      <c r="L122" s="43"/>
      <c r="M122" s="201" t="s">
        <v>19</v>
      </c>
      <c r="N122" s="202" t="s">
        <v>43</v>
      </c>
      <c r="O122" s="83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5" t="s">
        <v>140</v>
      </c>
      <c r="AT122" s="205" t="s">
        <v>119</v>
      </c>
      <c r="AU122" s="205" t="s">
        <v>82</v>
      </c>
      <c r="AY122" s="16" t="s">
        <v>118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6" t="s">
        <v>80</v>
      </c>
      <c r="BK122" s="206">
        <f>ROUND(I122*H122,1)</f>
        <v>0</v>
      </c>
      <c r="BL122" s="16" t="s">
        <v>140</v>
      </c>
      <c r="BM122" s="205" t="s">
        <v>215</v>
      </c>
    </row>
    <row r="123" spans="1:47" s="2" customFormat="1" ht="12">
      <c r="A123" s="37"/>
      <c r="B123" s="38"/>
      <c r="C123" s="39"/>
      <c r="D123" s="207" t="s">
        <v>126</v>
      </c>
      <c r="E123" s="39"/>
      <c r="F123" s="208" t="s">
        <v>216</v>
      </c>
      <c r="G123" s="39"/>
      <c r="H123" s="39"/>
      <c r="I123" s="209"/>
      <c r="J123" s="39"/>
      <c r="K123" s="39"/>
      <c r="L123" s="43"/>
      <c r="M123" s="210"/>
      <c r="N123" s="211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126</v>
      </c>
      <c r="AU123" s="16" t="s">
        <v>82</v>
      </c>
    </row>
    <row r="124" spans="1:51" s="13" customFormat="1" ht="12">
      <c r="A124" s="13"/>
      <c r="B124" s="224"/>
      <c r="C124" s="225"/>
      <c r="D124" s="226" t="s">
        <v>181</v>
      </c>
      <c r="E124" s="227" t="s">
        <v>19</v>
      </c>
      <c r="F124" s="228" t="s">
        <v>189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181</v>
      </c>
      <c r="AU124" s="234" t="s">
        <v>82</v>
      </c>
      <c r="AV124" s="13" t="s">
        <v>80</v>
      </c>
      <c r="AW124" s="13" t="s">
        <v>33</v>
      </c>
      <c r="AX124" s="13" t="s">
        <v>72</v>
      </c>
      <c r="AY124" s="234" t="s">
        <v>118</v>
      </c>
    </row>
    <row r="125" spans="1:51" s="13" customFormat="1" ht="12">
      <c r="A125" s="13"/>
      <c r="B125" s="224"/>
      <c r="C125" s="225"/>
      <c r="D125" s="226" t="s">
        <v>181</v>
      </c>
      <c r="E125" s="227" t="s">
        <v>19</v>
      </c>
      <c r="F125" s="228" t="s">
        <v>477</v>
      </c>
      <c r="G125" s="225"/>
      <c r="H125" s="227" t="s">
        <v>19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181</v>
      </c>
      <c r="AU125" s="234" t="s">
        <v>82</v>
      </c>
      <c r="AV125" s="13" t="s">
        <v>80</v>
      </c>
      <c r="AW125" s="13" t="s">
        <v>33</v>
      </c>
      <c r="AX125" s="13" t="s">
        <v>72</v>
      </c>
      <c r="AY125" s="234" t="s">
        <v>118</v>
      </c>
    </row>
    <row r="126" spans="1:51" s="14" customFormat="1" ht="12">
      <c r="A126" s="14"/>
      <c r="B126" s="235"/>
      <c r="C126" s="236"/>
      <c r="D126" s="226" t="s">
        <v>181</v>
      </c>
      <c r="E126" s="237" t="s">
        <v>19</v>
      </c>
      <c r="F126" s="238" t="s">
        <v>531</v>
      </c>
      <c r="G126" s="236"/>
      <c r="H126" s="239">
        <v>0.81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181</v>
      </c>
      <c r="AU126" s="245" t="s">
        <v>82</v>
      </c>
      <c r="AV126" s="14" t="s">
        <v>82</v>
      </c>
      <c r="AW126" s="14" t="s">
        <v>33</v>
      </c>
      <c r="AX126" s="14" t="s">
        <v>72</v>
      </c>
      <c r="AY126" s="245" t="s">
        <v>118</v>
      </c>
    </row>
    <row r="127" spans="1:65" s="2" customFormat="1" ht="49.05" customHeight="1">
      <c r="A127" s="37"/>
      <c r="B127" s="38"/>
      <c r="C127" s="195" t="s">
        <v>160</v>
      </c>
      <c r="D127" s="195" t="s">
        <v>119</v>
      </c>
      <c r="E127" s="196" t="s">
        <v>218</v>
      </c>
      <c r="F127" s="197" t="s">
        <v>219</v>
      </c>
      <c r="G127" s="198" t="s">
        <v>186</v>
      </c>
      <c r="H127" s="199">
        <v>0.81</v>
      </c>
      <c r="I127" s="200"/>
      <c r="J127" s="199">
        <f>ROUND(I127*H127,1)</f>
        <v>0</v>
      </c>
      <c r="K127" s="197" t="s">
        <v>123</v>
      </c>
      <c r="L127" s="43"/>
      <c r="M127" s="201" t="s">
        <v>19</v>
      </c>
      <c r="N127" s="202" t="s">
        <v>43</v>
      </c>
      <c r="O127" s="83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5" t="s">
        <v>140</v>
      </c>
      <c r="AT127" s="205" t="s">
        <v>119</v>
      </c>
      <c r="AU127" s="205" t="s">
        <v>82</v>
      </c>
      <c r="AY127" s="16" t="s">
        <v>118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6" t="s">
        <v>80</v>
      </c>
      <c r="BK127" s="206">
        <f>ROUND(I127*H127,1)</f>
        <v>0</v>
      </c>
      <c r="BL127" s="16" t="s">
        <v>140</v>
      </c>
      <c r="BM127" s="205" t="s">
        <v>220</v>
      </c>
    </row>
    <row r="128" spans="1:47" s="2" customFormat="1" ht="12">
      <c r="A128" s="37"/>
      <c r="B128" s="38"/>
      <c r="C128" s="39"/>
      <c r="D128" s="207" t="s">
        <v>126</v>
      </c>
      <c r="E128" s="39"/>
      <c r="F128" s="208" t="s">
        <v>221</v>
      </c>
      <c r="G128" s="39"/>
      <c r="H128" s="39"/>
      <c r="I128" s="209"/>
      <c r="J128" s="39"/>
      <c r="K128" s="39"/>
      <c r="L128" s="43"/>
      <c r="M128" s="210"/>
      <c r="N128" s="211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126</v>
      </c>
      <c r="AU128" s="16" t="s">
        <v>82</v>
      </c>
    </row>
    <row r="129" spans="1:51" s="13" customFormat="1" ht="12">
      <c r="A129" s="13"/>
      <c r="B129" s="224"/>
      <c r="C129" s="225"/>
      <c r="D129" s="226" t="s">
        <v>181</v>
      </c>
      <c r="E129" s="227" t="s">
        <v>19</v>
      </c>
      <c r="F129" s="228" t="s">
        <v>189</v>
      </c>
      <c r="G129" s="225"/>
      <c r="H129" s="227" t="s">
        <v>19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181</v>
      </c>
      <c r="AU129" s="234" t="s">
        <v>82</v>
      </c>
      <c r="AV129" s="13" t="s">
        <v>80</v>
      </c>
      <c r="AW129" s="13" t="s">
        <v>33</v>
      </c>
      <c r="AX129" s="13" t="s">
        <v>72</v>
      </c>
      <c r="AY129" s="234" t="s">
        <v>118</v>
      </c>
    </row>
    <row r="130" spans="1:51" s="13" customFormat="1" ht="12">
      <c r="A130" s="13"/>
      <c r="B130" s="224"/>
      <c r="C130" s="225"/>
      <c r="D130" s="226" t="s">
        <v>181</v>
      </c>
      <c r="E130" s="227" t="s">
        <v>19</v>
      </c>
      <c r="F130" s="228" t="s">
        <v>477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181</v>
      </c>
      <c r="AU130" s="234" t="s">
        <v>82</v>
      </c>
      <c r="AV130" s="13" t="s">
        <v>80</v>
      </c>
      <c r="AW130" s="13" t="s">
        <v>33</v>
      </c>
      <c r="AX130" s="13" t="s">
        <v>72</v>
      </c>
      <c r="AY130" s="234" t="s">
        <v>118</v>
      </c>
    </row>
    <row r="131" spans="1:51" s="14" customFormat="1" ht="12">
      <c r="A131" s="14"/>
      <c r="B131" s="235"/>
      <c r="C131" s="236"/>
      <c r="D131" s="226" t="s">
        <v>181</v>
      </c>
      <c r="E131" s="237" t="s">
        <v>19</v>
      </c>
      <c r="F131" s="238" t="s">
        <v>531</v>
      </c>
      <c r="G131" s="236"/>
      <c r="H131" s="239">
        <v>0.81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181</v>
      </c>
      <c r="AU131" s="245" t="s">
        <v>82</v>
      </c>
      <c r="AV131" s="14" t="s">
        <v>82</v>
      </c>
      <c r="AW131" s="14" t="s">
        <v>33</v>
      </c>
      <c r="AX131" s="14" t="s">
        <v>72</v>
      </c>
      <c r="AY131" s="245" t="s">
        <v>118</v>
      </c>
    </row>
    <row r="132" spans="1:65" s="2" customFormat="1" ht="44.25" customHeight="1">
      <c r="A132" s="37"/>
      <c r="B132" s="38"/>
      <c r="C132" s="195" t="s">
        <v>222</v>
      </c>
      <c r="D132" s="195" t="s">
        <v>119</v>
      </c>
      <c r="E132" s="196" t="s">
        <v>223</v>
      </c>
      <c r="F132" s="197" t="s">
        <v>224</v>
      </c>
      <c r="G132" s="198" t="s">
        <v>178</v>
      </c>
      <c r="H132" s="199">
        <v>24</v>
      </c>
      <c r="I132" s="200"/>
      <c r="J132" s="199">
        <f>ROUND(I132*H132,1)</f>
        <v>0</v>
      </c>
      <c r="K132" s="197" t="s">
        <v>123</v>
      </c>
      <c r="L132" s="43"/>
      <c r="M132" s="201" t="s">
        <v>19</v>
      </c>
      <c r="N132" s="202" t="s">
        <v>43</v>
      </c>
      <c r="O132" s="83"/>
      <c r="P132" s="203">
        <f>O132*H132</f>
        <v>0</v>
      </c>
      <c r="Q132" s="203">
        <v>0.82327</v>
      </c>
      <c r="R132" s="203">
        <f>Q132*H132</f>
        <v>19.75848</v>
      </c>
      <c r="S132" s="203">
        <v>0</v>
      </c>
      <c r="T132" s="20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5" t="s">
        <v>140</v>
      </c>
      <c r="AT132" s="205" t="s">
        <v>119</v>
      </c>
      <c r="AU132" s="205" t="s">
        <v>82</v>
      </c>
      <c r="AY132" s="16" t="s">
        <v>118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6" t="s">
        <v>80</v>
      </c>
      <c r="BK132" s="206">
        <f>ROUND(I132*H132,1)</f>
        <v>0</v>
      </c>
      <c r="BL132" s="16" t="s">
        <v>140</v>
      </c>
      <c r="BM132" s="205" t="s">
        <v>225</v>
      </c>
    </row>
    <row r="133" spans="1:47" s="2" customFormat="1" ht="12">
      <c r="A133" s="37"/>
      <c r="B133" s="38"/>
      <c r="C133" s="39"/>
      <c r="D133" s="207" t="s">
        <v>126</v>
      </c>
      <c r="E133" s="39"/>
      <c r="F133" s="208" t="s">
        <v>226</v>
      </c>
      <c r="G133" s="39"/>
      <c r="H133" s="39"/>
      <c r="I133" s="209"/>
      <c r="J133" s="39"/>
      <c r="K133" s="39"/>
      <c r="L133" s="43"/>
      <c r="M133" s="210"/>
      <c r="N133" s="211"/>
      <c r="O133" s="83"/>
      <c r="P133" s="83"/>
      <c r="Q133" s="83"/>
      <c r="R133" s="83"/>
      <c r="S133" s="83"/>
      <c r="T133" s="84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126</v>
      </c>
      <c r="AU133" s="16" t="s">
        <v>82</v>
      </c>
    </row>
    <row r="134" spans="1:51" s="13" customFormat="1" ht="12">
      <c r="A134" s="13"/>
      <c r="B134" s="224"/>
      <c r="C134" s="225"/>
      <c r="D134" s="226" t="s">
        <v>181</v>
      </c>
      <c r="E134" s="227" t="s">
        <v>19</v>
      </c>
      <c r="F134" s="228" t="s">
        <v>189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181</v>
      </c>
      <c r="AU134" s="234" t="s">
        <v>82</v>
      </c>
      <c r="AV134" s="13" t="s">
        <v>80</v>
      </c>
      <c r="AW134" s="13" t="s">
        <v>33</v>
      </c>
      <c r="AX134" s="13" t="s">
        <v>72</v>
      </c>
      <c r="AY134" s="234" t="s">
        <v>118</v>
      </c>
    </row>
    <row r="135" spans="1:51" s="13" customFormat="1" ht="12">
      <c r="A135" s="13"/>
      <c r="B135" s="224"/>
      <c r="C135" s="225"/>
      <c r="D135" s="226" t="s">
        <v>181</v>
      </c>
      <c r="E135" s="227" t="s">
        <v>19</v>
      </c>
      <c r="F135" s="228" t="s">
        <v>477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181</v>
      </c>
      <c r="AU135" s="234" t="s">
        <v>82</v>
      </c>
      <c r="AV135" s="13" t="s">
        <v>80</v>
      </c>
      <c r="AW135" s="13" t="s">
        <v>33</v>
      </c>
      <c r="AX135" s="13" t="s">
        <v>72</v>
      </c>
      <c r="AY135" s="234" t="s">
        <v>118</v>
      </c>
    </row>
    <row r="136" spans="1:51" s="14" customFormat="1" ht="12">
      <c r="A136" s="14"/>
      <c r="B136" s="235"/>
      <c r="C136" s="236"/>
      <c r="D136" s="226" t="s">
        <v>181</v>
      </c>
      <c r="E136" s="237" t="s">
        <v>19</v>
      </c>
      <c r="F136" s="238" t="s">
        <v>263</v>
      </c>
      <c r="G136" s="236"/>
      <c r="H136" s="239">
        <v>16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181</v>
      </c>
      <c r="AU136" s="245" t="s">
        <v>82</v>
      </c>
      <c r="AV136" s="14" t="s">
        <v>82</v>
      </c>
      <c r="AW136" s="14" t="s">
        <v>33</v>
      </c>
      <c r="AX136" s="14" t="s">
        <v>72</v>
      </c>
      <c r="AY136" s="245" t="s">
        <v>118</v>
      </c>
    </row>
    <row r="137" spans="1:51" s="13" customFormat="1" ht="12">
      <c r="A137" s="13"/>
      <c r="B137" s="224"/>
      <c r="C137" s="225"/>
      <c r="D137" s="226" t="s">
        <v>181</v>
      </c>
      <c r="E137" s="227" t="s">
        <v>19</v>
      </c>
      <c r="F137" s="228" t="s">
        <v>528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181</v>
      </c>
      <c r="AU137" s="234" t="s">
        <v>82</v>
      </c>
      <c r="AV137" s="13" t="s">
        <v>80</v>
      </c>
      <c r="AW137" s="13" t="s">
        <v>33</v>
      </c>
      <c r="AX137" s="13" t="s">
        <v>72</v>
      </c>
      <c r="AY137" s="234" t="s">
        <v>118</v>
      </c>
    </row>
    <row r="138" spans="1:51" s="14" customFormat="1" ht="12">
      <c r="A138" s="14"/>
      <c r="B138" s="235"/>
      <c r="C138" s="236"/>
      <c r="D138" s="226" t="s">
        <v>181</v>
      </c>
      <c r="E138" s="237" t="s">
        <v>19</v>
      </c>
      <c r="F138" s="238" t="s">
        <v>160</v>
      </c>
      <c r="G138" s="236"/>
      <c r="H138" s="239">
        <v>8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181</v>
      </c>
      <c r="AU138" s="245" t="s">
        <v>82</v>
      </c>
      <c r="AV138" s="14" t="s">
        <v>82</v>
      </c>
      <c r="AW138" s="14" t="s">
        <v>33</v>
      </c>
      <c r="AX138" s="14" t="s">
        <v>72</v>
      </c>
      <c r="AY138" s="245" t="s">
        <v>118</v>
      </c>
    </row>
    <row r="139" spans="1:63" s="11" customFormat="1" ht="22.8" customHeight="1">
      <c r="A139" s="11"/>
      <c r="B139" s="181"/>
      <c r="C139" s="182"/>
      <c r="D139" s="183" t="s">
        <v>71</v>
      </c>
      <c r="E139" s="222" t="s">
        <v>145</v>
      </c>
      <c r="F139" s="222" t="s">
        <v>227</v>
      </c>
      <c r="G139" s="182"/>
      <c r="H139" s="182"/>
      <c r="I139" s="185"/>
      <c r="J139" s="223">
        <f>BK139</f>
        <v>0</v>
      </c>
      <c r="K139" s="182"/>
      <c r="L139" s="187"/>
      <c r="M139" s="188"/>
      <c r="N139" s="189"/>
      <c r="O139" s="189"/>
      <c r="P139" s="190">
        <f>SUM(P140:P177)</f>
        <v>0</v>
      </c>
      <c r="Q139" s="189"/>
      <c r="R139" s="190">
        <f>SUM(R140:R177)</f>
        <v>442.8</v>
      </c>
      <c r="S139" s="189"/>
      <c r="T139" s="191">
        <f>SUM(T140:T177)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192" t="s">
        <v>80</v>
      </c>
      <c r="AT139" s="193" t="s">
        <v>71</v>
      </c>
      <c r="AU139" s="193" t="s">
        <v>80</v>
      </c>
      <c r="AY139" s="192" t="s">
        <v>118</v>
      </c>
      <c r="BK139" s="194">
        <f>SUM(BK140:BK177)</f>
        <v>0</v>
      </c>
    </row>
    <row r="140" spans="1:65" s="2" customFormat="1" ht="37.8" customHeight="1">
      <c r="A140" s="37"/>
      <c r="B140" s="38"/>
      <c r="C140" s="195" t="s">
        <v>212</v>
      </c>
      <c r="D140" s="195" t="s">
        <v>119</v>
      </c>
      <c r="E140" s="196" t="s">
        <v>419</v>
      </c>
      <c r="F140" s="197" t="s">
        <v>420</v>
      </c>
      <c r="G140" s="198" t="s">
        <v>178</v>
      </c>
      <c r="H140" s="199">
        <v>10170</v>
      </c>
      <c r="I140" s="200"/>
      <c r="J140" s="199">
        <f>ROUND(I140*H140,1)</f>
        <v>0</v>
      </c>
      <c r="K140" s="197" t="s">
        <v>123</v>
      </c>
      <c r="L140" s="43"/>
      <c r="M140" s="201" t="s">
        <v>19</v>
      </c>
      <c r="N140" s="202" t="s">
        <v>43</v>
      </c>
      <c r="O140" s="83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5" t="s">
        <v>140</v>
      </c>
      <c r="AT140" s="205" t="s">
        <v>119</v>
      </c>
      <c r="AU140" s="205" t="s">
        <v>82</v>
      </c>
      <c r="AY140" s="16" t="s">
        <v>118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6" t="s">
        <v>80</v>
      </c>
      <c r="BK140" s="206">
        <f>ROUND(I140*H140,1)</f>
        <v>0</v>
      </c>
      <c r="BL140" s="16" t="s">
        <v>140</v>
      </c>
      <c r="BM140" s="205" t="s">
        <v>532</v>
      </c>
    </row>
    <row r="141" spans="1:47" s="2" customFormat="1" ht="12">
      <c r="A141" s="37"/>
      <c r="B141" s="38"/>
      <c r="C141" s="39"/>
      <c r="D141" s="207" t="s">
        <v>126</v>
      </c>
      <c r="E141" s="39"/>
      <c r="F141" s="208" t="s">
        <v>422</v>
      </c>
      <c r="G141" s="39"/>
      <c r="H141" s="39"/>
      <c r="I141" s="209"/>
      <c r="J141" s="39"/>
      <c r="K141" s="39"/>
      <c r="L141" s="43"/>
      <c r="M141" s="210"/>
      <c r="N141" s="211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126</v>
      </c>
      <c r="AU141" s="16" t="s">
        <v>82</v>
      </c>
    </row>
    <row r="142" spans="1:65" s="2" customFormat="1" ht="62.7" customHeight="1">
      <c r="A142" s="37"/>
      <c r="B142" s="38"/>
      <c r="C142" s="195" t="s">
        <v>232</v>
      </c>
      <c r="D142" s="195" t="s">
        <v>119</v>
      </c>
      <c r="E142" s="196" t="s">
        <v>423</v>
      </c>
      <c r="F142" s="197" t="s">
        <v>424</v>
      </c>
      <c r="G142" s="198" t="s">
        <v>178</v>
      </c>
      <c r="H142" s="199">
        <v>10170</v>
      </c>
      <c r="I142" s="200"/>
      <c r="J142" s="199">
        <f>ROUND(I142*H142,1)</f>
        <v>0</v>
      </c>
      <c r="K142" s="197" t="s">
        <v>123</v>
      </c>
      <c r="L142" s="43"/>
      <c r="M142" s="201" t="s">
        <v>19</v>
      </c>
      <c r="N142" s="202" t="s">
        <v>43</v>
      </c>
      <c r="O142" s="83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5" t="s">
        <v>140</v>
      </c>
      <c r="AT142" s="205" t="s">
        <v>119</v>
      </c>
      <c r="AU142" s="205" t="s">
        <v>82</v>
      </c>
      <c r="AY142" s="16" t="s">
        <v>118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6" t="s">
        <v>80</v>
      </c>
      <c r="BK142" s="206">
        <f>ROUND(I142*H142,1)</f>
        <v>0</v>
      </c>
      <c r="BL142" s="16" t="s">
        <v>140</v>
      </c>
      <c r="BM142" s="205" t="s">
        <v>235</v>
      </c>
    </row>
    <row r="143" spans="1:47" s="2" customFormat="1" ht="12">
      <c r="A143" s="37"/>
      <c r="B143" s="38"/>
      <c r="C143" s="39"/>
      <c r="D143" s="207" t="s">
        <v>126</v>
      </c>
      <c r="E143" s="39"/>
      <c r="F143" s="208" t="s">
        <v>425</v>
      </c>
      <c r="G143" s="39"/>
      <c r="H143" s="39"/>
      <c r="I143" s="209"/>
      <c r="J143" s="39"/>
      <c r="K143" s="39"/>
      <c r="L143" s="43"/>
      <c r="M143" s="210"/>
      <c r="N143" s="211"/>
      <c r="O143" s="83"/>
      <c r="P143" s="83"/>
      <c r="Q143" s="83"/>
      <c r="R143" s="83"/>
      <c r="S143" s="83"/>
      <c r="T143" s="84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126</v>
      </c>
      <c r="AU143" s="16" t="s">
        <v>82</v>
      </c>
    </row>
    <row r="144" spans="1:65" s="2" customFormat="1" ht="16.5" customHeight="1">
      <c r="A144" s="37"/>
      <c r="B144" s="38"/>
      <c r="C144" s="246" t="s">
        <v>237</v>
      </c>
      <c r="D144" s="246" t="s">
        <v>238</v>
      </c>
      <c r="E144" s="247" t="s">
        <v>239</v>
      </c>
      <c r="F144" s="248" t="s">
        <v>240</v>
      </c>
      <c r="G144" s="249" t="s">
        <v>198</v>
      </c>
      <c r="H144" s="250">
        <v>701.73</v>
      </c>
      <c r="I144" s="251"/>
      <c r="J144" s="250">
        <f>ROUND(I144*H144,1)</f>
        <v>0</v>
      </c>
      <c r="K144" s="248" t="s">
        <v>123</v>
      </c>
      <c r="L144" s="252"/>
      <c r="M144" s="253" t="s">
        <v>19</v>
      </c>
      <c r="N144" s="254" t="s">
        <v>43</v>
      </c>
      <c r="O144" s="83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5" t="s">
        <v>241</v>
      </c>
      <c r="AT144" s="205" t="s">
        <v>238</v>
      </c>
      <c r="AU144" s="205" t="s">
        <v>82</v>
      </c>
      <c r="AY144" s="16" t="s">
        <v>118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6" t="s">
        <v>80</v>
      </c>
      <c r="BK144" s="206">
        <f>ROUND(I144*H144,1)</f>
        <v>0</v>
      </c>
      <c r="BL144" s="16" t="s">
        <v>241</v>
      </c>
      <c r="BM144" s="205" t="s">
        <v>242</v>
      </c>
    </row>
    <row r="145" spans="1:51" s="13" customFormat="1" ht="12">
      <c r="A145" s="13"/>
      <c r="B145" s="224"/>
      <c r="C145" s="225"/>
      <c r="D145" s="226" t="s">
        <v>181</v>
      </c>
      <c r="E145" s="227" t="s">
        <v>19</v>
      </c>
      <c r="F145" s="228" t="s">
        <v>243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181</v>
      </c>
      <c r="AU145" s="234" t="s">
        <v>82</v>
      </c>
      <c r="AV145" s="13" t="s">
        <v>80</v>
      </c>
      <c r="AW145" s="13" t="s">
        <v>33</v>
      </c>
      <c r="AX145" s="13" t="s">
        <v>72</v>
      </c>
      <c r="AY145" s="234" t="s">
        <v>118</v>
      </c>
    </row>
    <row r="146" spans="1:51" s="14" customFormat="1" ht="12">
      <c r="A146" s="14"/>
      <c r="B146" s="235"/>
      <c r="C146" s="236"/>
      <c r="D146" s="226" t="s">
        <v>181</v>
      </c>
      <c r="E146" s="237" t="s">
        <v>19</v>
      </c>
      <c r="F146" s="238" t="s">
        <v>533</v>
      </c>
      <c r="G146" s="236"/>
      <c r="H146" s="239">
        <v>701.73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181</v>
      </c>
      <c r="AU146" s="245" t="s">
        <v>82</v>
      </c>
      <c r="AV146" s="14" t="s">
        <v>82</v>
      </c>
      <c r="AW146" s="14" t="s">
        <v>33</v>
      </c>
      <c r="AX146" s="14" t="s">
        <v>72</v>
      </c>
      <c r="AY146" s="245" t="s">
        <v>118</v>
      </c>
    </row>
    <row r="147" spans="1:65" s="2" customFormat="1" ht="16.5" customHeight="1">
      <c r="A147" s="37"/>
      <c r="B147" s="38"/>
      <c r="C147" s="246" t="s">
        <v>245</v>
      </c>
      <c r="D147" s="246" t="s">
        <v>238</v>
      </c>
      <c r="E147" s="247" t="s">
        <v>246</v>
      </c>
      <c r="F147" s="248" t="s">
        <v>247</v>
      </c>
      <c r="G147" s="249" t="s">
        <v>198</v>
      </c>
      <c r="H147" s="250">
        <v>108.01</v>
      </c>
      <c r="I147" s="251"/>
      <c r="J147" s="250">
        <f>ROUND(I147*H147,1)</f>
        <v>0</v>
      </c>
      <c r="K147" s="248" t="s">
        <v>123</v>
      </c>
      <c r="L147" s="252"/>
      <c r="M147" s="253" t="s">
        <v>19</v>
      </c>
      <c r="N147" s="254" t="s">
        <v>43</v>
      </c>
      <c r="O147" s="83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5" t="s">
        <v>241</v>
      </c>
      <c r="AT147" s="205" t="s">
        <v>238</v>
      </c>
      <c r="AU147" s="205" t="s">
        <v>82</v>
      </c>
      <c r="AY147" s="16" t="s">
        <v>118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6" t="s">
        <v>80</v>
      </c>
      <c r="BK147" s="206">
        <f>ROUND(I147*H147,1)</f>
        <v>0</v>
      </c>
      <c r="BL147" s="16" t="s">
        <v>241</v>
      </c>
      <c r="BM147" s="205" t="s">
        <v>248</v>
      </c>
    </row>
    <row r="148" spans="1:51" s="13" customFormat="1" ht="12">
      <c r="A148" s="13"/>
      <c r="B148" s="224"/>
      <c r="C148" s="225"/>
      <c r="D148" s="226" t="s">
        <v>181</v>
      </c>
      <c r="E148" s="227" t="s">
        <v>19</v>
      </c>
      <c r="F148" s="228" t="s">
        <v>249</v>
      </c>
      <c r="G148" s="225"/>
      <c r="H148" s="227" t="s">
        <v>19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181</v>
      </c>
      <c r="AU148" s="234" t="s">
        <v>82</v>
      </c>
      <c r="AV148" s="13" t="s">
        <v>80</v>
      </c>
      <c r="AW148" s="13" t="s">
        <v>33</v>
      </c>
      <c r="AX148" s="13" t="s">
        <v>72</v>
      </c>
      <c r="AY148" s="234" t="s">
        <v>118</v>
      </c>
    </row>
    <row r="149" spans="1:51" s="13" customFormat="1" ht="12">
      <c r="A149" s="13"/>
      <c r="B149" s="224"/>
      <c r="C149" s="225"/>
      <c r="D149" s="226" t="s">
        <v>181</v>
      </c>
      <c r="E149" s="227" t="s">
        <v>19</v>
      </c>
      <c r="F149" s="228" t="s">
        <v>250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181</v>
      </c>
      <c r="AU149" s="234" t="s">
        <v>82</v>
      </c>
      <c r="AV149" s="13" t="s">
        <v>80</v>
      </c>
      <c r="AW149" s="13" t="s">
        <v>33</v>
      </c>
      <c r="AX149" s="13" t="s">
        <v>72</v>
      </c>
      <c r="AY149" s="234" t="s">
        <v>118</v>
      </c>
    </row>
    <row r="150" spans="1:51" s="13" customFormat="1" ht="12">
      <c r="A150" s="13"/>
      <c r="B150" s="224"/>
      <c r="C150" s="225"/>
      <c r="D150" s="226" t="s">
        <v>181</v>
      </c>
      <c r="E150" s="227" t="s">
        <v>19</v>
      </c>
      <c r="F150" s="228" t="s">
        <v>251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181</v>
      </c>
      <c r="AU150" s="234" t="s">
        <v>82</v>
      </c>
      <c r="AV150" s="13" t="s">
        <v>80</v>
      </c>
      <c r="AW150" s="13" t="s">
        <v>33</v>
      </c>
      <c r="AX150" s="13" t="s">
        <v>72</v>
      </c>
      <c r="AY150" s="234" t="s">
        <v>118</v>
      </c>
    </row>
    <row r="151" spans="1:51" s="13" customFormat="1" ht="12">
      <c r="A151" s="13"/>
      <c r="B151" s="224"/>
      <c r="C151" s="225"/>
      <c r="D151" s="226" t="s">
        <v>181</v>
      </c>
      <c r="E151" s="227" t="s">
        <v>19</v>
      </c>
      <c r="F151" s="228" t="s">
        <v>252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181</v>
      </c>
      <c r="AU151" s="234" t="s">
        <v>82</v>
      </c>
      <c r="AV151" s="13" t="s">
        <v>80</v>
      </c>
      <c r="AW151" s="13" t="s">
        <v>33</v>
      </c>
      <c r="AX151" s="13" t="s">
        <v>72</v>
      </c>
      <c r="AY151" s="234" t="s">
        <v>118</v>
      </c>
    </row>
    <row r="152" spans="1:51" s="14" customFormat="1" ht="12">
      <c r="A152" s="14"/>
      <c r="B152" s="235"/>
      <c r="C152" s="236"/>
      <c r="D152" s="226" t="s">
        <v>181</v>
      </c>
      <c r="E152" s="237" t="s">
        <v>19</v>
      </c>
      <c r="F152" s="238" t="s">
        <v>534</v>
      </c>
      <c r="G152" s="236"/>
      <c r="H152" s="239">
        <v>108.01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181</v>
      </c>
      <c r="AU152" s="245" t="s">
        <v>82</v>
      </c>
      <c r="AV152" s="14" t="s">
        <v>82</v>
      </c>
      <c r="AW152" s="14" t="s">
        <v>33</v>
      </c>
      <c r="AX152" s="14" t="s">
        <v>72</v>
      </c>
      <c r="AY152" s="245" t="s">
        <v>118</v>
      </c>
    </row>
    <row r="153" spans="1:65" s="2" customFormat="1" ht="16.5" customHeight="1">
      <c r="A153" s="37"/>
      <c r="B153" s="38"/>
      <c r="C153" s="246" t="s">
        <v>254</v>
      </c>
      <c r="D153" s="246" t="s">
        <v>238</v>
      </c>
      <c r="E153" s="247" t="s">
        <v>255</v>
      </c>
      <c r="F153" s="248" t="s">
        <v>256</v>
      </c>
      <c r="G153" s="249" t="s">
        <v>198</v>
      </c>
      <c r="H153" s="250">
        <v>54</v>
      </c>
      <c r="I153" s="251"/>
      <c r="J153" s="250">
        <f>ROUND(I153*H153,1)</f>
        <v>0</v>
      </c>
      <c r="K153" s="248" t="s">
        <v>123</v>
      </c>
      <c r="L153" s="252"/>
      <c r="M153" s="253" t="s">
        <v>19</v>
      </c>
      <c r="N153" s="254" t="s">
        <v>43</v>
      </c>
      <c r="O153" s="83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5" t="s">
        <v>241</v>
      </c>
      <c r="AT153" s="205" t="s">
        <v>238</v>
      </c>
      <c r="AU153" s="205" t="s">
        <v>82</v>
      </c>
      <c r="AY153" s="16" t="s">
        <v>118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6" t="s">
        <v>80</v>
      </c>
      <c r="BK153" s="206">
        <f>ROUND(I153*H153,1)</f>
        <v>0</v>
      </c>
      <c r="BL153" s="16" t="s">
        <v>241</v>
      </c>
      <c r="BM153" s="205" t="s">
        <v>257</v>
      </c>
    </row>
    <row r="154" spans="1:51" s="13" customFormat="1" ht="12">
      <c r="A154" s="13"/>
      <c r="B154" s="224"/>
      <c r="C154" s="225"/>
      <c r="D154" s="226" t="s">
        <v>181</v>
      </c>
      <c r="E154" s="227" t="s">
        <v>19</v>
      </c>
      <c r="F154" s="228" t="s">
        <v>249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181</v>
      </c>
      <c r="AU154" s="234" t="s">
        <v>82</v>
      </c>
      <c r="AV154" s="13" t="s">
        <v>80</v>
      </c>
      <c r="AW154" s="13" t="s">
        <v>33</v>
      </c>
      <c r="AX154" s="13" t="s">
        <v>72</v>
      </c>
      <c r="AY154" s="234" t="s">
        <v>118</v>
      </c>
    </row>
    <row r="155" spans="1:51" s="13" customFormat="1" ht="12">
      <c r="A155" s="13"/>
      <c r="B155" s="224"/>
      <c r="C155" s="225"/>
      <c r="D155" s="226" t="s">
        <v>181</v>
      </c>
      <c r="E155" s="227" t="s">
        <v>19</v>
      </c>
      <c r="F155" s="228" t="s">
        <v>250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181</v>
      </c>
      <c r="AU155" s="234" t="s">
        <v>82</v>
      </c>
      <c r="AV155" s="13" t="s">
        <v>80</v>
      </c>
      <c r="AW155" s="13" t="s">
        <v>33</v>
      </c>
      <c r="AX155" s="13" t="s">
        <v>72</v>
      </c>
      <c r="AY155" s="234" t="s">
        <v>118</v>
      </c>
    </row>
    <row r="156" spans="1:51" s="13" customFormat="1" ht="12">
      <c r="A156" s="13"/>
      <c r="B156" s="224"/>
      <c r="C156" s="225"/>
      <c r="D156" s="226" t="s">
        <v>181</v>
      </c>
      <c r="E156" s="227" t="s">
        <v>19</v>
      </c>
      <c r="F156" s="228" t="s">
        <v>258</v>
      </c>
      <c r="G156" s="225"/>
      <c r="H156" s="227" t="s">
        <v>19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181</v>
      </c>
      <c r="AU156" s="234" t="s">
        <v>82</v>
      </c>
      <c r="AV156" s="13" t="s">
        <v>80</v>
      </c>
      <c r="AW156" s="13" t="s">
        <v>33</v>
      </c>
      <c r="AX156" s="13" t="s">
        <v>72</v>
      </c>
      <c r="AY156" s="234" t="s">
        <v>118</v>
      </c>
    </row>
    <row r="157" spans="1:51" s="13" customFormat="1" ht="12">
      <c r="A157" s="13"/>
      <c r="B157" s="224"/>
      <c r="C157" s="225"/>
      <c r="D157" s="226" t="s">
        <v>181</v>
      </c>
      <c r="E157" s="227" t="s">
        <v>19</v>
      </c>
      <c r="F157" s="228" t="s">
        <v>252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181</v>
      </c>
      <c r="AU157" s="234" t="s">
        <v>82</v>
      </c>
      <c r="AV157" s="13" t="s">
        <v>80</v>
      </c>
      <c r="AW157" s="13" t="s">
        <v>33</v>
      </c>
      <c r="AX157" s="13" t="s">
        <v>72</v>
      </c>
      <c r="AY157" s="234" t="s">
        <v>118</v>
      </c>
    </row>
    <row r="158" spans="1:51" s="14" customFormat="1" ht="12">
      <c r="A158" s="14"/>
      <c r="B158" s="235"/>
      <c r="C158" s="236"/>
      <c r="D158" s="226" t="s">
        <v>181</v>
      </c>
      <c r="E158" s="237" t="s">
        <v>19</v>
      </c>
      <c r="F158" s="238" t="s">
        <v>535</v>
      </c>
      <c r="G158" s="236"/>
      <c r="H158" s="239">
        <v>54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181</v>
      </c>
      <c r="AU158" s="245" t="s">
        <v>82</v>
      </c>
      <c r="AV158" s="14" t="s">
        <v>82</v>
      </c>
      <c r="AW158" s="14" t="s">
        <v>33</v>
      </c>
      <c r="AX158" s="14" t="s">
        <v>72</v>
      </c>
      <c r="AY158" s="245" t="s">
        <v>118</v>
      </c>
    </row>
    <row r="159" spans="1:65" s="2" customFormat="1" ht="16.5" customHeight="1">
      <c r="A159" s="37"/>
      <c r="B159" s="38"/>
      <c r="C159" s="195" t="s">
        <v>8</v>
      </c>
      <c r="D159" s="195" t="s">
        <v>119</v>
      </c>
      <c r="E159" s="196" t="s">
        <v>260</v>
      </c>
      <c r="F159" s="197" t="s">
        <v>261</v>
      </c>
      <c r="G159" s="198" t="s">
        <v>178</v>
      </c>
      <c r="H159" s="199">
        <v>8730</v>
      </c>
      <c r="I159" s="200"/>
      <c r="J159" s="199">
        <f>ROUND(I159*H159,1)</f>
        <v>0</v>
      </c>
      <c r="K159" s="197" t="s">
        <v>19</v>
      </c>
      <c r="L159" s="43"/>
      <c r="M159" s="201" t="s">
        <v>19</v>
      </c>
      <c r="N159" s="202" t="s">
        <v>43</v>
      </c>
      <c r="O159" s="83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5" t="s">
        <v>140</v>
      </c>
      <c r="AT159" s="205" t="s">
        <v>119</v>
      </c>
      <c r="AU159" s="205" t="s">
        <v>82</v>
      </c>
      <c r="AY159" s="16" t="s">
        <v>118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6" t="s">
        <v>80</v>
      </c>
      <c r="BK159" s="206">
        <f>ROUND(I159*H159,1)</f>
        <v>0</v>
      </c>
      <c r="BL159" s="16" t="s">
        <v>140</v>
      </c>
      <c r="BM159" s="205" t="s">
        <v>262</v>
      </c>
    </row>
    <row r="160" spans="1:65" s="2" customFormat="1" ht="49.05" customHeight="1">
      <c r="A160" s="37"/>
      <c r="B160" s="38"/>
      <c r="C160" s="195" t="s">
        <v>263</v>
      </c>
      <c r="D160" s="195" t="s">
        <v>119</v>
      </c>
      <c r="E160" s="196" t="s">
        <v>264</v>
      </c>
      <c r="F160" s="197" t="s">
        <v>265</v>
      </c>
      <c r="G160" s="198" t="s">
        <v>178</v>
      </c>
      <c r="H160" s="199">
        <v>8730</v>
      </c>
      <c r="I160" s="200"/>
      <c r="J160" s="199">
        <f>ROUND(I160*H160,1)</f>
        <v>0</v>
      </c>
      <c r="K160" s="197" t="s">
        <v>123</v>
      </c>
      <c r="L160" s="43"/>
      <c r="M160" s="201" t="s">
        <v>19</v>
      </c>
      <c r="N160" s="202" t="s">
        <v>43</v>
      </c>
      <c r="O160" s="83"/>
      <c r="P160" s="203">
        <f>O160*H160</f>
        <v>0</v>
      </c>
      <c r="Q160" s="203">
        <v>0</v>
      </c>
      <c r="R160" s="203">
        <f>Q160*H160</f>
        <v>0</v>
      </c>
      <c r="S160" s="203">
        <v>0</v>
      </c>
      <c r="T160" s="20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05" t="s">
        <v>140</v>
      </c>
      <c r="AT160" s="205" t="s">
        <v>119</v>
      </c>
      <c r="AU160" s="205" t="s">
        <v>82</v>
      </c>
      <c r="AY160" s="16" t="s">
        <v>118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16" t="s">
        <v>80</v>
      </c>
      <c r="BK160" s="206">
        <f>ROUND(I160*H160,1)</f>
        <v>0</v>
      </c>
      <c r="BL160" s="16" t="s">
        <v>140</v>
      </c>
      <c r="BM160" s="205" t="s">
        <v>266</v>
      </c>
    </row>
    <row r="161" spans="1:47" s="2" customFormat="1" ht="12">
      <c r="A161" s="37"/>
      <c r="B161" s="38"/>
      <c r="C161" s="39"/>
      <c r="D161" s="207" t="s">
        <v>126</v>
      </c>
      <c r="E161" s="39"/>
      <c r="F161" s="208" t="s">
        <v>267</v>
      </c>
      <c r="G161" s="39"/>
      <c r="H161" s="39"/>
      <c r="I161" s="209"/>
      <c r="J161" s="39"/>
      <c r="K161" s="39"/>
      <c r="L161" s="43"/>
      <c r="M161" s="210"/>
      <c r="N161" s="211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126</v>
      </c>
      <c r="AU161" s="16" t="s">
        <v>82</v>
      </c>
    </row>
    <row r="162" spans="1:65" s="2" customFormat="1" ht="24.15" customHeight="1">
      <c r="A162" s="37"/>
      <c r="B162" s="38"/>
      <c r="C162" s="195" t="s">
        <v>268</v>
      </c>
      <c r="D162" s="195" t="s">
        <v>119</v>
      </c>
      <c r="E162" s="196" t="s">
        <v>269</v>
      </c>
      <c r="F162" s="197" t="s">
        <v>270</v>
      </c>
      <c r="G162" s="198" t="s">
        <v>178</v>
      </c>
      <c r="H162" s="199">
        <v>8615</v>
      </c>
      <c r="I162" s="200"/>
      <c r="J162" s="199">
        <f>ROUND(I162*H162,1)</f>
        <v>0</v>
      </c>
      <c r="K162" s="197" t="s">
        <v>123</v>
      </c>
      <c r="L162" s="43"/>
      <c r="M162" s="201" t="s">
        <v>19</v>
      </c>
      <c r="N162" s="202" t="s">
        <v>43</v>
      </c>
      <c r="O162" s="83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5" t="s">
        <v>140</v>
      </c>
      <c r="AT162" s="205" t="s">
        <v>119</v>
      </c>
      <c r="AU162" s="205" t="s">
        <v>82</v>
      </c>
      <c r="AY162" s="16" t="s">
        <v>118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6" t="s">
        <v>80</v>
      </c>
      <c r="BK162" s="206">
        <f>ROUND(I162*H162,1)</f>
        <v>0</v>
      </c>
      <c r="BL162" s="16" t="s">
        <v>140</v>
      </c>
      <c r="BM162" s="205" t="s">
        <v>271</v>
      </c>
    </row>
    <row r="163" spans="1:47" s="2" customFormat="1" ht="12">
      <c r="A163" s="37"/>
      <c r="B163" s="38"/>
      <c r="C163" s="39"/>
      <c r="D163" s="207" t="s">
        <v>126</v>
      </c>
      <c r="E163" s="39"/>
      <c r="F163" s="208" t="s">
        <v>272</v>
      </c>
      <c r="G163" s="39"/>
      <c r="H163" s="39"/>
      <c r="I163" s="209"/>
      <c r="J163" s="39"/>
      <c r="K163" s="39"/>
      <c r="L163" s="43"/>
      <c r="M163" s="210"/>
      <c r="N163" s="211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126</v>
      </c>
      <c r="AU163" s="16" t="s">
        <v>82</v>
      </c>
    </row>
    <row r="164" spans="1:65" s="2" customFormat="1" ht="44.25" customHeight="1">
      <c r="A164" s="37"/>
      <c r="B164" s="38"/>
      <c r="C164" s="195" t="s">
        <v>273</v>
      </c>
      <c r="D164" s="195" t="s">
        <v>119</v>
      </c>
      <c r="E164" s="196" t="s">
        <v>274</v>
      </c>
      <c r="F164" s="197" t="s">
        <v>275</v>
      </c>
      <c r="G164" s="198" t="s">
        <v>178</v>
      </c>
      <c r="H164" s="199">
        <v>8500</v>
      </c>
      <c r="I164" s="200"/>
      <c r="J164" s="199">
        <f>ROUND(I164*H164,1)</f>
        <v>0</v>
      </c>
      <c r="K164" s="197" t="s">
        <v>123</v>
      </c>
      <c r="L164" s="43"/>
      <c r="M164" s="201" t="s">
        <v>19</v>
      </c>
      <c r="N164" s="202" t="s">
        <v>43</v>
      </c>
      <c r="O164" s="83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05" t="s">
        <v>140</v>
      </c>
      <c r="AT164" s="205" t="s">
        <v>119</v>
      </c>
      <c r="AU164" s="205" t="s">
        <v>82</v>
      </c>
      <c r="AY164" s="16" t="s">
        <v>118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6" t="s">
        <v>80</v>
      </c>
      <c r="BK164" s="206">
        <f>ROUND(I164*H164,1)</f>
        <v>0</v>
      </c>
      <c r="BL164" s="16" t="s">
        <v>140</v>
      </c>
      <c r="BM164" s="205" t="s">
        <v>276</v>
      </c>
    </row>
    <row r="165" spans="1:47" s="2" customFormat="1" ht="12">
      <c r="A165" s="37"/>
      <c r="B165" s="38"/>
      <c r="C165" s="39"/>
      <c r="D165" s="207" t="s">
        <v>126</v>
      </c>
      <c r="E165" s="39"/>
      <c r="F165" s="208" t="s">
        <v>277</v>
      </c>
      <c r="G165" s="39"/>
      <c r="H165" s="39"/>
      <c r="I165" s="209"/>
      <c r="J165" s="39"/>
      <c r="K165" s="39"/>
      <c r="L165" s="43"/>
      <c r="M165" s="210"/>
      <c r="N165" s="211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126</v>
      </c>
      <c r="AU165" s="16" t="s">
        <v>82</v>
      </c>
    </row>
    <row r="166" spans="1:65" s="2" customFormat="1" ht="24.15" customHeight="1">
      <c r="A166" s="37"/>
      <c r="B166" s="38"/>
      <c r="C166" s="195" t="s">
        <v>278</v>
      </c>
      <c r="D166" s="195" t="s">
        <v>119</v>
      </c>
      <c r="E166" s="196" t="s">
        <v>269</v>
      </c>
      <c r="F166" s="197" t="s">
        <v>270</v>
      </c>
      <c r="G166" s="198" t="s">
        <v>178</v>
      </c>
      <c r="H166" s="199">
        <v>4531</v>
      </c>
      <c r="I166" s="200"/>
      <c r="J166" s="199">
        <f>ROUND(I166*H166,1)</f>
        <v>0</v>
      </c>
      <c r="K166" s="197" t="s">
        <v>123</v>
      </c>
      <c r="L166" s="43"/>
      <c r="M166" s="201" t="s">
        <v>19</v>
      </c>
      <c r="N166" s="202" t="s">
        <v>43</v>
      </c>
      <c r="O166" s="83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05" t="s">
        <v>140</v>
      </c>
      <c r="AT166" s="205" t="s">
        <v>119</v>
      </c>
      <c r="AU166" s="205" t="s">
        <v>82</v>
      </c>
      <c r="AY166" s="16" t="s">
        <v>118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6" t="s">
        <v>80</v>
      </c>
      <c r="BK166" s="206">
        <f>ROUND(I166*H166,1)</f>
        <v>0</v>
      </c>
      <c r="BL166" s="16" t="s">
        <v>140</v>
      </c>
      <c r="BM166" s="205" t="s">
        <v>536</v>
      </c>
    </row>
    <row r="167" spans="1:47" s="2" customFormat="1" ht="12">
      <c r="A167" s="37"/>
      <c r="B167" s="38"/>
      <c r="C167" s="39"/>
      <c r="D167" s="207" t="s">
        <v>126</v>
      </c>
      <c r="E167" s="39"/>
      <c r="F167" s="208" t="s">
        <v>272</v>
      </c>
      <c r="G167" s="39"/>
      <c r="H167" s="39"/>
      <c r="I167" s="209"/>
      <c r="J167" s="39"/>
      <c r="K167" s="39"/>
      <c r="L167" s="43"/>
      <c r="M167" s="210"/>
      <c r="N167" s="211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126</v>
      </c>
      <c r="AU167" s="16" t="s">
        <v>82</v>
      </c>
    </row>
    <row r="168" spans="1:65" s="2" customFormat="1" ht="44.25" customHeight="1">
      <c r="A168" s="37"/>
      <c r="B168" s="38"/>
      <c r="C168" s="195" t="s">
        <v>283</v>
      </c>
      <c r="D168" s="195" t="s">
        <v>119</v>
      </c>
      <c r="E168" s="196" t="s">
        <v>537</v>
      </c>
      <c r="F168" s="197" t="s">
        <v>538</v>
      </c>
      <c r="G168" s="198" t="s">
        <v>178</v>
      </c>
      <c r="H168" s="199">
        <v>4476</v>
      </c>
      <c r="I168" s="200"/>
      <c r="J168" s="199">
        <f>ROUND(I168*H168,1)</f>
        <v>0</v>
      </c>
      <c r="K168" s="197" t="s">
        <v>123</v>
      </c>
      <c r="L168" s="43"/>
      <c r="M168" s="201" t="s">
        <v>19</v>
      </c>
      <c r="N168" s="202" t="s">
        <v>43</v>
      </c>
      <c r="O168" s="83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05" t="s">
        <v>140</v>
      </c>
      <c r="AT168" s="205" t="s">
        <v>119</v>
      </c>
      <c r="AU168" s="205" t="s">
        <v>82</v>
      </c>
      <c r="AY168" s="16" t="s">
        <v>118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6" t="s">
        <v>80</v>
      </c>
      <c r="BK168" s="206">
        <f>ROUND(I168*H168,1)</f>
        <v>0</v>
      </c>
      <c r="BL168" s="16" t="s">
        <v>140</v>
      </c>
      <c r="BM168" s="205" t="s">
        <v>539</v>
      </c>
    </row>
    <row r="169" spans="1:47" s="2" customFormat="1" ht="12">
      <c r="A169" s="37"/>
      <c r="B169" s="38"/>
      <c r="C169" s="39"/>
      <c r="D169" s="207" t="s">
        <v>126</v>
      </c>
      <c r="E169" s="39"/>
      <c r="F169" s="208" t="s">
        <v>540</v>
      </c>
      <c r="G169" s="39"/>
      <c r="H169" s="39"/>
      <c r="I169" s="209"/>
      <c r="J169" s="39"/>
      <c r="K169" s="39"/>
      <c r="L169" s="43"/>
      <c r="M169" s="210"/>
      <c r="N169" s="211"/>
      <c r="O169" s="83"/>
      <c r="P169" s="83"/>
      <c r="Q169" s="83"/>
      <c r="R169" s="83"/>
      <c r="S169" s="83"/>
      <c r="T169" s="84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126</v>
      </c>
      <c r="AU169" s="16" t="s">
        <v>82</v>
      </c>
    </row>
    <row r="170" spans="1:65" s="2" customFormat="1" ht="24.15" customHeight="1">
      <c r="A170" s="37"/>
      <c r="B170" s="38"/>
      <c r="C170" s="195" t="s">
        <v>7</v>
      </c>
      <c r="D170" s="195" t="s">
        <v>119</v>
      </c>
      <c r="E170" s="196" t="s">
        <v>269</v>
      </c>
      <c r="F170" s="197" t="s">
        <v>270</v>
      </c>
      <c r="G170" s="198" t="s">
        <v>178</v>
      </c>
      <c r="H170" s="199">
        <v>4476</v>
      </c>
      <c r="I170" s="200"/>
      <c r="J170" s="199">
        <f>ROUND(I170*H170,1)</f>
        <v>0</v>
      </c>
      <c r="K170" s="197" t="s">
        <v>123</v>
      </c>
      <c r="L170" s="43"/>
      <c r="M170" s="201" t="s">
        <v>19</v>
      </c>
      <c r="N170" s="202" t="s">
        <v>43</v>
      </c>
      <c r="O170" s="83"/>
      <c r="P170" s="203">
        <f>O170*H170</f>
        <v>0</v>
      </c>
      <c r="Q170" s="203">
        <v>0</v>
      </c>
      <c r="R170" s="203">
        <f>Q170*H170</f>
        <v>0</v>
      </c>
      <c r="S170" s="203">
        <v>0</v>
      </c>
      <c r="T170" s="20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05" t="s">
        <v>140</v>
      </c>
      <c r="AT170" s="205" t="s">
        <v>119</v>
      </c>
      <c r="AU170" s="205" t="s">
        <v>82</v>
      </c>
      <c r="AY170" s="16" t="s">
        <v>118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6" t="s">
        <v>80</v>
      </c>
      <c r="BK170" s="206">
        <f>ROUND(I170*H170,1)</f>
        <v>0</v>
      </c>
      <c r="BL170" s="16" t="s">
        <v>140</v>
      </c>
      <c r="BM170" s="205" t="s">
        <v>541</v>
      </c>
    </row>
    <row r="171" spans="1:47" s="2" customFormat="1" ht="12">
      <c r="A171" s="37"/>
      <c r="B171" s="38"/>
      <c r="C171" s="39"/>
      <c r="D171" s="207" t="s">
        <v>126</v>
      </c>
      <c r="E171" s="39"/>
      <c r="F171" s="208" t="s">
        <v>272</v>
      </c>
      <c r="G171" s="39"/>
      <c r="H171" s="39"/>
      <c r="I171" s="209"/>
      <c r="J171" s="39"/>
      <c r="K171" s="39"/>
      <c r="L171" s="43"/>
      <c r="M171" s="210"/>
      <c r="N171" s="211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126</v>
      </c>
      <c r="AU171" s="16" t="s">
        <v>82</v>
      </c>
    </row>
    <row r="172" spans="1:65" s="2" customFormat="1" ht="44.25" customHeight="1">
      <c r="A172" s="37"/>
      <c r="B172" s="38"/>
      <c r="C172" s="195" t="s">
        <v>293</v>
      </c>
      <c r="D172" s="195" t="s">
        <v>119</v>
      </c>
      <c r="E172" s="196" t="s">
        <v>542</v>
      </c>
      <c r="F172" s="197" t="s">
        <v>543</v>
      </c>
      <c r="G172" s="198" t="s">
        <v>178</v>
      </c>
      <c r="H172" s="199">
        <v>4420</v>
      </c>
      <c r="I172" s="200"/>
      <c r="J172" s="199">
        <f>ROUND(I172*H172,1)</f>
        <v>0</v>
      </c>
      <c r="K172" s="197" t="s">
        <v>123</v>
      </c>
      <c r="L172" s="43"/>
      <c r="M172" s="201" t="s">
        <v>19</v>
      </c>
      <c r="N172" s="202" t="s">
        <v>43</v>
      </c>
      <c r="O172" s="83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05" t="s">
        <v>140</v>
      </c>
      <c r="AT172" s="205" t="s">
        <v>119</v>
      </c>
      <c r="AU172" s="205" t="s">
        <v>82</v>
      </c>
      <c r="AY172" s="16" t="s">
        <v>118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6" t="s">
        <v>80</v>
      </c>
      <c r="BK172" s="206">
        <f>ROUND(I172*H172,1)</f>
        <v>0</v>
      </c>
      <c r="BL172" s="16" t="s">
        <v>140</v>
      </c>
      <c r="BM172" s="205" t="s">
        <v>544</v>
      </c>
    </row>
    <row r="173" spans="1:47" s="2" customFormat="1" ht="12">
      <c r="A173" s="37"/>
      <c r="B173" s="38"/>
      <c r="C173" s="39"/>
      <c r="D173" s="207" t="s">
        <v>126</v>
      </c>
      <c r="E173" s="39"/>
      <c r="F173" s="208" t="s">
        <v>545</v>
      </c>
      <c r="G173" s="39"/>
      <c r="H173" s="39"/>
      <c r="I173" s="209"/>
      <c r="J173" s="39"/>
      <c r="K173" s="39"/>
      <c r="L173" s="43"/>
      <c r="M173" s="210"/>
      <c r="N173" s="211"/>
      <c r="O173" s="83"/>
      <c r="P173" s="83"/>
      <c r="Q173" s="83"/>
      <c r="R173" s="83"/>
      <c r="S173" s="83"/>
      <c r="T173" s="84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126</v>
      </c>
      <c r="AU173" s="16" t="s">
        <v>82</v>
      </c>
    </row>
    <row r="174" spans="1:65" s="2" customFormat="1" ht="37.8" customHeight="1">
      <c r="A174" s="37"/>
      <c r="B174" s="38"/>
      <c r="C174" s="195" t="s">
        <v>297</v>
      </c>
      <c r="D174" s="195" t="s">
        <v>119</v>
      </c>
      <c r="E174" s="196" t="s">
        <v>279</v>
      </c>
      <c r="F174" s="197" t="s">
        <v>280</v>
      </c>
      <c r="G174" s="198" t="s">
        <v>178</v>
      </c>
      <c r="H174" s="199">
        <v>2050</v>
      </c>
      <c r="I174" s="200"/>
      <c r="J174" s="199">
        <f>ROUND(I174*H174,1)</f>
        <v>0</v>
      </c>
      <c r="K174" s="197" t="s">
        <v>123</v>
      </c>
      <c r="L174" s="43"/>
      <c r="M174" s="201" t="s">
        <v>19</v>
      </c>
      <c r="N174" s="202" t="s">
        <v>43</v>
      </c>
      <c r="O174" s="83"/>
      <c r="P174" s="203">
        <f>O174*H174</f>
        <v>0</v>
      </c>
      <c r="Q174" s="203">
        <v>0.216</v>
      </c>
      <c r="R174" s="203">
        <f>Q174*H174</f>
        <v>442.8</v>
      </c>
      <c r="S174" s="203">
        <v>0</v>
      </c>
      <c r="T174" s="20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5" t="s">
        <v>140</v>
      </c>
      <c r="AT174" s="205" t="s">
        <v>119</v>
      </c>
      <c r="AU174" s="205" t="s">
        <v>82</v>
      </c>
      <c r="AY174" s="16" t="s">
        <v>118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6" t="s">
        <v>80</v>
      </c>
      <c r="BK174" s="206">
        <f>ROUND(I174*H174,1)</f>
        <v>0</v>
      </c>
      <c r="BL174" s="16" t="s">
        <v>140</v>
      </c>
      <c r="BM174" s="205" t="s">
        <v>281</v>
      </c>
    </row>
    <row r="175" spans="1:47" s="2" customFormat="1" ht="12">
      <c r="A175" s="37"/>
      <c r="B175" s="38"/>
      <c r="C175" s="39"/>
      <c r="D175" s="207" t="s">
        <v>126</v>
      </c>
      <c r="E175" s="39"/>
      <c r="F175" s="208" t="s">
        <v>282</v>
      </c>
      <c r="G175" s="39"/>
      <c r="H175" s="39"/>
      <c r="I175" s="209"/>
      <c r="J175" s="39"/>
      <c r="K175" s="39"/>
      <c r="L175" s="43"/>
      <c r="M175" s="210"/>
      <c r="N175" s="211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126</v>
      </c>
      <c r="AU175" s="16" t="s">
        <v>82</v>
      </c>
    </row>
    <row r="176" spans="1:65" s="2" customFormat="1" ht="37.8" customHeight="1">
      <c r="A176" s="37"/>
      <c r="B176" s="38"/>
      <c r="C176" s="195" t="s">
        <v>303</v>
      </c>
      <c r="D176" s="195" t="s">
        <v>119</v>
      </c>
      <c r="E176" s="196" t="s">
        <v>284</v>
      </c>
      <c r="F176" s="197" t="s">
        <v>285</v>
      </c>
      <c r="G176" s="198" t="s">
        <v>178</v>
      </c>
      <c r="H176" s="199">
        <v>120</v>
      </c>
      <c r="I176" s="200"/>
      <c r="J176" s="199">
        <f>ROUND(I176*H176,1)</f>
        <v>0</v>
      </c>
      <c r="K176" s="197" t="s">
        <v>123</v>
      </c>
      <c r="L176" s="43"/>
      <c r="M176" s="201" t="s">
        <v>19</v>
      </c>
      <c r="N176" s="202" t="s">
        <v>43</v>
      </c>
      <c r="O176" s="83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05" t="s">
        <v>140</v>
      </c>
      <c r="AT176" s="205" t="s">
        <v>119</v>
      </c>
      <c r="AU176" s="205" t="s">
        <v>82</v>
      </c>
      <c r="AY176" s="16" t="s">
        <v>118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6" t="s">
        <v>80</v>
      </c>
      <c r="BK176" s="206">
        <f>ROUND(I176*H176,1)</f>
        <v>0</v>
      </c>
      <c r="BL176" s="16" t="s">
        <v>140</v>
      </c>
      <c r="BM176" s="205" t="s">
        <v>286</v>
      </c>
    </row>
    <row r="177" spans="1:47" s="2" customFormat="1" ht="12">
      <c r="A177" s="37"/>
      <c r="B177" s="38"/>
      <c r="C177" s="39"/>
      <c r="D177" s="207" t="s">
        <v>126</v>
      </c>
      <c r="E177" s="39"/>
      <c r="F177" s="208" t="s">
        <v>287</v>
      </c>
      <c r="G177" s="39"/>
      <c r="H177" s="39"/>
      <c r="I177" s="209"/>
      <c r="J177" s="39"/>
      <c r="K177" s="39"/>
      <c r="L177" s="43"/>
      <c r="M177" s="210"/>
      <c r="N177" s="211"/>
      <c r="O177" s="83"/>
      <c r="P177" s="83"/>
      <c r="Q177" s="83"/>
      <c r="R177" s="83"/>
      <c r="S177" s="83"/>
      <c r="T177" s="84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126</v>
      </c>
      <c r="AU177" s="16" t="s">
        <v>82</v>
      </c>
    </row>
    <row r="178" spans="1:63" s="11" customFormat="1" ht="22.8" customHeight="1">
      <c r="A178" s="11"/>
      <c r="B178" s="181"/>
      <c r="C178" s="182"/>
      <c r="D178" s="183" t="s">
        <v>71</v>
      </c>
      <c r="E178" s="222" t="s">
        <v>222</v>
      </c>
      <c r="F178" s="222" t="s">
        <v>288</v>
      </c>
      <c r="G178" s="182"/>
      <c r="H178" s="182"/>
      <c r="I178" s="185"/>
      <c r="J178" s="223">
        <f>BK178</f>
        <v>0</v>
      </c>
      <c r="K178" s="182"/>
      <c r="L178" s="187"/>
      <c r="M178" s="188"/>
      <c r="N178" s="189"/>
      <c r="O178" s="189"/>
      <c r="P178" s="190">
        <f>SUM(P179:P216)</f>
        <v>0</v>
      </c>
      <c r="Q178" s="189"/>
      <c r="R178" s="190">
        <f>SUM(R179:R216)</f>
        <v>22.276477500000002</v>
      </c>
      <c r="S178" s="189"/>
      <c r="T178" s="191">
        <f>SUM(T179:T216)</f>
        <v>281.028</v>
      </c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R178" s="192" t="s">
        <v>80</v>
      </c>
      <c r="AT178" s="193" t="s">
        <v>71</v>
      </c>
      <c r="AU178" s="193" t="s">
        <v>80</v>
      </c>
      <c r="AY178" s="192" t="s">
        <v>118</v>
      </c>
      <c r="BK178" s="194">
        <f>SUM(BK179:BK216)</f>
        <v>0</v>
      </c>
    </row>
    <row r="179" spans="1:65" s="2" customFormat="1" ht="24.15" customHeight="1">
      <c r="A179" s="37"/>
      <c r="B179" s="38"/>
      <c r="C179" s="195" t="s">
        <v>308</v>
      </c>
      <c r="D179" s="195" t="s">
        <v>119</v>
      </c>
      <c r="E179" s="196" t="s">
        <v>289</v>
      </c>
      <c r="F179" s="197" t="s">
        <v>290</v>
      </c>
      <c r="G179" s="198" t="s">
        <v>130</v>
      </c>
      <c r="H179" s="199">
        <v>120</v>
      </c>
      <c r="I179" s="200"/>
      <c r="J179" s="199">
        <f>ROUND(I179*H179,1)</f>
        <v>0</v>
      </c>
      <c r="K179" s="197" t="s">
        <v>123</v>
      </c>
      <c r="L179" s="43"/>
      <c r="M179" s="201" t="s">
        <v>19</v>
      </c>
      <c r="N179" s="202" t="s">
        <v>43</v>
      </c>
      <c r="O179" s="83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5" t="s">
        <v>140</v>
      </c>
      <c r="AT179" s="205" t="s">
        <v>119</v>
      </c>
      <c r="AU179" s="205" t="s">
        <v>82</v>
      </c>
      <c r="AY179" s="16" t="s">
        <v>118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6" t="s">
        <v>80</v>
      </c>
      <c r="BK179" s="206">
        <f>ROUND(I179*H179,1)</f>
        <v>0</v>
      </c>
      <c r="BL179" s="16" t="s">
        <v>140</v>
      </c>
      <c r="BM179" s="205" t="s">
        <v>291</v>
      </c>
    </row>
    <row r="180" spans="1:47" s="2" customFormat="1" ht="12">
      <c r="A180" s="37"/>
      <c r="B180" s="38"/>
      <c r="C180" s="39"/>
      <c r="D180" s="207" t="s">
        <v>126</v>
      </c>
      <c r="E180" s="39"/>
      <c r="F180" s="208" t="s">
        <v>292</v>
      </c>
      <c r="G180" s="39"/>
      <c r="H180" s="39"/>
      <c r="I180" s="209"/>
      <c r="J180" s="39"/>
      <c r="K180" s="39"/>
      <c r="L180" s="43"/>
      <c r="M180" s="210"/>
      <c r="N180" s="211"/>
      <c r="O180" s="83"/>
      <c r="P180" s="83"/>
      <c r="Q180" s="83"/>
      <c r="R180" s="83"/>
      <c r="S180" s="83"/>
      <c r="T180" s="84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126</v>
      </c>
      <c r="AU180" s="16" t="s">
        <v>82</v>
      </c>
    </row>
    <row r="181" spans="1:65" s="2" customFormat="1" ht="16.5" customHeight="1">
      <c r="A181" s="37"/>
      <c r="B181" s="38"/>
      <c r="C181" s="246" t="s">
        <v>313</v>
      </c>
      <c r="D181" s="246" t="s">
        <v>238</v>
      </c>
      <c r="E181" s="247" t="s">
        <v>294</v>
      </c>
      <c r="F181" s="248" t="s">
        <v>295</v>
      </c>
      <c r="G181" s="249" t="s">
        <v>130</v>
      </c>
      <c r="H181" s="250">
        <v>120</v>
      </c>
      <c r="I181" s="251"/>
      <c r="J181" s="250">
        <f>ROUND(I181*H181,1)</f>
        <v>0</v>
      </c>
      <c r="K181" s="248" t="s">
        <v>123</v>
      </c>
      <c r="L181" s="252"/>
      <c r="M181" s="253" t="s">
        <v>19</v>
      </c>
      <c r="N181" s="254" t="s">
        <v>43</v>
      </c>
      <c r="O181" s="83"/>
      <c r="P181" s="203">
        <f>O181*H181</f>
        <v>0</v>
      </c>
      <c r="Q181" s="203">
        <v>0.00145</v>
      </c>
      <c r="R181" s="203">
        <f>Q181*H181</f>
        <v>0.174</v>
      </c>
      <c r="S181" s="203">
        <v>0</v>
      </c>
      <c r="T181" s="20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05" t="s">
        <v>160</v>
      </c>
      <c r="AT181" s="205" t="s">
        <v>238</v>
      </c>
      <c r="AU181" s="205" t="s">
        <v>82</v>
      </c>
      <c r="AY181" s="16" t="s">
        <v>118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6" t="s">
        <v>80</v>
      </c>
      <c r="BK181" s="206">
        <f>ROUND(I181*H181,1)</f>
        <v>0</v>
      </c>
      <c r="BL181" s="16" t="s">
        <v>140</v>
      </c>
      <c r="BM181" s="205" t="s">
        <v>296</v>
      </c>
    </row>
    <row r="182" spans="1:65" s="2" customFormat="1" ht="33" customHeight="1">
      <c r="A182" s="37"/>
      <c r="B182" s="38"/>
      <c r="C182" s="195" t="s">
        <v>318</v>
      </c>
      <c r="D182" s="195" t="s">
        <v>119</v>
      </c>
      <c r="E182" s="196" t="s">
        <v>298</v>
      </c>
      <c r="F182" s="197" t="s">
        <v>299</v>
      </c>
      <c r="G182" s="198" t="s">
        <v>300</v>
      </c>
      <c r="H182" s="199">
        <v>4190</v>
      </c>
      <c r="I182" s="200"/>
      <c r="J182" s="199">
        <f>ROUND(I182*H182,1)</f>
        <v>0</v>
      </c>
      <c r="K182" s="197" t="s">
        <v>123</v>
      </c>
      <c r="L182" s="43"/>
      <c r="M182" s="201" t="s">
        <v>19</v>
      </c>
      <c r="N182" s="202" t="s">
        <v>43</v>
      </c>
      <c r="O182" s="83"/>
      <c r="P182" s="203">
        <f>O182*H182</f>
        <v>0</v>
      </c>
      <c r="Q182" s="203">
        <v>0.00033</v>
      </c>
      <c r="R182" s="203">
        <f>Q182*H182</f>
        <v>1.3827</v>
      </c>
      <c r="S182" s="203">
        <v>0</v>
      </c>
      <c r="T182" s="20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5" t="s">
        <v>140</v>
      </c>
      <c r="AT182" s="205" t="s">
        <v>119</v>
      </c>
      <c r="AU182" s="205" t="s">
        <v>82</v>
      </c>
      <c r="AY182" s="16" t="s">
        <v>118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6" t="s">
        <v>80</v>
      </c>
      <c r="BK182" s="206">
        <f>ROUND(I182*H182,1)</f>
        <v>0</v>
      </c>
      <c r="BL182" s="16" t="s">
        <v>140</v>
      </c>
      <c r="BM182" s="205" t="s">
        <v>301</v>
      </c>
    </row>
    <row r="183" spans="1:47" s="2" customFormat="1" ht="12">
      <c r="A183" s="37"/>
      <c r="B183" s="38"/>
      <c r="C183" s="39"/>
      <c r="D183" s="207" t="s">
        <v>126</v>
      </c>
      <c r="E183" s="39"/>
      <c r="F183" s="208" t="s">
        <v>302</v>
      </c>
      <c r="G183" s="39"/>
      <c r="H183" s="39"/>
      <c r="I183" s="209"/>
      <c r="J183" s="39"/>
      <c r="K183" s="39"/>
      <c r="L183" s="43"/>
      <c r="M183" s="210"/>
      <c r="N183" s="211"/>
      <c r="O183" s="83"/>
      <c r="P183" s="83"/>
      <c r="Q183" s="83"/>
      <c r="R183" s="83"/>
      <c r="S183" s="83"/>
      <c r="T183" s="84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126</v>
      </c>
      <c r="AU183" s="16" t="s">
        <v>82</v>
      </c>
    </row>
    <row r="184" spans="1:65" s="2" customFormat="1" ht="33" customHeight="1">
      <c r="A184" s="37"/>
      <c r="B184" s="38"/>
      <c r="C184" s="195" t="s">
        <v>325</v>
      </c>
      <c r="D184" s="195" t="s">
        <v>119</v>
      </c>
      <c r="E184" s="196" t="s">
        <v>429</v>
      </c>
      <c r="F184" s="197" t="s">
        <v>430</v>
      </c>
      <c r="G184" s="198" t="s">
        <v>300</v>
      </c>
      <c r="H184" s="199">
        <v>70</v>
      </c>
      <c r="I184" s="200"/>
      <c r="J184" s="199">
        <f>ROUND(I184*H184,1)</f>
        <v>0</v>
      </c>
      <c r="K184" s="197" t="s">
        <v>123</v>
      </c>
      <c r="L184" s="43"/>
      <c r="M184" s="201" t="s">
        <v>19</v>
      </c>
      <c r="N184" s="202" t="s">
        <v>43</v>
      </c>
      <c r="O184" s="83"/>
      <c r="P184" s="203">
        <f>O184*H184</f>
        <v>0</v>
      </c>
      <c r="Q184" s="203">
        <v>0.00038</v>
      </c>
      <c r="R184" s="203">
        <f>Q184*H184</f>
        <v>0.026600000000000002</v>
      </c>
      <c r="S184" s="203">
        <v>0</v>
      </c>
      <c r="T184" s="20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05" t="s">
        <v>140</v>
      </c>
      <c r="AT184" s="205" t="s">
        <v>119</v>
      </c>
      <c r="AU184" s="205" t="s">
        <v>82</v>
      </c>
      <c r="AY184" s="16" t="s">
        <v>118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6" t="s">
        <v>80</v>
      </c>
      <c r="BK184" s="206">
        <f>ROUND(I184*H184,1)</f>
        <v>0</v>
      </c>
      <c r="BL184" s="16" t="s">
        <v>140</v>
      </c>
      <c r="BM184" s="205" t="s">
        <v>431</v>
      </c>
    </row>
    <row r="185" spans="1:47" s="2" customFormat="1" ht="12">
      <c r="A185" s="37"/>
      <c r="B185" s="38"/>
      <c r="C185" s="39"/>
      <c r="D185" s="207" t="s">
        <v>126</v>
      </c>
      <c r="E185" s="39"/>
      <c r="F185" s="208" t="s">
        <v>432</v>
      </c>
      <c r="G185" s="39"/>
      <c r="H185" s="39"/>
      <c r="I185" s="209"/>
      <c r="J185" s="39"/>
      <c r="K185" s="39"/>
      <c r="L185" s="43"/>
      <c r="M185" s="210"/>
      <c r="N185" s="211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126</v>
      </c>
      <c r="AU185" s="16" t="s">
        <v>82</v>
      </c>
    </row>
    <row r="186" spans="1:65" s="2" customFormat="1" ht="33" customHeight="1">
      <c r="A186" s="37"/>
      <c r="B186" s="38"/>
      <c r="C186" s="195" t="s">
        <v>332</v>
      </c>
      <c r="D186" s="195" t="s">
        <v>119</v>
      </c>
      <c r="E186" s="196" t="s">
        <v>304</v>
      </c>
      <c r="F186" s="197" t="s">
        <v>305</v>
      </c>
      <c r="G186" s="198" t="s">
        <v>300</v>
      </c>
      <c r="H186" s="199">
        <v>760</v>
      </c>
      <c r="I186" s="200"/>
      <c r="J186" s="199">
        <f>ROUND(I186*H186,1)</f>
        <v>0</v>
      </c>
      <c r="K186" s="197" t="s">
        <v>123</v>
      </c>
      <c r="L186" s="43"/>
      <c r="M186" s="201" t="s">
        <v>19</v>
      </c>
      <c r="N186" s="202" t="s">
        <v>43</v>
      </c>
      <c r="O186" s="83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05" t="s">
        <v>140</v>
      </c>
      <c r="AT186" s="205" t="s">
        <v>119</v>
      </c>
      <c r="AU186" s="205" t="s">
        <v>82</v>
      </c>
      <c r="AY186" s="16" t="s">
        <v>118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6" t="s">
        <v>80</v>
      </c>
      <c r="BK186" s="206">
        <f>ROUND(I186*H186,1)</f>
        <v>0</v>
      </c>
      <c r="BL186" s="16" t="s">
        <v>140</v>
      </c>
      <c r="BM186" s="205" t="s">
        <v>306</v>
      </c>
    </row>
    <row r="187" spans="1:47" s="2" customFormat="1" ht="12">
      <c r="A187" s="37"/>
      <c r="B187" s="38"/>
      <c r="C187" s="39"/>
      <c r="D187" s="207" t="s">
        <v>126</v>
      </c>
      <c r="E187" s="39"/>
      <c r="F187" s="208" t="s">
        <v>307</v>
      </c>
      <c r="G187" s="39"/>
      <c r="H187" s="39"/>
      <c r="I187" s="209"/>
      <c r="J187" s="39"/>
      <c r="K187" s="39"/>
      <c r="L187" s="43"/>
      <c r="M187" s="210"/>
      <c r="N187" s="211"/>
      <c r="O187" s="83"/>
      <c r="P187" s="83"/>
      <c r="Q187" s="83"/>
      <c r="R187" s="83"/>
      <c r="S187" s="83"/>
      <c r="T187" s="84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126</v>
      </c>
      <c r="AU187" s="16" t="s">
        <v>82</v>
      </c>
    </row>
    <row r="188" spans="1:65" s="2" customFormat="1" ht="55.5" customHeight="1">
      <c r="A188" s="37"/>
      <c r="B188" s="38"/>
      <c r="C188" s="195" t="s">
        <v>337</v>
      </c>
      <c r="D188" s="195" t="s">
        <v>119</v>
      </c>
      <c r="E188" s="196" t="s">
        <v>309</v>
      </c>
      <c r="F188" s="197" t="s">
        <v>310</v>
      </c>
      <c r="G188" s="198" t="s">
        <v>300</v>
      </c>
      <c r="H188" s="199">
        <v>760</v>
      </c>
      <c r="I188" s="200"/>
      <c r="J188" s="199">
        <f>ROUND(I188*H188,1)</f>
        <v>0</v>
      </c>
      <c r="K188" s="197" t="s">
        <v>123</v>
      </c>
      <c r="L188" s="43"/>
      <c r="M188" s="201" t="s">
        <v>19</v>
      </c>
      <c r="N188" s="202" t="s">
        <v>43</v>
      </c>
      <c r="O188" s="83"/>
      <c r="P188" s="203">
        <f>O188*H188</f>
        <v>0</v>
      </c>
      <c r="Q188" s="203">
        <v>0.00022</v>
      </c>
      <c r="R188" s="203">
        <f>Q188*H188</f>
        <v>0.16720000000000002</v>
      </c>
      <c r="S188" s="203">
        <v>0</v>
      </c>
      <c r="T188" s="20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05" t="s">
        <v>140</v>
      </c>
      <c r="AT188" s="205" t="s">
        <v>119</v>
      </c>
      <c r="AU188" s="205" t="s">
        <v>82</v>
      </c>
      <c r="AY188" s="16" t="s">
        <v>118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6" t="s">
        <v>80</v>
      </c>
      <c r="BK188" s="206">
        <f>ROUND(I188*H188,1)</f>
        <v>0</v>
      </c>
      <c r="BL188" s="16" t="s">
        <v>140</v>
      </c>
      <c r="BM188" s="205" t="s">
        <v>311</v>
      </c>
    </row>
    <row r="189" spans="1:47" s="2" customFormat="1" ht="12">
      <c r="A189" s="37"/>
      <c r="B189" s="38"/>
      <c r="C189" s="39"/>
      <c r="D189" s="207" t="s">
        <v>126</v>
      </c>
      <c r="E189" s="39"/>
      <c r="F189" s="208" t="s">
        <v>312</v>
      </c>
      <c r="G189" s="39"/>
      <c r="H189" s="39"/>
      <c r="I189" s="209"/>
      <c r="J189" s="39"/>
      <c r="K189" s="39"/>
      <c r="L189" s="43"/>
      <c r="M189" s="210"/>
      <c r="N189" s="211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126</v>
      </c>
      <c r="AU189" s="16" t="s">
        <v>82</v>
      </c>
    </row>
    <row r="190" spans="1:65" s="2" customFormat="1" ht="62.7" customHeight="1">
      <c r="A190" s="37"/>
      <c r="B190" s="38"/>
      <c r="C190" s="195" t="s">
        <v>343</v>
      </c>
      <c r="D190" s="195" t="s">
        <v>119</v>
      </c>
      <c r="E190" s="196" t="s">
        <v>314</v>
      </c>
      <c r="F190" s="197" t="s">
        <v>315</v>
      </c>
      <c r="G190" s="198" t="s">
        <v>300</v>
      </c>
      <c r="H190" s="199">
        <v>4200</v>
      </c>
      <c r="I190" s="200"/>
      <c r="J190" s="199">
        <f>ROUND(I190*H190,1)</f>
        <v>0</v>
      </c>
      <c r="K190" s="197" t="s">
        <v>123</v>
      </c>
      <c r="L190" s="43"/>
      <c r="M190" s="201" t="s">
        <v>19</v>
      </c>
      <c r="N190" s="202" t="s">
        <v>43</v>
      </c>
      <c r="O190" s="83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05" t="s">
        <v>140</v>
      </c>
      <c r="AT190" s="205" t="s">
        <v>119</v>
      </c>
      <c r="AU190" s="205" t="s">
        <v>82</v>
      </c>
      <c r="AY190" s="16" t="s">
        <v>118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6" t="s">
        <v>80</v>
      </c>
      <c r="BK190" s="206">
        <f>ROUND(I190*H190,1)</f>
        <v>0</v>
      </c>
      <c r="BL190" s="16" t="s">
        <v>140</v>
      </c>
      <c r="BM190" s="205" t="s">
        <v>316</v>
      </c>
    </row>
    <row r="191" spans="1:47" s="2" customFormat="1" ht="12">
      <c r="A191" s="37"/>
      <c r="B191" s="38"/>
      <c r="C191" s="39"/>
      <c r="D191" s="207" t="s">
        <v>126</v>
      </c>
      <c r="E191" s="39"/>
      <c r="F191" s="208" t="s">
        <v>317</v>
      </c>
      <c r="G191" s="39"/>
      <c r="H191" s="39"/>
      <c r="I191" s="209"/>
      <c r="J191" s="39"/>
      <c r="K191" s="39"/>
      <c r="L191" s="43"/>
      <c r="M191" s="210"/>
      <c r="N191" s="211"/>
      <c r="O191" s="83"/>
      <c r="P191" s="83"/>
      <c r="Q191" s="83"/>
      <c r="R191" s="83"/>
      <c r="S191" s="83"/>
      <c r="T191" s="84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126</v>
      </c>
      <c r="AU191" s="16" t="s">
        <v>82</v>
      </c>
    </row>
    <row r="192" spans="1:65" s="2" customFormat="1" ht="66.75" customHeight="1">
      <c r="A192" s="37"/>
      <c r="B192" s="38"/>
      <c r="C192" s="195" t="s">
        <v>349</v>
      </c>
      <c r="D192" s="195" t="s">
        <v>119</v>
      </c>
      <c r="E192" s="196" t="s">
        <v>319</v>
      </c>
      <c r="F192" s="197" t="s">
        <v>320</v>
      </c>
      <c r="G192" s="198" t="s">
        <v>300</v>
      </c>
      <c r="H192" s="199">
        <v>123</v>
      </c>
      <c r="I192" s="200"/>
      <c r="J192" s="199">
        <f>ROUND(I192*H192,1)</f>
        <v>0</v>
      </c>
      <c r="K192" s="197" t="s">
        <v>123</v>
      </c>
      <c r="L192" s="43"/>
      <c r="M192" s="201" t="s">
        <v>19</v>
      </c>
      <c r="N192" s="202" t="s">
        <v>43</v>
      </c>
      <c r="O192" s="83"/>
      <c r="P192" s="203">
        <f>O192*H192</f>
        <v>0</v>
      </c>
      <c r="Q192" s="203">
        <v>0</v>
      </c>
      <c r="R192" s="203">
        <f>Q192*H192</f>
        <v>0</v>
      </c>
      <c r="S192" s="203">
        <v>0.086</v>
      </c>
      <c r="T192" s="204">
        <f>S192*H192</f>
        <v>10.578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05" t="s">
        <v>140</v>
      </c>
      <c r="AT192" s="205" t="s">
        <v>119</v>
      </c>
      <c r="AU192" s="205" t="s">
        <v>82</v>
      </c>
      <c r="AY192" s="16" t="s">
        <v>118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6" t="s">
        <v>80</v>
      </c>
      <c r="BK192" s="206">
        <f>ROUND(I192*H192,1)</f>
        <v>0</v>
      </c>
      <c r="BL192" s="16" t="s">
        <v>140</v>
      </c>
      <c r="BM192" s="205" t="s">
        <v>321</v>
      </c>
    </row>
    <row r="193" spans="1:47" s="2" customFormat="1" ht="12">
      <c r="A193" s="37"/>
      <c r="B193" s="38"/>
      <c r="C193" s="39"/>
      <c r="D193" s="207" t="s">
        <v>126</v>
      </c>
      <c r="E193" s="39"/>
      <c r="F193" s="208" t="s">
        <v>322</v>
      </c>
      <c r="G193" s="39"/>
      <c r="H193" s="39"/>
      <c r="I193" s="209"/>
      <c r="J193" s="39"/>
      <c r="K193" s="39"/>
      <c r="L193" s="43"/>
      <c r="M193" s="210"/>
      <c r="N193" s="211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126</v>
      </c>
      <c r="AU193" s="16" t="s">
        <v>82</v>
      </c>
    </row>
    <row r="194" spans="1:51" s="13" customFormat="1" ht="12">
      <c r="A194" s="13"/>
      <c r="B194" s="224"/>
      <c r="C194" s="225"/>
      <c r="D194" s="226" t="s">
        <v>181</v>
      </c>
      <c r="E194" s="227" t="s">
        <v>19</v>
      </c>
      <c r="F194" s="228" t="s">
        <v>323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181</v>
      </c>
      <c r="AU194" s="234" t="s">
        <v>82</v>
      </c>
      <c r="AV194" s="13" t="s">
        <v>80</v>
      </c>
      <c r="AW194" s="13" t="s">
        <v>33</v>
      </c>
      <c r="AX194" s="13" t="s">
        <v>72</v>
      </c>
      <c r="AY194" s="234" t="s">
        <v>118</v>
      </c>
    </row>
    <row r="195" spans="1:51" s="14" customFormat="1" ht="12">
      <c r="A195" s="14"/>
      <c r="B195" s="235"/>
      <c r="C195" s="236"/>
      <c r="D195" s="226" t="s">
        <v>181</v>
      </c>
      <c r="E195" s="237" t="s">
        <v>19</v>
      </c>
      <c r="F195" s="238" t="s">
        <v>546</v>
      </c>
      <c r="G195" s="236"/>
      <c r="H195" s="239">
        <v>115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181</v>
      </c>
      <c r="AU195" s="245" t="s">
        <v>82</v>
      </c>
      <c r="AV195" s="14" t="s">
        <v>82</v>
      </c>
      <c r="AW195" s="14" t="s">
        <v>33</v>
      </c>
      <c r="AX195" s="14" t="s">
        <v>72</v>
      </c>
      <c r="AY195" s="245" t="s">
        <v>118</v>
      </c>
    </row>
    <row r="196" spans="1:51" s="13" customFormat="1" ht="12">
      <c r="A196" s="13"/>
      <c r="B196" s="224"/>
      <c r="C196" s="225"/>
      <c r="D196" s="226" t="s">
        <v>181</v>
      </c>
      <c r="E196" s="227" t="s">
        <v>19</v>
      </c>
      <c r="F196" s="228" t="s">
        <v>528</v>
      </c>
      <c r="G196" s="225"/>
      <c r="H196" s="227" t="s">
        <v>19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181</v>
      </c>
      <c r="AU196" s="234" t="s">
        <v>82</v>
      </c>
      <c r="AV196" s="13" t="s">
        <v>80</v>
      </c>
      <c r="AW196" s="13" t="s">
        <v>33</v>
      </c>
      <c r="AX196" s="13" t="s">
        <v>72</v>
      </c>
      <c r="AY196" s="234" t="s">
        <v>118</v>
      </c>
    </row>
    <row r="197" spans="1:51" s="14" customFormat="1" ht="12">
      <c r="A197" s="14"/>
      <c r="B197" s="235"/>
      <c r="C197" s="236"/>
      <c r="D197" s="226" t="s">
        <v>181</v>
      </c>
      <c r="E197" s="237" t="s">
        <v>19</v>
      </c>
      <c r="F197" s="238" t="s">
        <v>160</v>
      </c>
      <c r="G197" s="236"/>
      <c r="H197" s="239">
        <v>8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181</v>
      </c>
      <c r="AU197" s="245" t="s">
        <v>82</v>
      </c>
      <c r="AV197" s="14" t="s">
        <v>82</v>
      </c>
      <c r="AW197" s="14" t="s">
        <v>33</v>
      </c>
      <c r="AX197" s="14" t="s">
        <v>72</v>
      </c>
      <c r="AY197" s="245" t="s">
        <v>118</v>
      </c>
    </row>
    <row r="198" spans="1:65" s="2" customFormat="1" ht="66.75" customHeight="1">
      <c r="A198" s="37"/>
      <c r="B198" s="38"/>
      <c r="C198" s="195" t="s">
        <v>353</v>
      </c>
      <c r="D198" s="195" t="s">
        <v>119</v>
      </c>
      <c r="E198" s="196" t="s">
        <v>326</v>
      </c>
      <c r="F198" s="197" t="s">
        <v>327</v>
      </c>
      <c r="G198" s="198" t="s">
        <v>178</v>
      </c>
      <c r="H198" s="199">
        <v>2050</v>
      </c>
      <c r="I198" s="200"/>
      <c r="J198" s="199">
        <f>ROUND(I198*H198,1)</f>
        <v>0</v>
      </c>
      <c r="K198" s="197" t="s">
        <v>123</v>
      </c>
      <c r="L198" s="43"/>
      <c r="M198" s="201" t="s">
        <v>19</v>
      </c>
      <c r="N198" s="202" t="s">
        <v>43</v>
      </c>
      <c r="O198" s="83"/>
      <c r="P198" s="203">
        <f>O198*H198</f>
        <v>0</v>
      </c>
      <c r="Q198" s="203">
        <v>0</v>
      </c>
      <c r="R198" s="203">
        <f>Q198*H198</f>
        <v>0</v>
      </c>
      <c r="S198" s="203">
        <v>0.126</v>
      </c>
      <c r="T198" s="204">
        <f>S198*H198</f>
        <v>258.3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05" t="s">
        <v>140</v>
      </c>
      <c r="AT198" s="205" t="s">
        <v>119</v>
      </c>
      <c r="AU198" s="205" t="s">
        <v>82</v>
      </c>
      <c r="AY198" s="16" t="s">
        <v>118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6" t="s">
        <v>80</v>
      </c>
      <c r="BK198" s="206">
        <f>ROUND(I198*H198,1)</f>
        <v>0</v>
      </c>
      <c r="BL198" s="16" t="s">
        <v>140</v>
      </c>
      <c r="BM198" s="205" t="s">
        <v>328</v>
      </c>
    </row>
    <row r="199" spans="1:47" s="2" customFormat="1" ht="12">
      <c r="A199" s="37"/>
      <c r="B199" s="38"/>
      <c r="C199" s="39"/>
      <c r="D199" s="207" t="s">
        <v>126</v>
      </c>
      <c r="E199" s="39"/>
      <c r="F199" s="208" t="s">
        <v>329</v>
      </c>
      <c r="G199" s="39"/>
      <c r="H199" s="39"/>
      <c r="I199" s="209"/>
      <c r="J199" s="39"/>
      <c r="K199" s="39"/>
      <c r="L199" s="43"/>
      <c r="M199" s="210"/>
      <c r="N199" s="211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126</v>
      </c>
      <c r="AU199" s="16" t="s">
        <v>82</v>
      </c>
    </row>
    <row r="200" spans="1:51" s="13" customFormat="1" ht="12">
      <c r="A200" s="13"/>
      <c r="B200" s="224"/>
      <c r="C200" s="225"/>
      <c r="D200" s="226" t="s">
        <v>181</v>
      </c>
      <c r="E200" s="227" t="s">
        <v>19</v>
      </c>
      <c r="F200" s="228" t="s">
        <v>330</v>
      </c>
      <c r="G200" s="225"/>
      <c r="H200" s="227" t="s">
        <v>19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181</v>
      </c>
      <c r="AU200" s="234" t="s">
        <v>82</v>
      </c>
      <c r="AV200" s="13" t="s">
        <v>80</v>
      </c>
      <c r="AW200" s="13" t="s">
        <v>33</v>
      </c>
      <c r="AX200" s="13" t="s">
        <v>72</v>
      </c>
      <c r="AY200" s="234" t="s">
        <v>118</v>
      </c>
    </row>
    <row r="201" spans="1:51" s="14" customFormat="1" ht="12">
      <c r="A201" s="14"/>
      <c r="B201" s="235"/>
      <c r="C201" s="236"/>
      <c r="D201" s="226" t="s">
        <v>181</v>
      </c>
      <c r="E201" s="237" t="s">
        <v>19</v>
      </c>
      <c r="F201" s="238" t="s">
        <v>547</v>
      </c>
      <c r="G201" s="236"/>
      <c r="H201" s="239">
        <v>2050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181</v>
      </c>
      <c r="AU201" s="245" t="s">
        <v>82</v>
      </c>
      <c r="AV201" s="14" t="s">
        <v>82</v>
      </c>
      <c r="AW201" s="14" t="s">
        <v>33</v>
      </c>
      <c r="AX201" s="14" t="s">
        <v>72</v>
      </c>
      <c r="AY201" s="245" t="s">
        <v>118</v>
      </c>
    </row>
    <row r="202" spans="1:65" s="2" customFormat="1" ht="24.15" customHeight="1">
      <c r="A202" s="37"/>
      <c r="B202" s="38"/>
      <c r="C202" s="195" t="s">
        <v>359</v>
      </c>
      <c r="D202" s="195" t="s">
        <v>119</v>
      </c>
      <c r="E202" s="196" t="s">
        <v>344</v>
      </c>
      <c r="F202" s="197" t="s">
        <v>345</v>
      </c>
      <c r="G202" s="198" t="s">
        <v>300</v>
      </c>
      <c r="H202" s="199">
        <v>9</v>
      </c>
      <c r="I202" s="200"/>
      <c r="J202" s="199">
        <f>ROUND(I202*H202,1)</f>
        <v>0</v>
      </c>
      <c r="K202" s="197" t="s">
        <v>123</v>
      </c>
      <c r="L202" s="43"/>
      <c r="M202" s="201" t="s">
        <v>19</v>
      </c>
      <c r="N202" s="202" t="s">
        <v>43</v>
      </c>
      <c r="O202" s="83"/>
      <c r="P202" s="203">
        <f>O202*H202</f>
        <v>0</v>
      </c>
      <c r="Q202" s="203">
        <v>0.74932</v>
      </c>
      <c r="R202" s="203">
        <f>Q202*H202</f>
        <v>6.74388</v>
      </c>
      <c r="S202" s="203">
        <v>0</v>
      </c>
      <c r="T202" s="20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05" t="s">
        <v>140</v>
      </c>
      <c r="AT202" s="205" t="s">
        <v>119</v>
      </c>
      <c r="AU202" s="205" t="s">
        <v>82</v>
      </c>
      <c r="AY202" s="16" t="s">
        <v>118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6" t="s">
        <v>80</v>
      </c>
      <c r="BK202" s="206">
        <f>ROUND(I202*H202,1)</f>
        <v>0</v>
      </c>
      <c r="BL202" s="16" t="s">
        <v>140</v>
      </c>
      <c r="BM202" s="205" t="s">
        <v>442</v>
      </c>
    </row>
    <row r="203" spans="1:47" s="2" customFormat="1" ht="12">
      <c r="A203" s="37"/>
      <c r="B203" s="38"/>
      <c r="C203" s="39"/>
      <c r="D203" s="207" t="s">
        <v>126</v>
      </c>
      <c r="E203" s="39"/>
      <c r="F203" s="208" t="s">
        <v>347</v>
      </c>
      <c r="G203" s="39"/>
      <c r="H203" s="39"/>
      <c r="I203" s="209"/>
      <c r="J203" s="39"/>
      <c r="K203" s="39"/>
      <c r="L203" s="43"/>
      <c r="M203" s="210"/>
      <c r="N203" s="211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126</v>
      </c>
      <c r="AU203" s="16" t="s">
        <v>82</v>
      </c>
    </row>
    <row r="204" spans="1:65" s="2" customFormat="1" ht="16.5" customHeight="1">
      <c r="A204" s="37"/>
      <c r="B204" s="38"/>
      <c r="C204" s="246" t="s">
        <v>366</v>
      </c>
      <c r="D204" s="246" t="s">
        <v>238</v>
      </c>
      <c r="E204" s="247" t="s">
        <v>350</v>
      </c>
      <c r="F204" s="248" t="s">
        <v>351</v>
      </c>
      <c r="G204" s="249" t="s">
        <v>130</v>
      </c>
      <c r="H204" s="250">
        <v>4</v>
      </c>
      <c r="I204" s="251"/>
      <c r="J204" s="250">
        <f>ROUND(I204*H204,1)</f>
        <v>0</v>
      </c>
      <c r="K204" s="248" t="s">
        <v>19</v>
      </c>
      <c r="L204" s="252"/>
      <c r="M204" s="253" t="s">
        <v>19</v>
      </c>
      <c r="N204" s="254" t="s">
        <v>43</v>
      </c>
      <c r="O204" s="83"/>
      <c r="P204" s="203">
        <f>O204*H204</f>
        <v>0</v>
      </c>
      <c r="Q204" s="203">
        <v>1.04</v>
      </c>
      <c r="R204" s="203">
        <f>Q204*H204</f>
        <v>4.16</v>
      </c>
      <c r="S204" s="203">
        <v>0</v>
      </c>
      <c r="T204" s="20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05" t="s">
        <v>241</v>
      </c>
      <c r="AT204" s="205" t="s">
        <v>238</v>
      </c>
      <c r="AU204" s="205" t="s">
        <v>82</v>
      </c>
      <c r="AY204" s="16" t="s">
        <v>118</v>
      </c>
      <c r="BE204" s="206">
        <f>IF(N204="základní",J204,0)</f>
        <v>0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16" t="s">
        <v>80</v>
      </c>
      <c r="BK204" s="206">
        <f>ROUND(I204*H204,1)</f>
        <v>0</v>
      </c>
      <c r="BL204" s="16" t="s">
        <v>241</v>
      </c>
      <c r="BM204" s="205" t="s">
        <v>447</v>
      </c>
    </row>
    <row r="205" spans="1:65" s="2" customFormat="1" ht="24.15" customHeight="1">
      <c r="A205" s="37"/>
      <c r="B205" s="38"/>
      <c r="C205" s="195" t="s">
        <v>373</v>
      </c>
      <c r="D205" s="195" t="s">
        <v>119</v>
      </c>
      <c r="E205" s="196" t="s">
        <v>354</v>
      </c>
      <c r="F205" s="197" t="s">
        <v>355</v>
      </c>
      <c r="G205" s="198" t="s">
        <v>186</v>
      </c>
      <c r="H205" s="199">
        <v>3.83</v>
      </c>
      <c r="I205" s="200"/>
      <c r="J205" s="199">
        <f>ROUND(I205*H205,1)</f>
        <v>0</v>
      </c>
      <c r="K205" s="197" t="s">
        <v>123</v>
      </c>
      <c r="L205" s="43"/>
      <c r="M205" s="201" t="s">
        <v>19</v>
      </c>
      <c r="N205" s="202" t="s">
        <v>43</v>
      </c>
      <c r="O205" s="83"/>
      <c r="P205" s="203">
        <f>O205*H205</f>
        <v>0</v>
      </c>
      <c r="Q205" s="203">
        <v>2.51225</v>
      </c>
      <c r="R205" s="203">
        <f>Q205*H205</f>
        <v>9.6219175</v>
      </c>
      <c r="S205" s="203">
        <v>0</v>
      </c>
      <c r="T205" s="20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05" t="s">
        <v>140</v>
      </c>
      <c r="AT205" s="205" t="s">
        <v>119</v>
      </c>
      <c r="AU205" s="205" t="s">
        <v>82</v>
      </c>
      <c r="AY205" s="16" t="s">
        <v>118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6" t="s">
        <v>80</v>
      </c>
      <c r="BK205" s="206">
        <f>ROUND(I205*H205,1)</f>
        <v>0</v>
      </c>
      <c r="BL205" s="16" t="s">
        <v>140</v>
      </c>
      <c r="BM205" s="205" t="s">
        <v>356</v>
      </c>
    </row>
    <row r="206" spans="1:47" s="2" customFormat="1" ht="12">
      <c r="A206" s="37"/>
      <c r="B206" s="38"/>
      <c r="C206" s="39"/>
      <c r="D206" s="207" t="s">
        <v>126</v>
      </c>
      <c r="E206" s="39"/>
      <c r="F206" s="208" t="s">
        <v>357</v>
      </c>
      <c r="G206" s="39"/>
      <c r="H206" s="39"/>
      <c r="I206" s="209"/>
      <c r="J206" s="39"/>
      <c r="K206" s="39"/>
      <c r="L206" s="43"/>
      <c r="M206" s="210"/>
      <c r="N206" s="211"/>
      <c r="O206" s="83"/>
      <c r="P206" s="83"/>
      <c r="Q206" s="83"/>
      <c r="R206" s="83"/>
      <c r="S206" s="83"/>
      <c r="T206" s="84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126</v>
      </c>
      <c r="AU206" s="16" t="s">
        <v>82</v>
      </c>
    </row>
    <row r="207" spans="1:51" s="14" customFormat="1" ht="12">
      <c r="A207" s="14"/>
      <c r="B207" s="235"/>
      <c r="C207" s="236"/>
      <c r="D207" s="226" t="s">
        <v>181</v>
      </c>
      <c r="E207" s="237" t="s">
        <v>19</v>
      </c>
      <c r="F207" s="238" t="s">
        <v>548</v>
      </c>
      <c r="G207" s="236"/>
      <c r="H207" s="239">
        <v>3.83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181</v>
      </c>
      <c r="AU207" s="245" t="s">
        <v>82</v>
      </c>
      <c r="AV207" s="14" t="s">
        <v>82</v>
      </c>
      <c r="AW207" s="14" t="s">
        <v>33</v>
      </c>
      <c r="AX207" s="14" t="s">
        <v>72</v>
      </c>
      <c r="AY207" s="245" t="s">
        <v>118</v>
      </c>
    </row>
    <row r="208" spans="1:65" s="2" customFormat="1" ht="62.7" customHeight="1">
      <c r="A208" s="37"/>
      <c r="B208" s="38"/>
      <c r="C208" s="195" t="s">
        <v>378</v>
      </c>
      <c r="D208" s="195" t="s">
        <v>119</v>
      </c>
      <c r="E208" s="196" t="s">
        <v>549</v>
      </c>
      <c r="F208" s="197" t="s">
        <v>550</v>
      </c>
      <c r="G208" s="198" t="s">
        <v>300</v>
      </c>
      <c r="H208" s="199">
        <v>7.5</v>
      </c>
      <c r="I208" s="200"/>
      <c r="J208" s="199">
        <f>ROUND(I208*H208,1)</f>
        <v>0</v>
      </c>
      <c r="K208" s="197" t="s">
        <v>123</v>
      </c>
      <c r="L208" s="43"/>
      <c r="M208" s="201" t="s">
        <v>19</v>
      </c>
      <c r="N208" s="202" t="s">
        <v>43</v>
      </c>
      <c r="O208" s="83"/>
      <c r="P208" s="203">
        <f>O208*H208</f>
        <v>0</v>
      </c>
      <c r="Q208" s="203">
        <v>0</v>
      </c>
      <c r="R208" s="203">
        <f>Q208*H208</f>
        <v>0</v>
      </c>
      <c r="S208" s="203">
        <v>0.98</v>
      </c>
      <c r="T208" s="204">
        <f>S208*H208</f>
        <v>7.35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05" t="s">
        <v>140</v>
      </c>
      <c r="AT208" s="205" t="s">
        <v>119</v>
      </c>
      <c r="AU208" s="205" t="s">
        <v>82</v>
      </c>
      <c r="AY208" s="16" t="s">
        <v>118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6" t="s">
        <v>80</v>
      </c>
      <c r="BK208" s="206">
        <f>ROUND(I208*H208,1)</f>
        <v>0</v>
      </c>
      <c r="BL208" s="16" t="s">
        <v>140</v>
      </c>
      <c r="BM208" s="205" t="s">
        <v>551</v>
      </c>
    </row>
    <row r="209" spans="1:47" s="2" customFormat="1" ht="12">
      <c r="A209" s="37"/>
      <c r="B209" s="38"/>
      <c r="C209" s="39"/>
      <c r="D209" s="207" t="s">
        <v>126</v>
      </c>
      <c r="E209" s="39"/>
      <c r="F209" s="208" t="s">
        <v>552</v>
      </c>
      <c r="G209" s="39"/>
      <c r="H209" s="39"/>
      <c r="I209" s="209"/>
      <c r="J209" s="39"/>
      <c r="K209" s="39"/>
      <c r="L209" s="43"/>
      <c r="M209" s="210"/>
      <c r="N209" s="211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126</v>
      </c>
      <c r="AU209" s="16" t="s">
        <v>82</v>
      </c>
    </row>
    <row r="210" spans="1:65" s="2" customFormat="1" ht="49.05" customHeight="1">
      <c r="A210" s="37"/>
      <c r="B210" s="38"/>
      <c r="C210" s="195" t="s">
        <v>384</v>
      </c>
      <c r="D210" s="195" t="s">
        <v>119</v>
      </c>
      <c r="E210" s="196" t="s">
        <v>338</v>
      </c>
      <c r="F210" s="197" t="s">
        <v>339</v>
      </c>
      <c r="G210" s="198" t="s">
        <v>186</v>
      </c>
      <c r="H210" s="199">
        <v>2</v>
      </c>
      <c r="I210" s="200"/>
      <c r="J210" s="199">
        <f>ROUND(I210*H210,1)</f>
        <v>0</v>
      </c>
      <c r="K210" s="197" t="s">
        <v>123</v>
      </c>
      <c r="L210" s="43"/>
      <c r="M210" s="201" t="s">
        <v>19</v>
      </c>
      <c r="N210" s="202" t="s">
        <v>43</v>
      </c>
      <c r="O210" s="83"/>
      <c r="P210" s="203">
        <f>O210*H210</f>
        <v>0</v>
      </c>
      <c r="Q210" s="203">
        <v>0</v>
      </c>
      <c r="R210" s="203">
        <f>Q210*H210</f>
        <v>0</v>
      </c>
      <c r="S210" s="203">
        <v>2.4</v>
      </c>
      <c r="T210" s="204">
        <f>S210*H210</f>
        <v>4.8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05" t="s">
        <v>140</v>
      </c>
      <c r="AT210" s="205" t="s">
        <v>119</v>
      </c>
      <c r="AU210" s="205" t="s">
        <v>82</v>
      </c>
      <c r="AY210" s="16" t="s">
        <v>118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16" t="s">
        <v>80</v>
      </c>
      <c r="BK210" s="206">
        <f>ROUND(I210*H210,1)</f>
        <v>0</v>
      </c>
      <c r="BL210" s="16" t="s">
        <v>140</v>
      </c>
      <c r="BM210" s="205" t="s">
        <v>553</v>
      </c>
    </row>
    <row r="211" spans="1:47" s="2" customFormat="1" ht="12">
      <c r="A211" s="37"/>
      <c r="B211" s="38"/>
      <c r="C211" s="39"/>
      <c r="D211" s="207" t="s">
        <v>126</v>
      </c>
      <c r="E211" s="39"/>
      <c r="F211" s="208" t="s">
        <v>341</v>
      </c>
      <c r="G211" s="39"/>
      <c r="H211" s="39"/>
      <c r="I211" s="209"/>
      <c r="J211" s="39"/>
      <c r="K211" s="39"/>
      <c r="L211" s="43"/>
      <c r="M211" s="210"/>
      <c r="N211" s="211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126</v>
      </c>
      <c r="AU211" s="16" t="s">
        <v>82</v>
      </c>
    </row>
    <row r="212" spans="1:51" s="13" customFormat="1" ht="12">
      <c r="A212" s="13"/>
      <c r="B212" s="224"/>
      <c r="C212" s="225"/>
      <c r="D212" s="226" t="s">
        <v>181</v>
      </c>
      <c r="E212" s="227" t="s">
        <v>19</v>
      </c>
      <c r="F212" s="228" t="s">
        <v>554</v>
      </c>
      <c r="G212" s="225"/>
      <c r="H212" s="227" t="s">
        <v>19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181</v>
      </c>
      <c r="AU212" s="234" t="s">
        <v>82</v>
      </c>
      <c r="AV212" s="13" t="s">
        <v>80</v>
      </c>
      <c r="AW212" s="13" t="s">
        <v>33</v>
      </c>
      <c r="AX212" s="13" t="s">
        <v>72</v>
      </c>
      <c r="AY212" s="234" t="s">
        <v>118</v>
      </c>
    </row>
    <row r="213" spans="1:51" s="13" customFormat="1" ht="12">
      <c r="A213" s="13"/>
      <c r="B213" s="224"/>
      <c r="C213" s="225"/>
      <c r="D213" s="226" t="s">
        <v>181</v>
      </c>
      <c r="E213" s="227" t="s">
        <v>19</v>
      </c>
      <c r="F213" s="228" t="s">
        <v>528</v>
      </c>
      <c r="G213" s="225"/>
      <c r="H213" s="227" t="s">
        <v>19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181</v>
      </c>
      <c r="AU213" s="234" t="s">
        <v>82</v>
      </c>
      <c r="AV213" s="13" t="s">
        <v>80</v>
      </c>
      <c r="AW213" s="13" t="s">
        <v>33</v>
      </c>
      <c r="AX213" s="13" t="s">
        <v>72</v>
      </c>
      <c r="AY213" s="234" t="s">
        <v>118</v>
      </c>
    </row>
    <row r="214" spans="1:51" s="14" customFormat="1" ht="12">
      <c r="A214" s="14"/>
      <c r="B214" s="235"/>
      <c r="C214" s="236"/>
      <c r="D214" s="226" t="s">
        <v>181</v>
      </c>
      <c r="E214" s="237" t="s">
        <v>19</v>
      </c>
      <c r="F214" s="238" t="s">
        <v>82</v>
      </c>
      <c r="G214" s="236"/>
      <c r="H214" s="239">
        <v>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181</v>
      </c>
      <c r="AU214" s="245" t="s">
        <v>82</v>
      </c>
      <c r="AV214" s="14" t="s">
        <v>82</v>
      </c>
      <c r="AW214" s="14" t="s">
        <v>33</v>
      </c>
      <c r="AX214" s="14" t="s">
        <v>72</v>
      </c>
      <c r="AY214" s="245" t="s">
        <v>118</v>
      </c>
    </row>
    <row r="215" spans="1:65" s="2" customFormat="1" ht="24.15" customHeight="1">
      <c r="A215" s="37"/>
      <c r="B215" s="38"/>
      <c r="C215" s="195" t="s">
        <v>390</v>
      </c>
      <c r="D215" s="195" t="s">
        <v>119</v>
      </c>
      <c r="E215" s="196" t="s">
        <v>360</v>
      </c>
      <c r="F215" s="197" t="s">
        <v>361</v>
      </c>
      <c r="G215" s="198" t="s">
        <v>130</v>
      </c>
      <c r="H215" s="199">
        <v>2</v>
      </c>
      <c r="I215" s="200"/>
      <c r="J215" s="199">
        <f>ROUND(I215*H215,1)</f>
        <v>0</v>
      </c>
      <c r="K215" s="197" t="s">
        <v>123</v>
      </c>
      <c r="L215" s="43"/>
      <c r="M215" s="201" t="s">
        <v>19</v>
      </c>
      <c r="N215" s="202" t="s">
        <v>43</v>
      </c>
      <c r="O215" s="83"/>
      <c r="P215" s="203">
        <f>O215*H215</f>
        <v>0</v>
      </c>
      <c r="Q215" s="203">
        <v>9E-05</v>
      </c>
      <c r="R215" s="203">
        <f>Q215*H215</f>
        <v>0.00018</v>
      </c>
      <c r="S215" s="203">
        <v>0</v>
      </c>
      <c r="T215" s="20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05" t="s">
        <v>140</v>
      </c>
      <c r="AT215" s="205" t="s">
        <v>119</v>
      </c>
      <c r="AU215" s="205" t="s">
        <v>82</v>
      </c>
      <c r="AY215" s="16" t="s">
        <v>118</v>
      </c>
      <c r="BE215" s="206">
        <f>IF(N215="základní",J215,0)</f>
        <v>0</v>
      </c>
      <c r="BF215" s="206">
        <f>IF(N215="snížená",J215,0)</f>
        <v>0</v>
      </c>
      <c r="BG215" s="206">
        <f>IF(N215="zákl. přenesená",J215,0)</f>
        <v>0</v>
      </c>
      <c r="BH215" s="206">
        <f>IF(N215="sníž. přenesená",J215,0)</f>
        <v>0</v>
      </c>
      <c r="BI215" s="206">
        <f>IF(N215="nulová",J215,0)</f>
        <v>0</v>
      </c>
      <c r="BJ215" s="16" t="s">
        <v>80</v>
      </c>
      <c r="BK215" s="206">
        <f>ROUND(I215*H215,1)</f>
        <v>0</v>
      </c>
      <c r="BL215" s="16" t="s">
        <v>140</v>
      </c>
      <c r="BM215" s="205" t="s">
        <v>451</v>
      </c>
    </row>
    <row r="216" spans="1:47" s="2" customFormat="1" ht="12">
      <c r="A216" s="37"/>
      <c r="B216" s="38"/>
      <c r="C216" s="39"/>
      <c r="D216" s="207" t="s">
        <v>126</v>
      </c>
      <c r="E216" s="39"/>
      <c r="F216" s="208" t="s">
        <v>363</v>
      </c>
      <c r="G216" s="39"/>
      <c r="H216" s="39"/>
      <c r="I216" s="209"/>
      <c r="J216" s="39"/>
      <c r="K216" s="39"/>
      <c r="L216" s="43"/>
      <c r="M216" s="210"/>
      <c r="N216" s="211"/>
      <c r="O216" s="83"/>
      <c r="P216" s="83"/>
      <c r="Q216" s="83"/>
      <c r="R216" s="83"/>
      <c r="S216" s="83"/>
      <c r="T216" s="84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126</v>
      </c>
      <c r="AU216" s="16" t="s">
        <v>82</v>
      </c>
    </row>
    <row r="217" spans="1:63" s="11" customFormat="1" ht="22.8" customHeight="1">
      <c r="A217" s="11"/>
      <c r="B217" s="181"/>
      <c r="C217" s="182"/>
      <c r="D217" s="183" t="s">
        <v>71</v>
      </c>
      <c r="E217" s="222" t="s">
        <v>364</v>
      </c>
      <c r="F217" s="222" t="s">
        <v>365</v>
      </c>
      <c r="G217" s="182"/>
      <c r="H217" s="182"/>
      <c r="I217" s="185"/>
      <c r="J217" s="223">
        <f>BK217</f>
        <v>0</v>
      </c>
      <c r="K217" s="182"/>
      <c r="L217" s="187"/>
      <c r="M217" s="188"/>
      <c r="N217" s="189"/>
      <c r="O217" s="189"/>
      <c r="P217" s="190">
        <f>SUM(P218:P219)</f>
        <v>0</v>
      </c>
      <c r="Q217" s="189"/>
      <c r="R217" s="190">
        <f>SUM(R218:R219)</f>
        <v>0</v>
      </c>
      <c r="S217" s="189"/>
      <c r="T217" s="191">
        <f>SUM(T218:T219)</f>
        <v>0</v>
      </c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R217" s="192" t="s">
        <v>80</v>
      </c>
      <c r="AT217" s="193" t="s">
        <v>71</v>
      </c>
      <c r="AU217" s="193" t="s">
        <v>80</v>
      </c>
      <c r="AY217" s="192" t="s">
        <v>118</v>
      </c>
      <c r="BK217" s="194">
        <f>SUM(BK218:BK219)</f>
        <v>0</v>
      </c>
    </row>
    <row r="218" spans="1:65" s="2" customFormat="1" ht="44.25" customHeight="1">
      <c r="A218" s="37"/>
      <c r="B218" s="38"/>
      <c r="C218" s="195" t="s">
        <v>394</v>
      </c>
      <c r="D218" s="195" t="s">
        <v>119</v>
      </c>
      <c r="E218" s="196" t="s">
        <v>367</v>
      </c>
      <c r="F218" s="197" t="s">
        <v>368</v>
      </c>
      <c r="G218" s="198" t="s">
        <v>198</v>
      </c>
      <c r="H218" s="199">
        <v>480.67</v>
      </c>
      <c r="I218" s="200"/>
      <c r="J218" s="199">
        <f>ROUND(I218*H218,1)</f>
        <v>0</v>
      </c>
      <c r="K218" s="197" t="s">
        <v>123</v>
      </c>
      <c r="L218" s="43"/>
      <c r="M218" s="201" t="s">
        <v>19</v>
      </c>
      <c r="N218" s="202" t="s">
        <v>43</v>
      </c>
      <c r="O218" s="83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05" t="s">
        <v>140</v>
      </c>
      <c r="AT218" s="205" t="s">
        <v>119</v>
      </c>
      <c r="AU218" s="205" t="s">
        <v>82</v>
      </c>
      <c r="AY218" s="16" t="s">
        <v>118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6" t="s">
        <v>80</v>
      </c>
      <c r="BK218" s="206">
        <f>ROUND(I218*H218,1)</f>
        <v>0</v>
      </c>
      <c r="BL218" s="16" t="s">
        <v>140</v>
      </c>
      <c r="BM218" s="205" t="s">
        <v>369</v>
      </c>
    </row>
    <row r="219" spans="1:47" s="2" customFormat="1" ht="12">
      <c r="A219" s="37"/>
      <c r="B219" s="38"/>
      <c r="C219" s="39"/>
      <c r="D219" s="207" t="s">
        <v>126</v>
      </c>
      <c r="E219" s="39"/>
      <c r="F219" s="208" t="s">
        <v>370</v>
      </c>
      <c r="G219" s="39"/>
      <c r="H219" s="39"/>
      <c r="I219" s="209"/>
      <c r="J219" s="39"/>
      <c r="K219" s="39"/>
      <c r="L219" s="43"/>
      <c r="M219" s="210"/>
      <c r="N219" s="211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126</v>
      </c>
      <c r="AU219" s="16" t="s">
        <v>82</v>
      </c>
    </row>
    <row r="220" spans="1:63" s="11" customFormat="1" ht="22.8" customHeight="1">
      <c r="A220" s="11"/>
      <c r="B220" s="181"/>
      <c r="C220" s="182"/>
      <c r="D220" s="183" t="s">
        <v>71</v>
      </c>
      <c r="E220" s="222" t="s">
        <v>371</v>
      </c>
      <c r="F220" s="222" t="s">
        <v>372</v>
      </c>
      <c r="G220" s="182"/>
      <c r="H220" s="182"/>
      <c r="I220" s="185"/>
      <c r="J220" s="223">
        <f>BK220</f>
        <v>0</v>
      </c>
      <c r="K220" s="182"/>
      <c r="L220" s="187"/>
      <c r="M220" s="188"/>
      <c r="N220" s="189"/>
      <c r="O220" s="189"/>
      <c r="P220" s="190">
        <f>SUM(P221:P238)</f>
        <v>0</v>
      </c>
      <c r="Q220" s="189"/>
      <c r="R220" s="190">
        <f>SUM(R221:R238)</f>
        <v>0</v>
      </c>
      <c r="S220" s="189"/>
      <c r="T220" s="191">
        <f>SUM(T221:T238)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192" t="s">
        <v>80</v>
      </c>
      <c r="AT220" s="193" t="s">
        <v>71</v>
      </c>
      <c r="AU220" s="193" t="s">
        <v>80</v>
      </c>
      <c r="AY220" s="192" t="s">
        <v>118</v>
      </c>
      <c r="BK220" s="194">
        <f>SUM(BK221:BK238)</f>
        <v>0</v>
      </c>
    </row>
    <row r="221" spans="1:65" s="2" customFormat="1" ht="24.15" customHeight="1">
      <c r="A221" s="37"/>
      <c r="B221" s="38"/>
      <c r="C221" s="195" t="s">
        <v>399</v>
      </c>
      <c r="D221" s="195" t="s">
        <v>119</v>
      </c>
      <c r="E221" s="196" t="s">
        <v>374</v>
      </c>
      <c r="F221" s="197" t="s">
        <v>375</v>
      </c>
      <c r="G221" s="198" t="s">
        <v>198</v>
      </c>
      <c r="H221" s="199">
        <v>302.63</v>
      </c>
      <c r="I221" s="200"/>
      <c r="J221" s="199">
        <f>ROUND(I221*H221,1)</f>
        <v>0</v>
      </c>
      <c r="K221" s="197" t="s">
        <v>123</v>
      </c>
      <c r="L221" s="43"/>
      <c r="M221" s="201" t="s">
        <v>19</v>
      </c>
      <c r="N221" s="202" t="s">
        <v>43</v>
      </c>
      <c r="O221" s="83"/>
      <c r="P221" s="203">
        <f>O221*H221</f>
        <v>0</v>
      </c>
      <c r="Q221" s="203">
        <v>0</v>
      </c>
      <c r="R221" s="203">
        <f>Q221*H221</f>
        <v>0</v>
      </c>
      <c r="S221" s="203">
        <v>0</v>
      </c>
      <c r="T221" s="20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5" t="s">
        <v>140</v>
      </c>
      <c r="AT221" s="205" t="s">
        <v>119</v>
      </c>
      <c r="AU221" s="205" t="s">
        <v>82</v>
      </c>
      <c r="AY221" s="16" t="s">
        <v>118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6" t="s">
        <v>80</v>
      </c>
      <c r="BK221" s="206">
        <f>ROUND(I221*H221,1)</f>
        <v>0</v>
      </c>
      <c r="BL221" s="16" t="s">
        <v>140</v>
      </c>
      <c r="BM221" s="205" t="s">
        <v>376</v>
      </c>
    </row>
    <row r="222" spans="1:47" s="2" customFormat="1" ht="12">
      <c r="A222" s="37"/>
      <c r="B222" s="38"/>
      <c r="C222" s="39"/>
      <c r="D222" s="207" t="s">
        <v>126</v>
      </c>
      <c r="E222" s="39"/>
      <c r="F222" s="208" t="s">
        <v>377</v>
      </c>
      <c r="G222" s="39"/>
      <c r="H222" s="39"/>
      <c r="I222" s="209"/>
      <c r="J222" s="39"/>
      <c r="K222" s="39"/>
      <c r="L222" s="43"/>
      <c r="M222" s="210"/>
      <c r="N222" s="211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126</v>
      </c>
      <c r="AU222" s="16" t="s">
        <v>82</v>
      </c>
    </row>
    <row r="223" spans="1:65" s="2" customFormat="1" ht="37.8" customHeight="1">
      <c r="A223" s="37"/>
      <c r="B223" s="38"/>
      <c r="C223" s="195" t="s">
        <v>404</v>
      </c>
      <c r="D223" s="195" t="s">
        <v>119</v>
      </c>
      <c r="E223" s="196" t="s">
        <v>379</v>
      </c>
      <c r="F223" s="197" t="s">
        <v>380</v>
      </c>
      <c r="G223" s="198" t="s">
        <v>198</v>
      </c>
      <c r="H223" s="199">
        <v>290.48</v>
      </c>
      <c r="I223" s="200"/>
      <c r="J223" s="199">
        <f>ROUND(I223*H223,1)</f>
        <v>0</v>
      </c>
      <c r="K223" s="197" t="s">
        <v>123</v>
      </c>
      <c r="L223" s="43"/>
      <c r="M223" s="201" t="s">
        <v>19</v>
      </c>
      <c r="N223" s="202" t="s">
        <v>43</v>
      </c>
      <c r="O223" s="83"/>
      <c r="P223" s="203">
        <f>O223*H223</f>
        <v>0</v>
      </c>
      <c r="Q223" s="203">
        <v>0</v>
      </c>
      <c r="R223" s="203">
        <f>Q223*H223</f>
        <v>0</v>
      </c>
      <c r="S223" s="203">
        <v>0</v>
      </c>
      <c r="T223" s="20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05" t="s">
        <v>140</v>
      </c>
      <c r="AT223" s="205" t="s">
        <v>119</v>
      </c>
      <c r="AU223" s="205" t="s">
        <v>82</v>
      </c>
      <c r="AY223" s="16" t="s">
        <v>118</v>
      </c>
      <c r="BE223" s="206">
        <f>IF(N223="základní",J223,0)</f>
        <v>0</v>
      </c>
      <c r="BF223" s="206">
        <f>IF(N223="snížená",J223,0)</f>
        <v>0</v>
      </c>
      <c r="BG223" s="206">
        <f>IF(N223="zákl. přenesená",J223,0)</f>
        <v>0</v>
      </c>
      <c r="BH223" s="206">
        <f>IF(N223="sníž. přenesená",J223,0)</f>
        <v>0</v>
      </c>
      <c r="BI223" s="206">
        <f>IF(N223="nulová",J223,0)</f>
        <v>0</v>
      </c>
      <c r="BJ223" s="16" t="s">
        <v>80</v>
      </c>
      <c r="BK223" s="206">
        <f>ROUND(I223*H223,1)</f>
        <v>0</v>
      </c>
      <c r="BL223" s="16" t="s">
        <v>140</v>
      </c>
      <c r="BM223" s="205" t="s">
        <v>381</v>
      </c>
    </row>
    <row r="224" spans="1:47" s="2" customFormat="1" ht="12">
      <c r="A224" s="37"/>
      <c r="B224" s="38"/>
      <c r="C224" s="39"/>
      <c r="D224" s="207" t="s">
        <v>126</v>
      </c>
      <c r="E224" s="39"/>
      <c r="F224" s="208" t="s">
        <v>382</v>
      </c>
      <c r="G224" s="39"/>
      <c r="H224" s="39"/>
      <c r="I224" s="209"/>
      <c r="J224" s="39"/>
      <c r="K224" s="39"/>
      <c r="L224" s="43"/>
      <c r="M224" s="210"/>
      <c r="N224" s="211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126</v>
      </c>
      <c r="AU224" s="16" t="s">
        <v>82</v>
      </c>
    </row>
    <row r="225" spans="1:51" s="14" customFormat="1" ht="12">
      <c r="A225" s="14"/>
      <c r="B225" s="235"/>
      <c r="C225" s="236"/>
      <c r="D225" s="226" t="s">
        <v>181</v>
      </c>
      <c r="E225" s="237" t="s">
        <v>19</v>
      </c>
      <c r="F225" s="238" t="s">
        <v>555</v>
      </c>
      <c r="G225" s="236"/>
      <c r="H225" s="239">
        <v>290.48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181</v>
      </c>
      <c r="AU225" s="245" t="s">
        <v>82</v>
      </c>
      <c r="AV225" s="14" t="s">
        <v>82</v>
      </c>
      <c r="AW225" s="14" t="s">
        <v>33</v>
      </c>
      <c r="AX225" s="14" t="s">
        <v>72</v>
      </c>
      <c r="AY225" s="245" t="s">
        <v>118</v>
      </c>
    </row>
    <row r="226" spans="1:65" s="2" customFormat="1" ht="37.8" customHeight="1">
      <c r="A226" s="37"/>
      <c r="B226" s="38"/>
      <c r="C226" s="195" t="s">
        <v>456</v>
      </c>
      <c r="D226" s="195" t="s">
        <v>119</v>
      </c>
      <c r="E226" s="196" t="s">
        <v>385</v>
      </c>
      <c r="F226" s="197" t="s">
        <v>386</v>
      </c>
      <c r="G226" s="198" t="s">
        <v>198</v>
      </c>
      <c r="H226" s="199">
        <v>2614.32</v>
      </c>
      <c r="I226" s="200"/>
      <c r="J226" s="199">
        <f>ROUND(I226*H226,1)</f>
        <v>0</v>
      </c>
      <c r="K226" s="197" t="s">
        <v>123</v>
      </c>
      <c r="L226" s="43"/>
      <c r="M226" s="201" t="s">
        <v>19</v>
      </c>
      <c r="N226" s="202" t="s">
        <v>43</v>
      </c>
      <c r="O226" s="83"/>
      <c r="P226" s="203">
        <f>O226*H226</f>
        <v>0</v>
      </c>
      <c r="Q226" s="203">
        <v>0</v>
      </c>
      <c r="R226" s="203">
        <f>Q226*H226</f>
        <v>0</v>
      </c>
      <c r="S226" s="203">
        <v>0</v>
      </c>
      <c r="T226" s="20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05" t="s">
        <v>140</v>
      </c>
      <c r="AT226" s="205" t="s">
        <v>119</v>
      </c>
      <c r="AU226" s="205" t="s">
        <v>82</v>
      </c>
      <c r="AY226" s="16" t="s">
        <v>118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6" t="s">
        <v>80</v>
      </c>
      <c r="BK226" s="206">
        <f>ROUND(I226*H226,1)</f>
        <v>0</v>
      </c>
      <c r="BL226" s="16" t="s">
        <v>140</v>
      </c>
      <c r="BM226" s="205" t="s">
        <v>387</v>
      </c>
    </row>
    <row r="227" spans="1:47" s="2" customFormat="1" ht="12">
      <c r="A227" s="37"/>
      <c r="B227" s="38"/>
      <c r="C227" s="39"/>
      <c r="D227" s="207" t="s">
        <v>126</v>
      </c>
      <c r="E227" s="39"/>
      <c r="F227" s="208" t="s">
        <v>388</v>
      </c>
      <c r="G227" s="39"/>
      <c r="H227" s="39"/>
      <c r="I227" s="209"/>
      <c r="J227" s="39"/>
      <c r="K227" s="39"/>
      <c r="L227" s="43"/>
      <c r="M227" s="210"/>
      <c r="N227" s="211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126</v>
      </c>
      <c r="AU227" s="16" t="s">
        <v>82</v>
      </c>
    </row>
    <row r="228" spans="1:51" s="14" customFormat="1" ht="12">
      <c r="A228" s="14"/>
      <c r="B228" s="235"/>
      <c r="C228" s="236"/>
      <c r="D228" s="226" t="s">
        <v>181</v>
      </c>
      <c r="E228" s="237" t="s">
        <v>19</v>
      </c>
      <c r="F228" s="238" t="s">
        <v>556</v>
      </c>
      <c r="G228" s="236"/>
      <c r="H228" s="239">
        <v>2614.32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181</v>
      </c>
      <c r="AU228" s="245" t="s">
        <v>82</v>
      </c>
      <c r="AV228" s="14" t="s">
        <v>82</v>
      </c>
      <c r="AW228" s="14" t="s">
        <v>33</v>
      </c>
      <c r="AX228" s="14" t="s">
        <v>72</v>
      </c>
      <c r="AY228" s="245" t="s">
        <v>118</v>
      </c>
    </row>
    <row r="229" spans="1:65" s="2" customFormat="1" ht="44.25" customHeight="1">
      <c r="A229" s="37"/>
      <c r="B229" s="38"/>
      <c r="C229" s="195" t="s">
        <v>459</v>
      </c>
      <c r="D229" s="195" t="s">
        <v>119</v>
      </c>
      <c r="E229" s="196" t="s">
        <v>391</v>
      </c>
      <c r="F229" s="197" t="s">
        <v>197</v>
      </c>
      <c r="G229" s="198" t="s">
        <v>198</v>
      </c>
      <c r="H229" s="199">
        <v>290.48</v>
      </c>
      <c r="I229" s="200"/>
      <c r="J229" s="199">
        <f>ROUND(I229*H229,1)</f>
        <v>0</v>
      </c>
      <c r="K229" s="197" t="s">
        <v>123</v>
      </c>
      <c r="L229" s="43"/>
      <c r="M229" s="201" t="s">
        <v>19</v>
      </c>
      <c r="N229" s="202" t="s">
        <v>43</v>
      </c>
      <c r="O229" s="83"/>
      <c r="P229" s="203">
        <f>O229*H229</f>
        <v>0</v>
      </c>
      <c r="Q229" s="203">
        <v>0</v>
      </c>
      <c r="R229" s="203">
        <f>Q229*H229</f>
        <v>0</v>
      </c>
      <c r="S229" s="203">
        <v>0</v>
      </c>
      <c r="T229" s="20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5" t="s">
        <v>140</v>
      </c>
      <c r="AT229" s="205" t="s">
        <v>119</v>
      </c>
      <c r="AU229" s="205" t="s">
        <v>82</v>
      </c>
      <c r="AY229" s="16" t="s">
        <v>118</v>
      </c>
      <c r="BE229" s="206">
        <f>IF(N229="základní",J229,0)</f>
        <v>0</v>
      </c>
      <c r="BF229" s="206">
        <f>IF(N229="snížená",J229,0)</f>
        <v>0</v>
      </c>
      <c r="BG229" s="206">
        <f>IF(N229="zákl. přenesená",J229,0)</f>
        <v>0</v>
      </c>
      <c r="BH229" s="206">
        <f>IF(N229="sníž. přenesená",J229,0)</f>
        <v>0</v>
      </c>
      <c r="BI229" s="206">
        <f>IF(N229="nulová",J229,0)</f>
        <v>0</v>
      </c>
      <c r="BJ229" s="16" t="s">
        <v>80</v>
      </c>
      <c r="BK229" s="206">
        <f>ROUND(I229*H229,1)</f>
        <v>0</v>
      </c>
      <c r="BL229" s="16" t="s">
        <v>140</v>
      </c>
      <c r="BM229" s="205" t="s">
        <v>392</v>
      </c>
    </row>
    <row r="230" spans="1:47" s="2" customFormat="1" ht="12">
      <c r="A230" s="37"/>
      <c r="B230" s="38"/>
      <c r="C230" s="39"/>
      <c r="D230" s="207" t="s">
        <v>126</v>
      </c>
      <c r="E230" s="39"/>
      <c r="F230" s="208" t="s">
        <v>393</v>
      </c>
      <c r="G230" s="39"/>
      <c r="H230" s="39"/>
      <c r="I230" s="209"/>
      <c r="J230" s="39"/>
      <c r="K230" s="39"/>
      <c r="L230" s="43"/>
      <c r="M230" s="210"/>
      <c r="N230" s="211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126</v>
      </c>
      <c r="AU230" s="16" t="s">
        <v>82</v>
      </c>
    </row>
    <row r="231" spans="1:65" s="2" customFormat="1" ht="37.8" customHeight="1">
      <c r="A231" s="37"/>
      <c r="B231" s="38"/>
      <c r="C231" s="195" t="s">
        <v>522</v>
      </c>
      <c r="D231" s="195" t="s">
        <v>119</v>
      </c>
      <c r="E231" s="196" t="s">
        <v>395</v>
      </c>
      <c r="F231" s="197" t="s">
        <v>396</v>
      </c>
      <c r="G231" s="198" t="s">
        <v>198</v>
      </c>
      <c r="H231" s="199">
        <v>12.15</v>
      </c>
      <c r="I231" s="200"/>
      <c r="J231" s="199">
        <f>ROUND(I231*H231,1)</f>
        <v>0</v>
      </c>
      <c r="K231" s="197" t="s">
        <v>123</v>
      </c>
      <c r="L231" s="43"/>
      <c r="M231" s="201" t="s">
        <v>19</v>
      </c>
      <c r="N231" s="202" t="s">
        <v>43</v>
      </c>
      <c r="O231" s="83"/>
      <c r="P231" s="203">
        <f>O231*H231</f>
        <v>0</v>
      </c>
      <c r="Q231" s="203">
        <v>0</v>
      </c>
      <c r="R231" s="203">
        <f>Q231*H231</f>
        <v>0</v>
      </c>
      <c r="S231" s="203">
        <v>0</v>
      </c>
      <c r="T231" s="20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05" t="s">
        <v>140</v>
      </c>
      <c r="AT231" s="205" t="s">
        <v>119</v>
      </c>
      <c r="AU231" s="205" t="s">
        <v>82</v>
      </c>
      <c r="AY231" s="16" t="s">
        <v>118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6" t="s">
        <v>80</v>
      </c>
      <c r="BK231" s="206">
        <f>ROUND(I231*H231,1)</f>
        <v>0</v>
      </c>
      <c r="BL231" s="16" t="s">
        <v>140</v>
      </c>
      <c r="BM231" s="205" t="s">
        <v>557</v>
      </c>
    </row>
    <row r="232" spans="1:47" s="2" customFormat="1" ht="12">
      <c r="A232" s="37"/>
      <c r="B232" s="38"/>
      <c r="C232" s="39"/>
      <c r="D232" s="207" t="s">
        <v>126</v>
      </c>
      <c r="E232" s="39"/>
      <c r="F232" s="208" t="s">
        <v>398</v>
      </c>
      <c r="G232" s="39"/>
      <c r="H232" s="39"/>
      <c r="I232" s="209"/>
      <c r="J232" s="39"/>
      <c r="K232" s="39"/>
      <c r="L232" s="43"/>
      <c r="M232" s="210"/>
      <c r="N232" s="211"/>
      <c r="O232" s="83"/>
      <c r="P232" s="83"/>
      <c r="Q232" s="83"/>
      <c r="R232" s="83"/>
      <c r="S232" s="83"/>
      <c r="T232" s="84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126</v>
      </c>
      <c r="AU232" s="16" t="s">
        <v>82</v>
      </c>
    </row>
    <row r="233" spans="1:51" s="14" customFormat="1" ht="12">
      <c r="A233" s="14"/>
      <c r="B233" s="235"/>
      <c r="C233" s="236"/>
      <c r="D233" s="226" t="s">
        <v>181</v>
      </c>
      <c r="E233" s="237" t="s">
        <v>19</v>
      </c>
      <c r="F233" s="238" t="s">
        <v>558</v>
      </c>
      <c r="G233" s="236"/>
      <c r="H233" s="239">
        <v>12.15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181</v>
      </c>
      <c r="AU233" s="245" t="s">
        <v>82</v>
      </c>
      <c r="AV233" s="14" t="s">
        <v>82</v>
      </c>
      <c r="AW233" s="14" t="s">
        <v>33</v>
      </c>
      <c r="AX233" s="14" t="s">
        <v>72</v>
      </c>
      <c r="AY233" s="245" t="s">
        <v>118</v>
      </c>
    </row>
    <row r="234" spans="1:65" s="2" customFormat="1" ht="37.8" customHeight="1">
      <c r="A234" s="37"/>
      <c r="B234" s="38"/>
      <c r="C234" s="195" t="s">
        <v>525</v>
      </c>
      <c r="D234" s="195" t="s">
        <v>119</v>
      </c>
      <c r="E234" s="196" t="s">
        <v>400</v>
      </c>
      <c r="F234" s="197" t="s">
        <v>386</v>
      </c>
      <c r="G234" s="198" t="s">
        <v>198</v>
      </c>
      <c r="H234" s="199">
        <v>109.35</v>
      </c>
      <c r="I234" s="200"/>
      <c r="J234" s="199">
        <f>ROUND(I234*H234,1)</f>
        <v>0</v>
      </c>
      <c r="K234" s="197" t="s">
        <v>123</v>
      </c>
      <c r="L234" s="43"/>
      <c r="M234" s="201" t="s">
        <v>19</v>
      </c>
      <c r="N234" s="202" t="s">
        <v>43</v>
      </c>
      <c r="O234" s="83"/>
      <c r="P234" s="203">
        <f>O234*H234</f>
        <v>0</v>
      </c>
      <c r="Q234" s="203">
        <v>0</v>
      </c>
      <c r="R234" s="203">
        <f>Q234*H234</f>
        <v>0</v>
      </c>
      <c r="S234" s="203">
        <v>0</v>
      </c>
      <c r="T234" s="20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05" t="s">
        <v>140</v>
      </c>
      <c r="AT234" s="205" t="s">
        <v>119</v>
      </c>
      <c r="AU234" s="205" t="s">
        <v>82</v>
      </c>
      <c r="AY234" s="16" t="s">
        <v>118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16" t="s">
        <v>80</v>
      </c>
      <c r="BK234" s="206">
        <f>ROUND(I234*H234,1)</f>
        <v>0</v>
      </c>
      <c r="BL234" s="16" t="s">
        <v>140</v>
      </c>
      <c r="BM234" s="205" t="s">
        <v>559</v>
      </c>
    </row>
    <row r="235" spans="1:47" s="2" customFormat="1" ht="12">
      <c r="A235" s="37"/>
      <c r="B235" s="38"/>
      <c r="C235" s="39"/>
      <c r="D235" s="207" t="s">
        <v>126</v>
      </c>
      <c r="E235" s="39"/>
      <c r="F235" s="208" t="s">
        <v>402</v>
      </c>
      <c r="G235" s="39"/>
      <c r="H235" s="39"/>
      <c r="I235" s="209"/>
      <c r="J235" s="39"/>
      <c r="K235" s="39"/>
      <c r="L235" s="43"/>
      <c r="M235" s="210"/>
      <c r="N235" s="211"/>
      <c r="O235" s="83"/>
      <c r="P235" s="83"/>
      <c r="Q235" s="83"/>
      <c r="R235" s="83"/>
      <c r="S235" s="83"/>
      <c r="T235" s="84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126</v>
      </c>
      <c r="AU235" s="16" t="s">
        <v>82</v>
      </c>
    </row>
    <row r="236" spans="1:51" s="14" customFormat="1" ht="12">
      <c r="A236" s="14"/>
      <c r="B236" s="235"/>
      <c r="C236" s="236"/>
      <c r="D236" s="226" t="s">
        <v>181</v>
      </c>
      <c r="E236" s="237" t="s">
        <v>19</v>
      </c>
      <c r="F236" s="238" t="s">
        <v>560</v>
      </c>
      <c r="G236" s="236"/>
      <c r="H236" s="239">
        <v>109.35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181</v>
      </c>
      <c r="AU236" s="245" t="s">
        <v>82</v>
      </c>
      <c r="AV236" s="14" t="s">
        <v>82</v>
      </c>
      <c r="AW236" s="14" t="s">
        <v>33</v>
      </c>
      <c r="AX236" s="14" t="s">
        <v>72</v>
      </c>
      <c r="AY236" s="245" t="s">
        <v>118</v>
      </c>
    </row>
    <row r="237" spans="1:65" s="2" customFormat="1" ht="44.25" customHeight="1">
      <c r="A237" s="37"/>
      <c r="B237" s="38"/>
      <c r="C237" s="195" t="s">
        <v>561</v>
      </c>
      <c r="D237" s="195" t="s">
        <v>119</v>
      </c>
      <c r="E237" s="196" t="s">
        <v>405</v>
      </c>
      <c r="F237" s="197" t="s">
        <v>406</v>
      </c>
      <c r="G237" s="198" t="s">
        <v>198</v>
      </c>
      <c r="H237" s="199">
        <v>12.15</v>
      </c>
      <c r="I237" s="200"/>
      <c r="J237" s="199">
        <f>ROUND(I237*H237,1)</f>
        <v>0</v>
      </c>
      <c r="K237" s="197" t="s">
        <v>123</v>
      </c>
      <c r="L237" s="43"/>
      <c r="M237" s="201" t="s">
        <v>19</v>
      </c>
      <c r="N237" s="202" t="s">
        <v>43</v>
      </c>
      <c r="O237" s="83"/>
      <c r="P237" s="203">
        <f>O237*H237</f>
        <v>0</v>
      </c>
      <c r="Q237" s="203">
        <v>0</v>
      </c>
      <c r="R237" s="203">
        <f>Q237*H237</f>
        <v>0</v>
      </c>
      <c r="S237" s="203">
        <v>0</v>
      </c>
      <c r="T237" s="20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05" t="s">
        <v>140</v>
      </c>
      <c r="AT237" s="205" t="s">
        <v>119</v>
      </c>
      <c r="AU237" s="205" t="s">
        <v>82</v>
      </c>
      <c r="AY237" s="16" t="s">
        <v>118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6" t="s">
        <v>80</v>
      </c>
      <c r="BK237" s="206">
        <f>ROUND(I237*H237,1)</f>
        <v>0</v>
      </c>
      <c r="BL237" s="16" t="s">
        <v>140</v>
      </c>
      <c r="BM237" s="205" t="s">
        <v>407</v>
      </c>
    </row>
    <row r="238" spans="1:47" s="2" customFormat="1" ht="12">
      <c r="A238" s="37"/>
      <c r="B238" s="38"/>
      <c r="C238" s="39"/>
      <c r="D238" s="207" t="s">
        <v>126</v>
      </c>
      <c r="E238" s="39"/>
      <c r="F238" s="208" t="s">
        <v>408</v>
      </c>
      <c r="G238" s="39"/>
      <c r="H238" s="39"/>
      <c r="I238" s="209"/>
      <c r="J238" s="39"/>
      <c r="K238" s="39"/>
      <c r="L238" s="43"/>
      <c r="M238" s="212"/>
      <c r="N238" s="213"/>
      <c r="O238" s="214"/>
      <c r="P238" s="214"/>
      <c r="Q238" s="214"/>
      <c r="R238" s="214"/>
      <c r="S238" s="214"/>
      <c r="T238" s="215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126</v>
      </c>
      <c r="AU238" s="16" t="s">
        <v>82</v>
      </c>
    </row>
    <row r="239" spans="1:31" s="2" customFormat="1" ht="6.95" customHeight="1">
      <c r="A239" s="37"/>
      <c r="B239" s="58"/>
      <c r="C239" s="59"/>
      <c r="D239" s="59"/>
      <c r="E239" s="59"/>
      <c r="F239" s="59"/>
      <c r="G239" s="59"/>
      <c r="H239" s="59"/>
      <c r="I239" s="59"/>
      <c r="J239" s="59"/>
      <c r="K239" s="59"/>
      <c r="L239" s="43"/>
      <c r="M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</sheetData>
  <sheetProtection password="CC35" sheet="1" objects="1" scenarios="1" formatColumns="0" formatRows="0" autoFilter="0"/>
  <autoFilter ref="C85:K23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3107311"/>
    <hyperlink ref="F94" r:id="rId2" display="https://podminky.urs.cz/item/CS_URS_2023_01/131213701"/>
    <hyperlink ref="F101" r:id="rId3" display="https://podminky.urs.cz/item/CS_URS_2023_01/162751117"/>
    <hyperlink ref="F103" r:id="rId4" display="https://podminky.urs.cz/item/CS_URS_2023_01/171201221"/>
    <hyperlink ref="F106" r:id="rId5" display="https://podminky.urs.cz/item/CS_URS_2023_01/181951112"/>
    <hyperlink ref="F116" r:id="rId6" display="https://podminky.urs.cz/item/CS_URS_2023_01/451317111"/>
    <hyperlink ref="F123" r:id="rId7" display="https://podminky.urs.cz/item/CS_URS_2023_01/451573111"/>
    <hyperlink ref="F128" r:id="rId8" display="https://podminky.urs.cz/item/CS_URS_2023_01/452311151"/>
    <hyperlink ref="F133" r:id="rId9" display="https://podminky.urs.cz/item/CS_URS_2023_01/465513227"/>
    <hyperlink ref="F141" r:id="rId10" display="https://podminky.urs.cz/item/CS_URS_2023_01/567511151"/>
    <hyperlink ref="F143" r:id="rId11" display="https://podminky.urs.cz/item/CS_URS_2023_01/567512152"/>
    <hyperlink ref="F161" r:id="rId12" display="https://podminky.urs.cz/item/CS_URS_2023_01/565145121"/>
    <hyperlink ref="F163" r:id="rId13" display="https://podminky.urs.cz/item/CS_URS_2023_01/573231107"/>
    <hyperlink ref="F165" r:id="rId14" display="https://podminky.urs.cz/item/CS_URS_2023_01/577134141"/>
    <hyperlink ref="F167" r:id="rId15" display="https://podminky.urs.cz/item/CS_URS_2023_01/573231107"/>
    <hyperlink ref="F169" r:id="rId16" display="https://podminky.urs.cz/item/CS_URS_2023_01/577135142"/>
    <hyperlink ref="F171" r:id="rId17" display="https://podminky.urs.cz/item/CS_URS_2023_01/573231107"/>
    <hyperlink ref="F173" r:id="rId18" display="https://podminky.urs.cz/item/CS_URS_2023_01/577144141"/>
    <hyperlink ref="F175" r:id="rId19" display="https://podminky.urs.cz/item/CS_URS_2023_01/569931132"/>
    <hyperlink ref="F177" r:id="rId20" display="https://podminky.urs.cz/item/CS_URS_2023_01/564950413"/>
    <hyperlink ref="F180" r:id="rId21" display="https://podminky.urs.cz/item/CS_URS_2023_01/912221111"/>
    <hyperlink ref="F183" r:id="rId22" display="https://podminky.urs.cz/item/CS_URS_2023_01/915211112"/>
    <hyperlink ref="F185" r:id="rId23" display="https://podminky.urs.cz/item/CS_URS_2023_01/915221122"/>
    <hyperlink ref="F187" r:id="rId24" display="https://podminky.urs.cz/item/CS_URS_2023_01/919112111"/>
    <hyperlink ref="F189" r:id="rId25" display="https://podminky.urs.cz/item/CS_URS_2023_01/919121212"/>
    <hyperlink ref="F191" r:id="rId26" display="https://podminky.urs.cz/item/CS_URS_2023_01/938902151"/>
    <hyperlink ref="F193" r:id="rId27" display="https://podminky.urs.cz/item/CS_URS_2023_01/938902421"/>
    <hyperlink ref="F199" r:id="rId28" display="https://podminky.urs.cz/item/CS_URS_2023_01/938909611"/>
    <hyperlink ref="F203" r:id="rId29" display="https://podminky.urs.cz/item/CS_URS_2023_01/919521130"/>
    <hyperlink ref="F206" r:id="rId30" display="https://podminky.urs.cz/item/CS_URS_2023_01/919535556"/>
    <hyperlink ref="F209" r:id="rId31" display="https://podminky.urs.cz/item/CS_URS_2023_01/966008112"/>
    <hyperlink ref="F211" r:id="rId32" display="https://podminky.urs.cz/item/CS_URS_2023_01/966008311"/>
    <hyperlink ref="F216" r:id="rId33" display="https://podminky.urs.cz/item/CS_URS_2023_01/977213214"/>
    <hyperlink ref="F219" r:id="rId34" display="https://podminky.urs.cz/item/CS_URS_2023_01/998225111"/>
    <hyperlink ref="F222" r:id="rId35" display="https://podminky.urs.cz/item/CS_URS_2023_01/997221611"/>
    <hyperlink ref="F224" r:id="rId36" display="https://podminky.urs.cz/item/CS_URS_2023_01/997221551"/>
    <hyperlink ref="F227" r:id="rId37" display="https://podminky.urs.cz/item/CS_URS_2023_01/997221559"/>
    <hyperlink ref="F230" r:id="rId38" display="https://podminky.urs.cz/item/CS_URS_2023_01/997221655"/>
    <hyperlink ref="F232" r:id="rId39" display="https://podminky.urs.cz/item/CS_URS_2023_01/997221561"/>
    <hyperlink ref="F235" r:id="rId40" display="https://podminky.urs.cz/item/CS_URS_2023_01/997221569"/>
    <hyperlink ref="F238" r:id="rId41" display="https://podminky.urs.cz/item/CS_URS_2023_01/997221615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AMD\Roman</dc:creator>
  <cp:keywords/>
  <dc:description/>
  <cp:lastModifiedBy>AMD\Roman</cp:lastModifiedBy>
  <dcterms:created xsi:type="dcterms:W3CDTF">2023-03-02T16:42:00Z</dcterms:created>
  <dcterms:modified xsi:type="dcterms:W3CDTF">2023-03-02T16:42:08Z</dcterms:modified>
  <cp:category/>
  <cp:version/>
  <cp:contentType/>
  <cp:contentStatus/>
</cp:coreProperties>
</file>