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SO 000" sheetId="2" r:id="rId2"/>
    <sheet name="SO 101.101" sheetId="3" r:id="rId3"/>
    <sheet name="SO 101.102" sheetId="4" r:id="rId4"/>
    <sheet name="SO 101.103" sheetId="5" r:id="rId5"/>
  </sheets>
  <definedNames/>
  <calcPr fullCalcOnLoad="1"/>
</workbook>
</file>

<file path=xl/sharedStrings.xml><?xml version="1.0" encoding="utf-8"?>
<sst xmlns="http://schemas.openxmlformats.org/spreadsheetml/2006/main" count="1235" uniqueCount="400">
  <si>
    <t>Soupis objektů s DPH</t>
  </si>
  <si>
    <t>Stavba:22PC10 - II/195 a II/197 Svržno - Bělá nad Radbuzou, oprava</t>
  </si>
  <si>
    <t>Varianta:ZŘ - Základní řešení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</si>
  <si>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</si>
  <si>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</si>
  <si>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</si>
  <si>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</si>
  <si>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</si>
  <si>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</si>
  <si>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</si>
  <si>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</si>
  <si>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</si>
  <si>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</si>
  <si>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</t>
  </si>
  <si>
    <t>Firma: Prime-com s.r.o.</t>
  </si>
  <si>
    <t>Příloha k formuláři pro ocenění nabídky</t>
  </si>
  <si>
    <t>Stavba</t>
  </si>
  <si>
    <t>číslo a název SO</t>
  </si>
  <si>
    <t>číslo a název rozpočtu:</t>
  </si>
  <si>
    <t>22PC10</t>
  </si>
  <si>
    <t>II/195 a II/197 Svržno - Bělá nad Radbuzou, oprava</t>
  </si>
  <si>
    <t>SO 000</t>
  </si>
  <si>
    <t>Vedlejší a všeobecné náklady</t>
  </si>
  <si>
    <t>Poř.
č.pol.</t>
  </si>
  <si>
    <t>1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</si>
  <si>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</si>
  <si>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</si>
  <si>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</si>
  <si>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</si>
  <si>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</si>
  <si>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</si>
  <si>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</si>
  <si>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</si>
  <si>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</si>
  <si>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</si>
  <si>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</si>
  <si>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</si>
  <si>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</si>
  <si>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</si>
  <si>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</si>
  <si>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</si>
  <si>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Všeobecné konstrukce a práce</t>
  </si>
  <si>
    <t>0</t>
  </si>
  <si>
    <t>02710</t>
  </si>
  <si>
    <t/>
  </si>
  <si>
    <t xml:space="preserve">POMOC PRÁCE ZŘÍZ NEBO ZAJIŠŤ OBJÍŽĎKY A PŘÍSTUP CESTY
Pasport objízdné trasy před zahájením výstavby a po dokončení stavby a převedení dopravy zpět na silnici II/197, II/195. </t>
  </si>
  <si>
    <t xml:space="preserve">KPL       </t>
  </si>
  <si>
    <t>zahrnuje veškeré náklady spojené s objednatelem požadovanými zařízeními</t>
  </si>
  <si>
    <t>02910</t>
  </si>
  <si>
    <t>OSTATNÍ POŽADAVKY - ZEMĚMĚŘIČSKÁ MĚŘENÍ
Zaměření skutečného provedení stavby</t>
  </si>
  <si>
    <t>zahrnuje veškeré náklady spojené s objednatelem požadovanými pracemi,
- pro stanovení orientační investorské ceny určete jednotkovou cenu jako 1% odhadované
ceny stavby</t>
  </si>
  <si>
    <t>02944</t>
  </si>
  <si>
    <t>OSTAT POŽADAVKY - DOKUMENTACE SKUTEČ PROVEDENÍ V DIGIT FORMĚ
Vyhotovení dokumentace skutečného provedení stavby (DSPS);
v počtu 2 paré v tištěné formě + 1 x digitální forma (CD)</t>
  </si>
  <si>
    <t>zahrnuje veškeré náklady spojené s objednatelem požadovanými pracemi</t>
  </si>
  <si>
    <t>02946</t>
  </si>
  <si>
    <t>OSTAT POŽADAVKY - FOTODOKUMENTACE
Fotografie 9*13 cm - soubor fotek z průběhu stavby na CD</t>
  </si>
  <si>
    <t>položka zahrnuje:
- fotodokumentaci zadavatelem požadovaného děje a konstrukcí v požadovaných časových intervalech
- zadavatelem specifikované výstupy (fotografie v papírovém a digitálním formátu) v požadovaném počtu</t>
  </si>
  <si>
    <t>02990</t>
  </si>
  <si>
    <t>OSTATNÍ POŽADAVKY - INFORMAČNÍ TABULE
Osazení omluvných a informačních tabulí dle požadavků SÚS PK, p.o.</t>
  </si>
  <si>
    <t>položka zahrnuje:
- dodání a osazení informačních tabulí v předepsaném provedení a množství s obsahem předepsaným zadavatelem
- veškeré nosné a upevňovací konstrukce
- základové konstrukce včetně nutných zemních prací
- demontáž a odvoz po skončení platnosti
- případně nutné opravy poškozených čátí během platnosti</t>
  </si>
  <si>
    <t>03100</t>
  </si>
  <si>
    <t>ZAŘÍZENÍ STAVENIŠTĚ - ZŘÍZENÍ, PROVOZ, DEMONTÁŽ</t>
  </si>
  <si>
    <t>Odhad</t>
  </si>
  <si>
    <t>zahrnuje objednatelem povolené náklady na pořízení (event. pronájem), provozování, udržování a likvidaci zhotovitelova zařízení</t>
  </si>
  <si>
    <t>03350</t>
  </si>
  <si>
    <t>SLUŽBY ZAJIŠŤUJÍCÍ REGUL, PŘEVED A OCHRANU VEŘEJ DOPRAVY
Položka zahrnuje náklady na veškeré zařízení (přechodné DZ vč. VDZ, zneplatnění stávajících DZ, SSZ s časomírou odpočtu, řízení dopravy pracovníky příslušně poučenými apod.) v rámci všech opatření (včetně MTŽ a DMTŽ) po celou dobu trvání stavby. 
Retroreflexní materiál min. třídy RA2 dle ČSN EN 12899-1  
Jednotlivá opatření viz PD. 
Položka zahrnuje povinnou kontrolu veškerých zařízení min. 1x denně po celou dobu trvání přechodné úpravy a bezprostřední napravení případných nedostatků oproti rozhodnutí kompetentního orgánu a všem legislativním požadavkům jakož i požadavkům zadavatele.</t>
  </si>
  <si>
    <t>zahrnuje objednatelem povolené náklady na služby pro zhotovitele</t>
  </si>
  <si>
    <t>SLUŽBY ZAJIŠŤUJÍCÍ REGUL, PŘEVED A OCHRANU VEŘEJ DOPRAVY
Zajištění všech potřebných stanovení přechodné úpravy provozu a povolení uzavírky na předmětné úseky komunikace od příslušného silničního správního úřadu/úřadů včetně projednání s dotčenými orgány</t>
  </si>
  <si>
    <t>03730</t>
  </si>
  <si>
    <t>POMOC PRÁCE ZAJIŠŤ NEBO ZŘÍZ OCHRANU INŽENÝRSKÝCH SÍTÍ</t>
  </si>
  <si>
    <t>zahrnuje objednatelem povolené náklady na požadovaná zařízení zhotovitele</t>
  </si>
  <si>
    <t>Zemní práce</t>
  </si>
  <si>
    <t>11120</t>
  </si>
  <si>
    <t>ODSTRANĚNÍ KŘOVIN
Ořez větví a keřů v průjezdném profilu na objízdných trasách a na účelové komunikaci mezi obcí Mírkovice a sil. II/195 (DIO pro etapu 8-9), včetně štěpkování, odkup materiálu zhotovitelem stavby na místě</t>
  </si>
  <si>
    <t xml:space="preserve">M2        </t>
  </si>
  <si>
    <t>Odměřeno ze situace
100*0,5=50,000 [A]</t>
  </si>
  <si>
    <t>odstranění křovin a stromů do průměru 100 mm
doprava dřevin bez ohledu na vzdálenost
spálení na hromadách nebo štěpkování</t>
  </si>
  <si>
    <t>Komunikace</t>
  </si>
  <si>
    <t>56960</t>
  </si>
  <si>
    <t>ZPEVNĚNÍ KRAJNIC Z RECYKLOVANÉHO MATERIÁLU
Rozprostření R-MAT fr. 0/22 a zhutnění v prostoru nezp. krajnice,
Oprava objízdné trasy, čerpání položky na základě souhlasu TDS</t>
  </si>
  <si>
    <t xml:space="preserve">M3        </t>
  </si>
  <si>
    <t>Odhad
povrch nezpevněné krajnice: (500*0,5*0,07)*2=35,000 [A]</t>
  </si>
  <si>
    <t>- dodání recyklátu v požadované kvalitě
- očištění podkladu
- uložení recyklátu dle předepsaného technologického předpisu, zhutnění vrstvy v předepsané tloušťce
- zřízení vrstvy bez rozlišení šířky, pokládání vrstvy po etapách, včetně pracovních spar a spojů
- úpravu napojení, ukončení 
- nezahrnuje postřiky, nátěry</t>
  </si>
  <si>
    <t>572211</t>
  </si>
  <si>
    <t xml:space="preserve">SPOJOVACÍ POSTŘIK Z ASFALTU DO 0,5KG/M2
PS-E, 0,4 kg/m2
Oprava objízdné trasy mezi obcí Mírkovice a sil. II/195, podrobněji v příloze ZOV
</t>
  </si>
  <si>
    <t>Odhad
účelová komunikace: 360*3,5*1,02=1 285,200 [A]</t>
  </si>
  <si>
    <t>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</si>
  <si>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>574A33</t>
  </si>
  <si>
    <t>ASFALTOVÝ BETON PRO OBRUSNÉ VRSTVY ACO 11 TL. 40MM
ACO 11 50/70, tl. 40 mm
Oprava objízdné trasy mezi obcí Mírkovice a sil. II/195, podrobněji v příloze ZOV</t>
  </si>
  <si>
    <t>Odhad
účelová komunikace: 360*3,5=1 260,000 [A]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</si>
  <si>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</si>
  <si>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57792A</t>
  </si>
  <si>
    <t>VÝSPRAVA VÝTLUKŮ SMĚSÍ ACO TL. DO 50MM
ACO 11 50/70, tl. 40 mm,
Oprava objízdné trasy mezi obcí Mírkovice a sil. II/195, čerpání položky na základě souhlasu TDS, podrobněji v příloze ZOV</t>
  </si>
  <si>
    <t>Odhad
50=50,000 [A]</t>
  </si>
  <si>
    <t>- odfrézování nebo jiné odstranění poškozených vozovkových vrstev
- zaříznutí hran
- vyčištění
- nátěr
- dodání a výplň předepsanou zhutněnou balenou asfaltovou směsí
- asfaltová zálivka</t>
  </si>
  <si>
    <t>VÝSPRAVA VÝTLUKŮ SMĚSÍ ACO TL. DO 50MM
ACO 11 50/70, tl. 40 mm,
Oprava objízdných tras, čerpání položky na základě souhlasu TDS</t>
  </si>
  <si>
    <t>Odhad
150=150,000 [A]</t>
  </si>
  <si>
    <t>Ostatní konstrukce a práce</t>
  </si>
  <si>
    <t>9</t>
  </si>
  <si>
    <t>93818</t>
  </si>
  <si>
    <t>OČIŠTĚNÍ ASFALT VOZOVEK ZAMETENÍM
Očištění povrchu před opravou objízdné trasy mezi obcí Mírkovice a sil. II/195, podrobněji v příloze ZOV</t>
  </si>
  <si>
    <t>položka zahrnuje očištění předepsaným způsobem včetně odklizení vzniklého odpadu</t>
  </si>
  <si>
    <t>C e l k e m</t>
  </si>
  <si>
    <t>Ostatní ve výkazu nespecifikované práce</t>
  </si>
  <si>
    <t>Vícepráce</t>
  </si>
  <si>
    <t>Vícepráce celkem</t>
  </si>
  <si>
    <t>Méněpráce</t>
  </si>
  <si>
    <t>Méněpráce celkem</t>
  </si>
  <si>
    <t>Celkem</t>
  </si>
  <si>
    <t>SO 101</t>
  </si>
  <si>
    <t>Silnice II/195, II/197</t>
  </si>
  <si>
    <t>SO 101.101</t>
  </si>
  <si>
    <t>Silnice II/195, II/197 - osa 101</t>
  </si>
  <si>
    <t>014102</t>
  </si>
  <si>
    <t>POPLATKY ZA SKLÁDKU</t>
  </si>
  <si>
    <t xml:space="preserve">T         </t>
  </si>
  <si>
    <t>Odměřeno ze situace
odstranění nestmelených vrstev (z pol. č. 113328.1): 1347,363*2,0=2 694,726 [A]
seříznutí krajnice ( z pol. č. 12924): (2182*0,11)*2=480,040 [B]
odkop z demontáže propustku a sjezdů (z pol. č. 122738): 14,184*2,0=28,368 [C]
čištění příkopů (z pol. č. 12931): 1849*0,05*2,0=184,900 [D]
čištění potrubí (z pol. č. 129946, 129958): 0,5=0,500 [E]
výkop pro uložení podélné drenáže (z pol. č. 212645): 133,5*0,2*2,0=53,400 [F]
Celkem: A+B+C+D+E+F=3 441,934 [G]
sypanina, kamenivo: 1 m3 = 2,0 t
beton, asf. beton: 1 m3 = 2,2 t
dřevo: 1 m3 = 0,7 t
plast: 1 m3 = 0,7 t</t>
  </si>
  <si>
    <t>zahrnuje veškeré poplatky provozovateli skládky související s uložením odpadu na skládce.</t>
  </si>
  <si>
    <t>Odměřeno ze situace
odkop pro sanaci podloží (z pol. č. 113328.2): 488,175*2,0=976,350 [A]
sypanina, kamenivo: 1 m3 = 2,0 t
beton, asf. beton: 1 m3 = 2,2 t
dřevo: 1 m3 = 0,7 t
plast: 1 m3 = 0,7 t</t>
  </si>
  <si>
    <t>03310</t>
  </si>
  <si>
    <t>SLUŽBY ZAJIŠŤUJÍCÍ STAVENIŠTNÍ DOPRAVU
Zvýšené náklady zhotovitele na provedení stavby (stěhování strojů, několikanásobný nájezd frézy).</t>
  </si>
  <si>
    <t>ODSTRANĚNÍ KŘOVIN
V místech gabionové zdi v km 0,616 - 0,736 (osa 101) budou odstraněny náletové dřeviny prorůstající opěrnou konstrukci, včetně štěpkování, odkup materiálu zhotovitelem stavby na místě</t>
  </si>
  <si>
    <t>Odměřeno ze situace
120*0,5=60,000 [A]</t>
  </si>
  <si>
    <t>113328</t>
  </si>
  <si>
    <t>ODSTRAN PODKL ZPEVNĚNÝCH PLOCH Z KAMENIVA NESTMEL, ODVOZ DO 20KM
Odstranění nestmelených konstrukčních vrstev v místech, kde dochází ke kompletní rekonstrukci vozovky, část materiálu bude použit na zasypání otevřených příkopů viz pol. č. 17411 (včetně přesunu na deponii), zbytek materiálu bude odvezen na skládku stavebních hmot</t>
  </si>
  <si>
    <t>Odměřeno ze situace
vozovka: 3254,5*0,36*1,15=1 347,363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</si>
  <si>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</si>
  <si>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ODSTRAN PODKL ZPEVNĚNÝCH PLOCH Z KAMENIVA NESTMEL, ODVOZ DO 20KM
Sanace podloží, se souhlasem TDS</t>
  </si>
  <si>
    <t>Odměřeno ze situace, předpoklad sanace 50% plochy kce "B".
vozovka: (3254,5*0,25*1,2)*0,5=488,175 [A]</t>
  </si>
  <si>
    <t>11372AA</t>
  </si>
  <si>
    <t>FRÉZOVÁNÍ ZPEVNĚNÝCH PLOCH ASFALTOVÝCH
Položka obsahuje i naložení materiálu na přepravní prostředek zhotovitele stavby. Včetně odvozu na deponii SÚS PK v obci Valdorf v kat. území Horšovský Týn. Včetně nákladů na několikanásobné nájezdy stavebních strojů v rámci dílčích fází výstavby.</t>
  </si>
  <si>
    <t>Odměřeno ze situace:
vozovka: 13088*1,01*0,11=1 454,077 [A]
oprava obrusné vrstvy u žel. přejezdu: 67,9*1,01*0,04=2,743 [B]
Celkem: A+B=1 456,820 [C]</t>
  </si>
  <si>
    <t>Položka zahrnuje veškerou manipulaci s vybouranou sutí a s vybouranými hmotami, kromě vodorovné dopravy,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</si>
  <si>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FRÉZOVÁNÍ ZPEVNĚNÝCH PLOCH ASFALTOVÝCH
Sanace plošných poruch, Po odfrézování ložných vrstev bude provedeno místní šetření a budou určena místa k opravě. Čerpání po odsouhlasení TDS.
Položka obsahuje i naložení materiálu na přepravní prostředek zhotovitele stavby. Materiál bude odkoupen zhotovitelem stavby na místě.</t>
  </si>
  <si>
    <t>Odhad:
2000*0,05=100,000 [A]</t>
  </si>
  <si>
    <t>122738</t>
  </si>
  <si>
    <t>ODKOPÁVKY A PROKOPÁVKY OBECNÉ TŘ. I, ODVOZ DO 20KM
Odkop zemin v místech realizace propustků pod silnicí II/197 v km 1,281.15 a 2,151.05 (osa 101), demontáž sjezdu v km 0,963 vpravo (osa 101)</t>
  </si>
  <si>
    <t>Odměřeno ze situace
propustek v km 1,281.15: 10,05*1*0,6=6,030 [A]
propustek v km 2,151.05: 9.84*1*0,6=5,904 [B]
demontáž sjezdu: 4,5*0,5=2,250 [C]
Celkem: A+B+C=14,184 [D]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</si>
  <si>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zhutnění podloží, případně i svahů vč. svahování
- zřízení stupňů v podloží a lavic na svazích, není-li pro tyto práce zřízena samostatná položka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</si>
  <si>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12924</t>
  </si>
  <si>
    <t>ČIŠTĚNÍ KRAJNIC OD NÁNOSU TL. DO 200MM
Seříznutí nezpevněné krajnice dle vzorového příčného řezu vč. naložení materiálu na přepravní prostředek zhotovitele stavby a odvoz na skládku</t>
  </si>
  <si>
    <t>Odměřeno ze situace</t>
  </si>
  <si>
    <t>Součástí položky je vodorovná a svislá doprava, přemístění, přeložení, manipulace s materiálem a uložení na skládku.
 Nezahrnuje poplatek za skládku, který se vykazuje v položce 0141** (s výjimkou malého množství  materiálu, kde je možné poplatek zahrnout do jednotkové ceny položky – tento fakt musí být uveden v doplňujícím textu k položce)</t>
  </si>
  <si>
    <t>12931</t>
  </si>
  <si>
    <t>ČIŠTĚNÍ PŘÍKOPŮ OD NÁNOSU DO 0,25M3/M
Včetně odvozu materiálu na skládku</t>
  </si>
  <si>
    <t xml:space="preserve">M         </t>
  </si>
  <si>
    <t>Odměřeno ze situace
otevřené příkopy: 88+317+184+99+110+577+62+290=1 727,000 [A]
příkopové žlabovky: 122=122,000 [B]
Celkem: A+B=1 849,000 [C]</t>
  </si>
  <si>
    <t>Součástí položky je vodorovná a svislá doprava, přemístění, přeložení, manipulace s materiálem a uložení na skládku.
 Nezahrnuje poplatek za skládku, který se vykazuje v položce 0141** (s výjimkou malého množství  materiálu, kde je možné poplatek zahrnout do jednotkové ceny položky – tento fakt musí být uveden v doplňujícím textu k položce)</t>
  </si>
  <si>
    <t>129946</t>
  </si>
  <si>
    <t>ČIŠTĚNÍ POTRUBÍ DN DO 400MM
Pročištění propustku v km 0,305 a 1,792 (osa 101)</t>
  </si>
  <si>
    <t>Odměřeno ze situace
7,5+10=17,500 [A]</t>
  </si>
  <si>
    <t>129958</t>
  </si>
  <si>
    <t>ČIŠTĚNÍ POTRUBÍ DN DO 600MM
Pročištění propustku v km 0,925 (osa 101)</t>
  </si>
  <si>
    <t>Odměřeno ze situace
9,6=9,600 [A]</t>
  </si>
  <si>
    <t>17511</t>
  </si>
  <si>
    <t>OBSYP POTRUBÍ A OBJEKTŮ SE ZHUTNĚNÍM
Obsyp potrubí ze zemin vhodných dle ČSN 73 6133 u propustů v km 1,281.15 a 2,151.05 (osa 101)</t>
  </si>
  <si>
    <t>Odměřeno ze situace
propustek v km 1,281.15: 10,05*1,25=12,563 [A]
propustek v km 2,151.05: 9.84*1,25=12,300 [B]
Celkem: A+B=24,863 [C]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</si>
  <si>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
- zemina vytlačená potrubím o DN do 180mm se od kubatury obsypů neodečítá</t>
  </si>
  <si>
    <t>18110</t>
  </si>
  <si>
    <t>ÚPRAVA PLÁNĚ SE ZHUTNĚNÍM V HORNINĚ TŘ. I
Úprava pláně v místech kompletní rekonstrukce vozovky</t>
  </si>
  <si>
    <t>Odměřeno ze situace
3254,5*1,2=3 905,400 [A]</t>
  </si>
  <si>
    <t>položka zahrnuje úpravu pláně včetně vyrovnání výškových rozdílů. Míru zhutnění určuje projekt.</t>
  </si>
  <si>
    <t>18221</t>
  </si>
  <si>
    <t>ROZPROSTŘENÍ ORNICE VE SVAHU V TL DO 0,10M
Dodání ornice a její rozprostření na svazích zemního tělesa v místech realizace kompletní rekonstrukce konstrukčních vrstev vozovky</t>
  </si>
  <si>
    <t>položka zahrnuje:
nutné přemístění ornice z dočasných skládek vzdálených do 50m
rozprostření ornice v předepsané tloušťce ve svahu přes 1:5</t>
  </si>
  <si>
    <t>18241</t>
  </si>
  <si>
    <t>ZALOŽENÍ TRÁVNÍKU RUČNÍM VÝSEVEM
Založení trávníku ve svazích zemního tělesa v místech realizace kompletní rekonstrukce konstrukčních vrstev vozovky</t>
  </si>
  <si>
    <t>Zahrnuje dodání předepsané travní směsi, její výsev na ornici, zalévání, první pokosení, to vše bez ohledu na sklon terénu</t>
  </si>
  <si>
    <t>18247</t>
  </si>
  <si>
    <t>OŠETŘOVÁNÍ TRÁVNÍKU</t>
  </si>
  <si>
    <t>Odměřeno ze situace
650*3=1 950,000 [A]</t>
  </si>
  <si>
    <t>Zahrnuje pokosení se shrabáním, naložení shrabků na dopravní prostředek, s odvozem a se složením, to vše bez ohledu na sklon terénu
zahrnuje nutné zalití a hnojení</t>
  </si>
  <si>
    <t>Základy</t>
  </si>
  <si>
    <t>212645</t>
  </si>
  <si>
    <t>TRATIVODY KOMPL Z TRUB Z PLAST HM DN DO 200MM, RÝHA TŘ I
Podélná drenáž včetně výkopů, dodání drenážních trubek a zásypu předepsaným materiálem (blíže v D.101.1 - Technická zpráva).</t>
  </si>
  <si>
    <t>Odměřeno ze situace
tuhá drenážní trubka DN 160 SN 8, perforace 220°: 133,5=133,500 [A]</t>
  </si>
  <si>
    <t>Položka platí pro kompletní konstrukce trativodů a zahrnuje zejména:
- výkop rýhy předepsaného tvaru v dané třídě těžitelnosti, výplň, zásyp trativodu včetně dopravy, uložení přebytečného materiálu, dodávky předepsaného materiálu pro výplň a zásyp
- zřízení spojovací vrstvy
- zřízení podkladu a lože trativodu z předepsaného materiálu
- dodávka a uložení trativodu předepsaného materiálu a profilu
- obsyp trativodu předepsaným materiálem
- ukončení trativodu zaústěním do potrubí nebo vodoteče, případně vybudování ukončujícího objektu (kapličky) dle VL
- veškerý materiál, výrobky a polotovary, včetně mimostaveništní a vnitrostaveništní dopravy
- nezahrnuje opláštění z geotextilie, fólie</t>
  </si>
  <si>
    <t>21452</t>
  </si>
  <si>
    <t>SANAČNÍ VRSTVY Z KAMENIVA DRCENÉHO
Sanace aktivní zóny v případě neúnosného podloží, použití v případě nemožnosti znovupoužití materiálu získaného při demontáži nestmelených konstrukčních vrstev z pol. č. 113328.1, se souhlasem TDS</t>
  </si>
  <si>
    <t>Odměřeno ze situace, předpoklad sanace 50% plochy kce "B"
(3321*0,25*1,2)*0,50=498,150 [A]</t>
  </si>
  <si>
    <t>položka zahrnuje dodávku předepsaného kameniva, mimostaveništní a vnitrostaveništní dopravu a jeho uložení
není-li v zadávací dokumentaci uvedeno jinak, jedná se o nakupovaný materiál</t>
  </si>
  <si>
    <t>21461B</t>
  </si>
  <si>
    <t xml:space="preserve">SEPARAČNÍ GEOTEXTILIE DO 200G/M2
Filtrační geotextilie z polypropylenu v podélné drenáži, plošná hmotnost 100 g/m2 </t>
  </si>
  <si>
    <t>Odměřeno ze situace
podélná drenáž: 133,5*2,0=267,000 [A]</t>
  </si>
  <si>
    <t>Položka zahrnuje:
- dodávku předepsané geotextilie
- úpravu, očištění a ochranu podkladu
- přichycení k podkladu, případně zatížení
- úpravy spojů a zajištění okrajů
- úpravy pro odvodnění
- nutné přesahy
- mimostaveništní a vnitrostaveništní dopravu</t>
  </si>
  <si>
    <t>Vodorovné konstrukce</t>
  </si>
  <si>
    <t>465512</t>
  </si>
  <si>
    <t>DLAŽBY Z LOMOVÉHO KAMENE NA MC
Obklad čela propustku na vtoku a výtoku v km 1,281.15 a 2,151.05 (osa 101) a obklad výtoku drenáže v km 0,648 (osa 101), včetně lože z betonu C20/25n-XF3</t>
  </si>
  <si>
    <t>Odměřeno ze situace
(6,16+6,6)*0,2=2,552 [A]
0,5*0,2=0,100 [B]
Celkem: A+B=2,652 [C]</t>
  </si>
  <si>
    <t>položka zahrnuje:
- nutné zemní práce (svahování, úpravu pláně a pod.)
- zřízení spojovací vrstvy
- zřízení lože dlažby z cementové malty předepsané kvality a předepsané tloušťky
- dodávku a položení dlažby z lomového kamene do předepsaného tvaru
- spárování, těsnění, tmelení a vyplnění spar MC případně s vyklínováním
- úprava povrchu pro odvedení srážkové vody
- nezahrnuje podklad pod dlažbu, vykazuje se samostatně položkami SD 45</t>
  </si>
  <si>
    <t>56333</t>
  </si>
  <si>
    <t>VOZOVKOVÉ VRSTVY ZE ŠTĚRKODRTI TL. DO 150MM
ŠDa 0/32, tl. 150 mm</t>
  </si>
  <si>
    <t>Odměřeno ze situace
3254,5*1,15=3 742,675 [A]</t>
  </si>
  <si>
    <t>- dodání kameniva předepsané kvality a zrnitosti
- rozprostření a zhutnění vrstvy v předepsané tloušťce
- zřízení vrstvy bez rozlišení šířky, pokládání vrstvy po etapách
- nezahrnuje postřiky, nátěry</t>
  </si>
  <si>
    <t>VOZOVKOVÉ VRSTVY ZE ŠTĚRKODRTI TL. DO 150MM
ŠDb 0/32, tl. 150 mm</t>
  </si>
  <si>
    <t>Odměřeno ze situace
3254,5*1,20=3 905,400 [A]</t>
  </si>
  <si>
    <t>56343</t>
  </si>
  <si>
    <t>VOZOVKOVÉ VRSTVY ZE ŠTĚRKOPÍSKU TL. DO 150MM
Podsyp pod propustkem v km 1,281.15 a 2,151.05 (osa 101),  ze ŠP tl. 150 mm</t>
  </si>
  <si>
    <t>Odměřeno ze situace
propustek v km 1,281.15: 10,05*1=10,050 [A]
propustek v km 2,151.05: 9.84*1=9,840 [B]
Celkem: A+B=19,890 [C]</t>
  </si>
  <si>
    <t>56360</t>
  </si>
  <si>
    <t>VOZOVKOVÉ VRSTVY Z RECYKLOVANÉHO MATERIÁLU
Rozprostření R-MAT včetně zhutnění v místech sjezdů</t>
  </si>
  <si>
    <t>Odměřeno ze situace
21*0,2=4,200 [A]</t>
  </si>
  <si>
    <t>ZPEVNĚNÍ KRAJNIC Z RECYKLOVANÉHO MATERIÁLU
Rozprostření R-MAT fr. 0/22 a zhutnění v prostoru nezp. krajnice a jádra krajnice v místech kompletní rekonstrukce vozovky</t>
  </si>
  <si>
    <t>Odměřeno ze situace
povrch nezpevněné krajnice: 2214*0,14=309,960 [A]
jádro krajnice: (50+360+180+80+440)*0,22=244,200 [B]
Celkem: A+B=554,160 [C]</t>
  </si>
  <si>
    <t>572214</t>
  </si>
  <si>
    <t>SPOJOVACÍ POSTŘIK Z MODIFIK EMULZE DO 0,5KG/M2
PS-CP</t>
  </si>
  <si>
    <t>Odměřeno ze situace
konstrukce typ "A" - PS-CP 0,30 kg/m2: 9657+67,9+9657*1,015=19 526,755 [A]
konstrukce typ "A" - PS-CP 0,40 kg/m2: 9657*1,03=9 946,710 [B]
konstrukce typ "B" - PS-CP 0,30 kg/m2: 3254,5+3254,5*1,015=6 557,818 [C]
Celkem: A+B+C=36 031,283 [D]</t>
  </si>
  <si>
    <t>ASFALTOVÝ BETON PRO OBRUSNÉ VRSTVY ACO 11 TL. 40MM
ACO 11 50/70, tl. 40 mm</t>
  </si>
  <si>
    <t>Odměřeno ze situace
konstrukce typ "A": 9657+67,9=9 724,900 [A]
konstrukce typ "B": 3254,5=3 254,500 [B]
Celkem: A+B=12 979,400 [C]</t>
  </si>
  <si>
    <t>574C56</t>
  </si>
  <si>
    <t>ASFALTOVÝ BETON PRO LOŽNÍ VRSTVY ACL 16+, 16S TL. 60MM
ACL 16+ 50/70, tl. 60 mm</t>
  </si>
  <si>
    <t>Odměřeno ze situace
konstrukce typ "A": 9657*1,015=9 801,855 [A]
konstrukce typ "B": 3254,5*1,015=3 303,318 [B]
Celkem: A+B=13 105,173 [C]</t>
  </si>
  <si>
    <t>574E46</t>
  </si>
  <si>
    <t>ASFALTOVÝ BETON PRO PODKLADNÍ VRSTVY ACP 16+, 16S TL. 50MM
ACP 16+ 50/70, tl. 50 mm
Sanace plošných poruch, Po odfrézování podkladních vrstev bude provedeno místní šetření a budou určena místa k opravě. 
Čerpání po odsouhlasení TDS.</t>
  </si>
  <si>
    <t>Odhad:
2000=2 000,000 [A]</t>
  </si>
  <si>
    <t>574E66</t>
  </si>
  <si>
    <t>ASFALTOVÝ BETON PRO PODKLADNÍ VRSTVY ACP 16+, 16S TL. 70MM
ACP 16+ 50/70, tl. 70 mm</t>
  </si>
  <si>
    <t>Odměřeno ze situace
konstrukce typ "A": 9657*1,03=9 946,710 [A]
konstrukce typ "B": 3254,5*1,03=3 352,135 [B]
Celkem: A+B=13 298,845 [C]</t>
  </si>
  <si>
    <t>577A2</t>
  </si>
  <si>
    <t>VÝSPRAVA TRHLIN ASFALTOVOU ZÁLIVKOU MODIFIK
Vyfrézování drážky prům. šířky 20 mm, hloubky 40 mm, aplikace průžné modifik.asfaltové zálivky za horka, čerpání po odsouhlasení TDS</t>
  </si>
  <si>
    <t>- vyfrézování drážky šířky do 20mm hloubky do 40mm
- vyčištění
- nátěr
- výplň předepsanou zálivkovou hmotou</t>
  </si>
  <si>
    <t xml:space="preserve">Potrubí    </t>
  </si>
  <si>
    <t>899524</t>
  </si>
  <si>
    <t>OBETONOVÁNÍ POTRUBÍ Z PROSTÉHO BETONU DO C25/30
Betonové lože včetně obetonování trub propustku v km 1,281.15 a 2,151.05 (osa 101), obetonování drenážního potrubí v místech příčného přechodu pod vozovkou v km 0,648</t>
  </si>
  <si>
    <t>Odměřeno ze situace
propustek v km 1,281.15: 10,05*0,4=4,020 [A]
propustek v km 2,151.05: 9.84*0,4=3,936 [B]
podélná drenáž v km 0,648: 8,5*0,2=1,700 [C]
Celkem: A+B+C=9,656 [D]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</si>
  <si>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</t>
  </si>
  <si>
    <t>Potrubí</t>
  </si>
  <si>
    <t>9113B1</t>
  </si>
  <si>
    <t>SVODIDLO OCEL SILNIČ JEDNOSTR, ÚROVEŇ ZADRŽ H1 -DODÁVKA A MONTÁŽ
Ocelové svodidlo pásnicového typu, návrhová úroveň zadržení H1, dlouhé výškové náběhy včetně přechodových dílů, použití stávající svodnice včetně dopravy z deponie, sloupky nové</t>
  </si>
  <si>
    <t>Odměřeno ze situace
212=212,000 [A]</t>
  </si>
  <si>
    <t>položka zahrnuje:
- kompletní dodávku všech dílů ocelového svodidla s předepsanou povrchovou úpravou včetně spojovacích prvků
- montáž a osazení svodidla, osazení sloupků zaberaněním nebo osazením do betonových bloků (včetně betonových bloků a nutných zemních prací
- ukončení zapuštěním do betonových bloků (včetně betonového bloku a nutných zemních prací) nebo koncovkou
- přechod na jiný typ svodidla nebo přes mostní závěr
- ochranu proti bludným proudům a vývody pro jejich měření
nezahrnuje odrazky nebo retroreflexní fólie</t>
  </si>
  <si>
    <t>9113B3</t>
  </si>
  <si>
    <t>SVODIDLO OCEL SILNIČ JEDNOSTR, ÚROVEŇ ZADRŽ H1 - DEMONTÁŽ S PŘESUNEM
Demontáž ocelového svodidla, svodnice bude uložena na deponii za účelem opětovného použití. Sloupky budou odkoupeny zhotovitelem stavby na místě</t>
  </si>
  <si>
    <t>položka zahrnuje:
- demontáž a odstranění zařízení
- jeho odvoz na předepsané místo</t>
  </si>
  <si>
    <t>91228</t>
  </si>
  <si>
    <t>SMĚROVÉ SLOUPKY Z PLAST HMOT VČETNĚ ODRAZNÉHO PÁSKU
Směrové sloupky Z 11g</t>
  </si>
  <si>
    <t xml:space="preserve">KUS       </t>
  </si>
  <si>
    <t>Odměřeno ze situace
Z 11g: 6=6,000 [B]</t>
  </si>
  <si>
    <t>položka zahrnuje:
- dodání a osazení sloupku včetně nutných zemních prací
- vnitrostaveništní a mimostaveništní doprava
- odrazky plastové nebo z retroreflexní fólie</t>
  </si>
  <si>
    <t>SMĚROVÉ SLOUPKY Z PLAST HMOT VČETNĚ ODRAZNÉHO PÁSKU
Směrové sloupky Z11a, Z11b, plastové, ohebné s trnem,
v místech ocelového svodidla včetně nástavce</t>
  </si>
  <si>
    <t>položka zahrnuje:
- dodání a osazení sloupku včetně nutných zemních prací
- vnitrostaveništní a mimostaveništní doprava
- odrazky plastové nebo z retroreflexní fólie</t>
  </si>
  <si>
    <t>912283</t>
  </si>
  <si>
    <t>SMĚROVÉ SLOUPKY Z PLAST HMOT - DEMONTÁŽ A ODVOZ
Včetně odvozu na deponii SÚS PK</t>
  </si>
  <si>
    <t>Počet určen na základě místního šetření (12/2022)</t>
  </si>
  <si>
    <t>položka zahrnuje demontáž stávajícího sloupku, jeho odvoz do skladu nebo na skládku</t>
  </si>
  <si>
    <t>915111</t>
  </si>
  <si>
    <t>VODOROVNÉ DOPRAVNÍ ZNAČENÍ BARVOU HLADKÉ - DODÁVKA A POKLÁDKA</t>
  </si>
  <si>
    <t>Odměřeno ze situace
V4 (0,125): 4413,4*0,125=551,675 [A]
V2b (1,5/1,5/0,25): (40/2)*0,25=5,000 [B]
Celkem: A+B=556,675 [C]</t>
  </si>
  <si>
    <t>položka zahrnuje:
- dodání a pokládku nátěrového materiálu (měří se pouze natíraná plocha)
- předznačení a reflexní úpravu</t>
  </si>
  <si>
    <t>915221</t>
  </si>
  <si>
    <t>VODOR DOPRAV ZNAČ PLASTEM STRUKTURÁLNÍ NEHLUČNÉ - DOD A POKLÁDKA</t>
  </si>
  <si>
    <t>918346</t>
  </si>
  <si>
    <t>PROPUSTY Z TRUB DN 400MM
Propustek z bet. trub DN 400 se šikmými čely v km 1,281.15 a 2,151.05 (osa 101), včetně úpravy sklonu trouby na vtoku a výtoku dle přílohy D.101.6 - Propustky, včetně žb podkladek</t>
  </si>
  <si>
    <t>Odměřeno ze situace
propustek v km 1,281.15: 10,05=10,050 [A]
propustek v km 2,151.05: 9.84=9,840 [B]
Celkem: A+B=19,890 [C]</t>
  </si>
  <si>
    <t>Položka zahrnuje:
- dodání a položení potrubí z trub z dokumentací předepsaného materiálu a předepsaného průměru
- případné úpravy trub (zkrácení, šikmé seříznutí)
Nezahrnuje podkladní vrstvy a obetonování.</t>
  </si>
  <si>
    <t>919111</t>
  </si>
  <si>
    <t xml:space="preserve">ŘEZÁNÍ ASFALTOVÉHO KRYTU VOZOVEK TL DO 50MM
Řezání spar na styku asf. vrstev v ZÚ, KÚ a navazujících PK s krytem z ACO
</t>
  </si>
  <si>
    <t>Odměřeno ze situace
6,4+15+6+17+12=56,400 [A]</t>
  </si>
  <si>
    <t>položka zahrnuje řezání vozovkové vrstvy v předepsané tloušťce, včetně spotřeby vody</t>
  </si>
  <si>
    <t>931323</t>
  </si>
  <si>
    <t>TĚSNĚNÍ DILATAČ SPAR ASF ZÁLIVKOU MODIFIK PRŮŘ DO 300MM2
Výplň spar na styku asf. vrstev v ZÚ, KÚ a navazujících PK s krytem z ACO,
průžná modifik.asfaltová zálivka za horka, zahrnuje všechny práce a dodávku materiálu vč. úpravy spar a přípravy povrchu</t>
  </si>
  <si>
    <t>položka zahrnuje dodávku a osazení předepsaného materiálu, očištění ploch spáry před úpravou, očištění okolí spáry po úpravě
nezahrnuje těsnící profil</t>
  </si>
  <si>
    <t>935212</t>
  </si>
  <si>
    <t>PŘÍKOPOVÉ ŽLABY Z BETON TVÁRNIC ŠÍŘ DO 600MM DO BETONU TL 100MM
Odvodňovací betonová tvarovka 669/158/330 mm, včetně zatmelení polyuretanovým tmelem</t>
  </si>
  <si>
    <t>položka zahrnuje:
- dodávku a uložení příkopových tvárnic předepsaného rozměru a kvality
- dodání a rozprostření lože z předepsaného materiálu v předepsané kvalitěa v předepsané tloušťce
- veškerou manipulaci s materiálem, vnitrostaveništní i mimostaveništní dopravu
- ukončení, patky, spárování
- měří se v metrech běžných délky osy žlabu</t>
  </si>
  <si>
    <t>SO 101.102</t>
  </si>
  <si>
    <t>Silnice II/195, II/197 - osa 102</t>
  </si>
  <si>
    <t>Odměřeno ze situace
odstranění nestmelených vrstev (z pol. č. 113328.1), poníženo o materiál využitý v pol. č. 171103: (1370,547-240,24)*2,0=2 260,614 [A]
seříznutí krajnice ( z pol. č. 12924): (1815,5*0,11)*2=399,410 [B]
odkop z demontáže propustku u sjezdu a trativodu (z pol. č. 122738): 55,040*2,0=110,080 [C]
čištění příkopů (z pol. č. 12931): 449*0,05*2,0=44,900 [D]
čištění potrubí (z pol. č. 129946, 129957): 0,5=0,500 [E]
bourání propustku (z pol. č. 966345): 10*0,1=1,000 [F]
liniové odvodňovače (z pol. č. 96688): 1*0,030=0,030 [G]
čištění UV (z pol. č. 12980): 1*0,020=0,020 [H]
silniční obruby (z pol. č. 11352): 26,5*0,081=2,147 [I]
Celkem: A+B+C+D+E+F+G+H+I=2 818,701 [J]
sypanina, kamenivo: 1 m3 = 2,0 t
beton, asf. beton: 1 m3 = 2,2 t
dřevo: 1 m3 = 0,7 t
plast: 1 m3 = 0,7 t</t>
  </si>
  <si>
    <t>Odměřeno ze situace
odkop pro sanaci podloží (z pol. č. 113328.3): 421,5*2,0=843,000 [A]
sypanina, kamenivo: 1 m3 = 2,0 t
beton, asf. beton: 1 m3 = 2,2 t
dřevo: 1 m3 = 0,7 t
plast: 1 m3 = 0,7 t</t>
  </si>
  <si>
    <t>Odměřeno ze situace
(2810+500,5)*0,36*1,15=1 370,547 [A]
objem materiálu použitého v pol. č. 171103: 240,24 m3</t>
  </si>
  <si>
    <t>Odměřeno ze situace, předpoklad sanace 50% plochy kce "B"
vozovka: (2810*0,25*1,2)*0,5=421,500 [A]</t>
  </si>
  <si>
    <t>ODSTRAN PODKL ZPEVNĚNÝCH PLOCH Z KAMENIVA NESTMEL, ODVOZ DO 20KM
Odstranění nestmelených podkladních vrstev v místech, kde dochází k poklesu okrajů vozovky, odtěžený materiál bude odvezen na skládku stavebních hmot</t>
  </si>
  <si>
    <t>Odměřeno ze situace
(500,5*0,4)*1,2=240,240 [A]</t>
  </si>
  <si>
    <t>11352</t>
  </si>
  <si>
    <t>ODSTRANĚNÍ CHODNÍKOVÝCH A SILNIČNÍCH OBRUBNÍKŮ BETONOVÝCH
Odstranění silničních obrub včetně odvozu na skládku stavebních hmot</t>
  </si>
  <si>
    <t xml:space="preserve">Odměřeno ze situace:
vozovka: (6886,5+2786+500,5)*1,01*0,11=1 130,220 [A]
oprava obrusné vrstvy u žel. přejezdů: (118,9+61,7)*1,01*0,04=7,296 [B]
Celkem: A+B=1 137,516 [C] </t>
  </si>
  <si>
    <t>Odhad:
1500*0,05=75,000 [A]</t>
  </si>
  <si>
    <t>ODKOPÁVKY A PROKOPÁVKY OBECNÉ TŘ. I, ODVOZ DO 20KM
Odkop zemin v místech realizace propustků pod sjezdem v km 1,215 (osa 102) a odkop pro pokládku trativodu v km 1,056 - 1,140 (osa 102)</t>
  </si>
  <si>
    <t>Odměřeno ze situace
demontáž sjezdu: 10*1*0,5=5,000 [A]
odkop pro pokládku trativodu: (0,6*0,85)*84,0+(0,6*1,0)*12=50,040 [B]
Celkem: A+B=55,040 [C]</t>
  </si>
  <si>
    <t>Odměřeno ze situace
76+15+79+68+211=449,000 [A]</t>
  </si>
  <si>
    <t>12980</t>
  </si>
  <si>
    <t>ČIŠTĚNÍ ULIČNÍCH VPUSTÍ
Čištění uliční vpusti v km 0,319 (osa 102)</t>
  </si>
  <si>
    <t>ČIŠTĚNÍ POTRUBÍ DN DO 400MM
Pročištění propustku v km 0,080 (osa 102)</t>
  </si>
  <si>
    <t>Odměřeno ze situace
8,5=8,500 [A]</t>
  </si>
  <si>
    <t>129957</t>
  </si>
  <si>
    <t>ČIŠTĚNÍ POTRUBÍ DN DO 500MM
Pročištění propustku v km 0,460 a 0,660 (osa 102)</t>
  </si>
  <si>
    <t>Odměřeno ze situace
9,5+9,5=19,000 [A]</t>
  </si>
  <si>
    <t>171103</t>
  </si>
  <si>
    <t xml:space="preserve">ULOŽENÍ SYPANINY DO NÁSYPŮ SE ZHUTNĚNÍM DO 100% PS
Zlepšení aktivní zóny vozovky v místech poklesů okrajů, lze využít vhodný demontovaný materiál z pol. č. 113328.1, který splňuje parametry vhodnosti materiálu do aktivní zóny zemního tělesa dle ČSN 73 6133, kap. 4 </t>
  </si>
  <si>
    <t>Odměřeno ze situace
500,5*1,2*0,4=240,240 [A]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</si>
  <si>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</si>
  <si>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OBSYP POTRUBÍ A OBJEKTŮ SE ZHUTNĚNÍM
Obsyp potrubí ze zemin vhodných dle ČSN 73 6133 propustku pod sjezdem v km 1,215 (osa 102) a trativodu pod silnicí II/197 v km 1,097</t>
  </si>
  <si>
    <t>Odměřeno ze situace
11,4*0,8*1,0=9,120 [A]
12,0*0,6*1,0=7,200 [B]
Celkem: A+B=16,320 [C]</t>
  </si>
  <si>
    <t>Odměřeno ze situace
(2786+500,5)*1,2=3 943,800 [A]</t>
  </si>
  <si>
    <t>Odměřeno ze situace
1162*3=3 486,000 [A]</t>
  </si>
  <si>
    <t>211991</t>
  </si>
  <si>
    <t>OPLÁŠTĚNÍ ODVODŇOVACÍCH ŽEBER Z FÓLIE PVC
Nepropustná fólie z PVC tl. 1,0 mm v místech podélného trativodu v km 1,056 - 1,140 (osa 102), včetně upevňovacích hřebů</t>
  </si>
  <si>
    <t>Odměřeno ze situace
84*2,3=193,200 [A]</t>
  </si>
  <si>
    <t>položka zahrnuje dodávku předepsané fólie, mimostaveništní a vnitrostaveništní dopravu a její uložení včetně potřebných přesahů (nezapočítávají se do výměry)</t>
  </si>
  <si>
    <t>TRATIVODY KOMPL Z TRUB Z PLAST HM DN DO 200MM, RÝHA TŘ I
Podélné trativody, dodání drenážních trubek a zásypu předepsaným materiálem, včetně spojovacího T-kusu (blíže v D.101.1 - Technická zpráva).</t>
  </si>
  <si>
    <t>Odměřeno ze situace
tuhá drenážní trubka DN 200 SN 8, perforace 220°: 84=84,000 [A]
tuhá drenážní trubka DN 200 SN 12, bez perforace: 12=12,000 [B]
Celkem: A+B=96,000 [C]</t>
  </si>
  <si>
    <t>Odměřeno ze situace, předpoklad sanace 50% plochy kce "B"
(2786*0,25*1,2)*0,5=417,900 [A]</t>
  </si>
  <si>
    <t>SEPARAČNÍ GEOTEXTILIE DO 200G/M2
Filtrační geotextilie z polypropylenu v podélném trativodu, plošná hmotnost 100 g/m2, včetně upevňovacích hřebů</t>
  </si>
  <si>
    <t>Odměřeno ze situace
podélný trativod: 84*1,0=84,000 [A]</t>
  </si>
  <si>
    <t>DLAŽBY Z LOMOVÉHO KAMENE NA MC
Obklad čela propustku na vtoku a výtoku pod sjezdem v km 1,215 (osa 102) a vyústění trativodu v km 1,097 včetně lože z betonu C20/25n-XF3</t>
  </si>
  <si>
    <t>Odměřeno ze situace
obklad čela propustku: (2,1+2,1)*0,2=0,840 [A]
obklad vyústění trativodu: 0,75*0,5=0,375 [B]
Celkem: A+B=1,215 [C]</t>
  </si>
  <si>
    <t>Odměřeno ze situace
(2810+500,5)*1,15=3 807,075 [A]</t>
  </si>
  <si>
    <t>Odměřeno ze situace
(2810+500,5)*1,2=3 972,600 [A]</t>
  </si>
  <si>
    <t>56334</t>
  </si>
  <si>
    <t>VOZOVKOVÉ VRSTVY ZE ŠTĚRKODRTI TL. DO 200MM
Konstrukce sjezdu nad propustkem v km 1,215 (osa 102), ŠDb 0/32, tl. 200 mm</t>
  </si>
  <si>
    <t>VOZOVKOVÉ VRSTVY ZE ŠTĚRKOPÍSKU TL. DO 150MM
Podsyp pod propustkem v km 1,215 (osa 102) ze ŠP tl. 150 mm</t>
  </si>
  <si>
    <t>Odměřeno ze situace
11,4*1,0=11,400 [A]</t>
  </si>
  <si>
    <t>Odměřeno ze situace
63,5*0,15=9,525 [A]</t>
  </si>
  <si>
    <t>Odměřeno ze situace
povrch nezpevněné krajnice: 1873,2*0,14=262,248 [A]
jádro krajnice: (65+100+365+305+80+165)*0,22=237,600 [B]
Celkem: A+B=499,848 [C]</t>
  </si>
  <si>
    <t>Odměřeno ze situace
konstrukce typ "A" - PS-CP 0,30 kg/m2: 6820,3+118,9+61,7+6820,3*1,015=13 923,505 [A]
konstrukce typ "A" - PS-CP 0,40 kg/m2: 6820,3*1,03=7 024,909 [B]
konstrukce typ "B" - PS-CP 0,30 kg/m2: (2810+500,5)+(2810+500,5)*1,015=6 670,658 [C]
Celkem: A+B+C=27 619,072 [D]</t>
  </si>
  <si>
    <t>Odměřeno ze situace
konstrukce typ "A": 6820,3+118,9+61,7=7 000,900 [A]
konstrukce typ "B": 2810+500,5=3 310,500 [B]
Celkem: A+B=10 311,400 [C]</t>
  </si>
  <si>
    <t>Odměřeno ze situace
konstrukce typ "A": 6820,3*1,015=6 922,605 [A]
konstrukce typ "B": (2810+500,5)*1,015=3 360,158 [B]
Celkem: A+B=10 282,763 [C]</t>
  </si>
  <si>
    <t>Odhad:
1500=1 500,000 [A]</t>
  </si>
  <si>
    <t>Odměřeno ze situace
konstrukce typ "A": 6844,3*1,03=7 049,629 [A]
konstrukce typ "B": (2810+500,5)*1,03=3 409,815 [B]
Celkem: A+B=10 459,444 [C]</t>
  </si>
  <si>
    <t>OBETONOVÁNÍ POTRUBÍ Z PROSTÉHO BETONU DO C25/30
Betonové lože včetně obetonování trub propustku pod sjezdem v km 1,215 (osa 102)</t>
  </si>
  <si>
    <t>Odměřeno ze situace
11,4*0,6=6,840 [A]</t>
  </si>
  <si>
    <t>Odměřeno ze situace
Z 11g: 2=2,000 [B]</t>
  </si>
  <si>
    <t>SMĚROVÉ SLOUPKY Z PLAST HMOT VČETNĚ ODRAZNÉHO PÁSKU
Směrové sloupky Z11a, Z11b, plastové, ohebné s trnem</t>
  </si>
  <si>
    <t>914131</t>
  </si>
  <si>
    <t>DOPRAVNÍ ZNAČKY ZÁKLADNÍ VELIKOSTI OCELOVÉ FÓLIE TŘ 2 - DODÁVKA A MONTÁŽ
Montáž svislých dopravních značek, budou použity demontované značky z pol. č. 914133,
E3a+A31b, A30+E3a+A31a, A31b, E13+A31c</t>
  </si>
  <si>
    <t xml:space="preserve">Odměřeno ze situace
</t>
  </si>
  <si>
    <t>položka zahrnuje:
- dodávku a montáž značek v požadovaném provedení</t>
  </si>
  <si>
    <t>914133</t>
  </si>
  <si>
    <t>DOPRAVNÍ ZNAČKY ZÁKLADNÍ VELIKOSTI OCELOVÉ FÓLIE TŘ 2 - DEMONTÁŽ
Demontáž SDZ v místech kompletní rekonstrukce vozovky (typ "B") včetně odvozu na deponii,
E3a+A31b, A30+E3a+A31a, A31b, E13+A31c</t>
  </si>
  <si>
    <t>Položka zahrnuje odstranění, demontáž a odklizení materiálu s odvozem na předepsané místo</t>
  </si>
  <si>
    <t>914921</t>
  </si>
  <si>
    <t>SLOUPKY A STOJKY DOPRAVNÍCH ZNAČEK Z OCEL TRUBEK DO PATKY - DODÁVKA A MONTÁŽ
Montáž svislých dopravních značek, budou použity demontované sloupky z pol. č. 914133,
E3a+A31b, A30+E3a+A31a, A31b, E13+A31c</t>
  </si>
  <si>
    <t>položka zahrnuje:
- sloupky a upevňovací zařízení včetně jejich osazení (betonová patka, zemní práce)</t>
  </si>
  <si>
    <t>Odměřeno ze situace
V4 (0,125): 3168*0,125=396,000 [A]
V2b (1,5/1,5/0,25): (52/2)*0,25=6,500 [B]
Celkem: A+B=402,500 [C]</t>
  </si>
  <si>
    <t>PROPUSTY Z TRUB DN 400MM
Propustek z bet. trub DN 400 se šikmými čely v km 1,215 (osa 102), včetně úpravy sklonu trouby na vtoku a výtoku, včetně žb podkladek</t>
  </si>
  <si>
    <t xml:space="preserve">ŘEZÁNÍ ASFALTOVÉHO KRYTU VOZOVEK TL DO 50MM
Řezání spar na styku asf. vrstev v ZÚ, KÚ a navazujících PK s krytem z ACO a se závěrnými zídkami železničních přejezdů.
</t>
  </si>
  <si>
    <t>Odměřeno ze situace
11,8+15,9+8+58,6+19,5+6,5+6,5+11,9=138,700 [A]</t>
  </si>
  <si>
    <t>TĚSNĚNÍ DILATAČ SPAR ASF ZÁLIVKOU MODIFIK PRŮŘ DO 300MM2
Výplň spar na styku asf. vrstev v ZÚ, KÚ, navazujících PK s krytem z ACO a mostní římsy a závěrným zídkám železničních přejezdů,
průžná modifik.asfaltová zálivka za horka, zahrnuje všechny práce a dodávku materiálu vč. úpravy spar a přípravy povrchu</t>
  </si>
  <si>
    <t>Odměřeno ze situace
11,8+15,9+8+58,6+19,5+6,5+6,5+11,9+19,5+16=174,200 [A]</t>
  </si>
  <si>
    <t>966345</t>
  </si>
  <si>
    <t>BOURÁNÍ PROPUSTŮ Z TRUB DN DO 300MM
Demontáž propustků pod sjezdem v km 1,215 (osa 102) včetně vybourání čel</t>
  </si>
  <si>
    <t>položka zahrnuje:
- odstranění trub včetně případného obetonování a lože
- veškeré pomocné konstrukce (lešení a pod.)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veškeré další práce plynoucí z technologického předpisu a z platných předpisů
- nezahrnuje bourání čel, vtokových a výtokových jímek, odstranění zábradlí</t>
  </si>
  <si>
    <t>96688</t>
  </si>
  <si>
    <t>VYBOURÁNÍ KANALIZAČ ŠACHET KOMPLETNÍCH
Vybourání liniového odvodňovače v km 0,457 (osa 102), včetně odvozu materiálu na skládku stavebních hmot</t>
  </si>
  <si>
    <t>položka zahrnuje:
- kompletní bourací práce včetně nezbytného rozsahu zemních prací,
- veškerou manipulaci s vybouranou sutí a hmotami včetně uložení na skládku,
- veškeré další práce plynoucí z technologického předpisu a z platných předpisů,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</si>
  <si>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SO 101.103</t>
  </si>
  <si>
    <t>Silnice II/195, II/197 - osa 103</t>
  </si>
  <si>
    <t>Odměřeno ze situace
odstranění nestmelených vrstev (z pol. č. 113328.1), poníženo o materiál využitý v pol. č. 171103: (687,323-97,776)*2,0=1 179,094 [A]
odstranění podkladních vrstev (z pol. č. 113328.2): 97,776*2,0=195,552 [B]
seříznutí krajnice ( z pol. č. 12924): (1399*0,11)*2=307,780 [C]
čištění příkopů (z pol. č. 12931): 1220*0,05*2,0=122,000 [D]
čištění potrubí (z pol. č. 129945, 129946, 129957): 2,0=2,000 [E]
Celkem: A+B+C+D+E=1 806,426 [F]
sypanina, kamenivo: 1 m3 = 2,0 t
beton, asf. beton: 1 m3 = 2,2 t
dřevo: 1 m3 = 0,7 t
plast: 1 m3 = 0,7 t</t>
  </si>
  <si>
    <t>Odměřeno ze situace
odkop pro sanaci podloží: 218,475*2,0=436,950 [A]
sypanina, kamenivo: 1 m3 = 2,0 t
beton, asf. beton: 1 m3 = 2,2 t
dřevo: 1 m3 = 0,7 t
plast: 1 m3 = 0,7 t</t>
  </si>
  <si>
    <t>ODSTRANĚNÍ KŘOVIN
V místech gabionové zdi v km 0,320 - 0,360 (osa 103) budou ořezány náletové dřeviny vyskytující se na kamenné zídce, včetně štěpkování, odkup materiálu zhotovitelem stavby na místě</t>
  </si>
  <si>
    <t>Odměřeno ze situace
40*1,0=40,000 [A]</t>
  </si>
  <si>
    <t>Odměřeno ze situace
vozovka: (1456,5+203,7)*1,15*0,36=687,323 [A]
objem materiálu použitého v pol. č. 171103: 97,776 m3</t>
  </si>
  <si>
    <t>Odměřeno ze situace, předpoklad sanace 50% plochy kce "B"
vozovka: (1456,5*0,25*1,2)*0,5=218,475 [A]</t>
  </si>
  <si>
    <t>Odměřeno ze situace
vozovka: (203,7*0,40)*1,2=97,776 [A]</t>
  </si>
  <si>
    <t>Odměřeno ze situace:
vozovka: (7469+1671,5)*1,01*0,11=1 015,510 [A]
oprava obrusné vrstvy u žel. přejezdu: 39,9*1,01*0,04=1,612 [B]
Celkem: A+B=1 017,122 [C]</t>
  </si>
  <si>
    <t>Odhad:
1500*0,05=75,000 [A]</t>
  </si>
  <si>
    <t>Odměřeno ze situace
228+306+58+215+37+62+158+156=1 220,000 [A]</t>
  </si>
  <si>
    <t>129945</t>
  </si>
  <si>
    <t>ČIŠTĚNÍ POTRUBÍ DN DO 300MM
Pročištění propustku v km 1,018 (osa 103)</t>
  </si>
  <si>
    <t>ČIŠTĚNÍ POTRUBÍ DN DO 400MM
Pročištění vtoku do zatrubněného příkopu v km 0,318; propustků v km 1,090; 1,192 (osa 103) a pod sjezdem v km 0,455 a 1,247 (osa 103)</t>
  </si>
  <si>
    <t>Odměřeno ze situace
2+8,5+8,6+6,5+6,5=32,100 [A]</t>
  </si>
  <si>
    <t>ČIŠTĚNÍ POTRUBÍ DN DO 500MM
Pročištění propustku v km 0,719 a 1,484 (osa 103)</t>
  </si>
  <si>
    <t>Odměřeno ze situace
10+8,5=18,500 [A]</t>
  </si>
  <si>
    <t>Odměřeno ze situace
(203,7*0,40)*1,2=97,776 [A]</t>
  </si>
  <si>
    <t>Odměřeno ze situace
(1456,5+215)*1,2=2 005,800 [A]</t>
  </si>
  <si>
    <t>Odměřeno ze situace
391*3=1 173,000 [A]</t>
  </si>
  <si>
    <t>Odměřeno ze situace, předpoklad sanace 50% plochy kce "B"
(1456,5*0,25*1,20)*0,5=218,475 [A]</t>
  </si>
  <si>
    <t>DLAŽBY Z LOMOVÉHO KAMENE NA MC
Obklad výtoku potrubí v místech zachycení pramene v km cca 0,460 (osa 103), se souhlasem TDS</t>
  </si>
  <si>
    <t>Odhad
0,4*0,4*0,2=0,032 [A]</t>
  </si>
  <si>
    <t>56330</t>
  </si>
  <si>
    <t>VOZOVKOVÉ VRSTVY ZE ŠTĚRKODRTI
Zachycení pramene, ŠDa 0/32, se souhlasem TDS</t>
  </si>
  <si>
    <t>Odměřeno ze situace
0,5=0,500 [A]</t>
  </si>
  <si>
    <t>Odměřeno ze situace
(1456,5+215)*1,15=1 922,225 [A]</t>
  </si>
  <si>
    <t>56340</t>
  </si>
  <si>
    <t>VOZOVKOVÉ VRSTVY ZE ŠTĚRKOPÍSKU
Zachycení pramene, ŠP 0/4, se souhlasem TDS</t>
  </si>
  <si>
    <t>Odměřeno ze situace
1*1*0,05+0,25=0,300 [A]</t>
  </si>
  <si>
    <t>Odměřeno ze situace
61*0,15=9,150 [A]</t>
  </si>
  <si>
    <t>Odměřeno ze situace
povrch nezpevněné krajnice: 1469*0,14=205,660 [A]
jádro krajnice: (82+90+107+80+118+120)*0,22=131,340 [B]
Celkem: A+B=337,000 [C]</t>
  </si>
  <si>
    <t>Odměřeno ze situace
konstrukce typ "A" - PS-CP 0,30 kg/m2: 7480+39,9+7480*1,015=15 112,100 [A]
konstrukce typ "A" - PS-CP 0,40 kg/m2: 7480*1,03=7 704,400 [B]
konstrukce typ "B" - PS-CP 0,30 kg/m2: (1419,5+203,7)+(1419,5+203,7)*1,015=3 270,748 [C]
Celkem: A+B+C=26 087,248 [D]</t>
  </si>
  <si>
    <t>Odměřeno ze situace
konstrukce typ "A": 7480+39,9=7 519,900 [A]
konstrukce typ "B": 1419,5+203,7=1 623,200 [B]
Celkem: A+B=9 143,100 [C]</t>
  </si>
  <si>
    <t>Odměřeno ze situace
konstrukce typ "A": 7480*1,015=7 592,200 [A]
konstrukce typ "B": (1419,5+203,7)*1,015=1 647,548 [B]
Celkem: A+B=9 239,748 [C]</t>
  </si>
  <si>
    <t>Odměřeno ze situace
konstrukce typ "A": 7480*1,03=7 704,400 [A]
konstrukce typ "B": (1419,5+203,7)*1,03=1 671,896 [B]
Celkem: A+B=9 376,296 [C]</t>
  </si>
  <si>
    <t>87433</t>
  </si>
  <si>
    <t>POTRUBÍ Z TRUB PLASTOVÝCH ODPADNÍCH DN DO 150MM
Potrubí pro zachycení pramene - materiál PVC DN 110, kruhová tuhost SN8, se souhlasem TDS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</si>
  <si>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- položky platí pro práce prováděné v prostoru zapaženém i nezapaženém a i v kolektorech, chráničkách
- položky zahrnují i práce spojené s nutnými obtoky, převáděním a čerpáním vody
nezahrnuje zkoušky vodotěsnosti a televizní prohlídku</t>
  </si>
  <si>
    <t>89914</t>
  </si>
  <si>
    <t>ŠACHTOVÉ BETONOVÉ SKRUŽE SAMOSTATNÉ
Zachycení pramene, betonová skruž výšky 0,295 m, se souhlasem TDS</t>
  </si>
  <si>
    <t>- Položka zahrnuje veškerý materiál, výrobky a polotovary, včetně mimostaveništní a vnitrostaveništní dopravy (rovněž přesuny), včetně naložení a složení,případně s uložením.</t>
  </si>
  <si>
    <t>DOPRAVNÍ ZNAČKY ZÁKLADNÍ VELIKOSTI OCELOVÉ FÓLIE TŘ 2 - DODÁVKA A MONTÁŽ
Montáž svislých dopravních značek, budou použity demontované značky z pol. č. 914133,
IZ4a, IZ4b</t>
  </si>
  <si>
    <t>DOPRAVNÍ ZNAČKY ZÁKLADNÍ VELIKOSTI OCELOVÉ FÓLIE TŘ 2 - DEMONTÁŽ
Demontáž SDZ v místech kompletní rekonstrukce vozovky (typ "B") včetně odvozu na deponii,
IZ4a, IZ4b</t>
  </si>
  <si>
    <t>SLOUPKY A STOJKY DOPRAVNÍCH ZNAČEK Z OCEL TRUBEK DO PATKY - DODÁVKA A MONTÁŽ
Montáž svislých dopravních značek, budou použity demontované sloupky z pol. č. 914133,
IZ4a, IZ4b</t>
  </si>
  <si>
    <t>Odměřeno ze situace
V4 (0,125): 3150,3*0,125=393,788 [A]
V2b (1,5/1,5/0,25): (103,25/2)*0,25=12,906 [B]
V13: 18,5+22,1=40,600 [C]
Celkem: A+B+C=447,294 [D]</t>
  </si>
  <si>
    <t>915211</t>
  </si>
  <si>
    <t>VODOROVNÉ DOPRAVNÍ ZNAČENÍ PLASTEM HLADKÉ - DODÁVKA A POKLÁDKA
Dopravní stíny V13, požadováno provedení stěrkováním</t>
  </si>
  <si>
    <t>Odměřeno ze situace
V13: (18,5+22,1)*0,5=20,300 [A]</t>
  </si>
  <si>
    <t>položka zahrnuje:
- dodání a pokládku nátěrového materiálu (měří se pouze natíraná plocha)
- předznačení a reflexní úpravu</t>
  </si>
  <si>
    <t>Odměřeno ze situace
V4 (0,125): 3150,3*0,125=393,788 [A]
V2b (1,5/1,5/0,25): (103,25/2)*0,25=12,906 [B]
Celkem: A+B=406,694 [C]</t>
  </si>
  <si>
    <t xml:space="preserve">ŘEZÁNÍ ASFALTOVÉHO KRYTU VOZOVEK TL DO 50MM
Řezání spar na styku asf. vrstev v ZÚ, KÚ a navazujících PK s krytem z ACO a závěrné zídkce železničního přejezdu.
</t>
  </si>
  <si>
    <t>Odměřeno ze situace
12,7+46,5+7,8+36+6,5=109,500 [A]</t>
  </si>
  <si>
    <t>TĚSNĚNÍ DILATAČ SPAR ASF ZÁLIVKOU MODIFIK PRŮŘ DO 300MM2
Výplň spar na styku asf. vrstev v ZÚ, KÚ, navazujících PK s krytem z ACO a závěrné zídkce železničního přejezdu,
průžná modifik.asfaltová zálivka za horka, zahrnuje všechny práce a dodávku materiálu vč. úpravy spar a přípravy povrchu</t>
  </si>
</sst>
</file>

<file path=xl/styles.xml><?xml version="1.0" encoding="utf-8"?>
<styleSheet xmlns="http://schemas.openxmlformats.org/spreadsheetml/2006/main">
  <numFmts count="2">
    <numFmt numFmtId="177" formatCode="### ### ### ##0.00"/>
    <numFmt numFmtId="178" formatCode="### ### ### ##0.000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77" fontId="1" fillId="2" borderId="0" xfId="0" applyNumberFormat="1" applyFont="1" applyFill="1" applyBorder="1" applyAlignment="1" applyProtection="1">
      <alignment vertical="center"/>
      <protection/>
    </xf>
    <xf numFmtId="0" fontId="1" fillId="2" borderId="0" xfId="0" applyNumberFormat="1" applyFont="1" applyFill="1" applyBorder="1" applyAlignment="1" applyProtection="1">
      <alignment horizontal="right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178" fontId="0" fillId="0" borderId="1" xfId="0" applyNumberFormat="1" applyFont="1" applyFill="1" applyBorder="1" applyAlignment="1" applyProtection="1">
      <alignment vertical="center"/>
      <protection/>
    </xf>
    <xf numFmtId="0" fontId="4" fillId="0" borderId="2" xfId="0" applyNumberFormat="1" applyFont="1" applyFill="1" applyBorder="1" applyAlignment="1" applyProtection="1">
      <alignment vertical="center"/>
      <protection/>
    </xf>
    <xf numFmtId="177" fontId="0" fillId="0" borderId="3" xfId="0" applyNumberFormat="1" applyBorder="1" applyAlignment="1" applyProtection="1">
      <alignment vertical="center"/>
      <protection locked="0"/>
    </xf>
    <xf numFmtId="177" fontId="0" fillId="0" borderId="1" xfId="0" applyNumberFormat="1" applyFont="1" applyFill="1" applyBorder="1" applyAlignment="1" applyProtection="1">
      <alignment vertical="center"/>
      <protection/>
    </xf>
    <xf numFmtId="177" fontId="0" fillId="0" borderId="1" xfId="0" applyNumberFormat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77" fontId="4" fillId="2" borderId="0" xfId="0" applyNumberFormat="1" applyFont="1" applyFill="1" applyBorder="1" applyAlignment="1" applyProtection="1">
      <alignment vertical="center"/>
      <protection/>
    </xf>
    <xf numFmtId="0" fontId="3" fillId="0" borderId="4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spans="1:2" ht="12.75" customHeight="1">
      <c r="A1" s="5" t="s">
        <v>13</v>
      </c>
      <c r="B1" t="s">
        <v>14</v>
      </c>
    </row>
    <row r="3" ht="12.75" customHeight="1">
      <c r="B3" s="1" t="s">
        <v>0</v>
      </c>
    </row>
    <row r="5" ht="12.75" customHeight="1">
      <c r="B5" s="2" t="s">
        <v>1</v>
      </c>
    </row>
    <row r="6" spans="2:8" ht="12.75" customHeight="1">
      <c r="B6" t="s">
        <v>2</v>
      </c>
      <c r="G6" t="s">
        <v>5</v>
      </c>
      <c r="H6">
        <v>0</v>
      </c>
    </row>
    <row r="7" spans="2:8" ht="12.75" customHeight="1">
      <c r="B7" s="3" t="s">
        <v>3</v>
      </c>
      <c r="C7" s="2">
        <f>SUM(C11:C14)</f>
      </c>
      <c r="G7" t="s">
        <v>6</v>
      </c>
      <c r="H7">
        <v>15</v>
      </c>
    </row>
    <row r="8" spans="2:8" ht="12.75" customHeight="1">
      <c r="B8" s="3" t="s">
        <v>4</v>
      </c>
      <c r="C8" s="2">
        <f>SUM(E11:E14)</f>
      </c>
      <c r="G8" t="s">
        <v>7</v>
      </c>
      <c r="H8">
        <v>21</v>
      </c>
    </row>
    <row r="10" spans="1:5" ht="12.75" customHeight="1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</row>
    <row r="11" spans="1:5" ht="12.75" customHeight="1">
      <c r="A11" s="7" t="s">
        <v>21</v>
      </c>
      <c r="B11" s="7" t="s">
        <v>22</v>
      </c>
      <c r="C11" s="12">
        <f>'SO 000'!H72</f>
      </c>
      <c r="D11" s="12">
        <f>'SO 000'!P72</f>
      </c>
      <c r="E11" s="12">
        <f>C11+D11</f>
      </c>
    </row>
    <row r="12" spans="1:5" ht="12.75" customHeight="1">
      <c r="A12" s="7" t="s">
        <v>111</v>
      </c>
      <c r="B12" s="7" t="s">
        <v>112</v>
      </c>
      <c r="C12" s="12">
        <f>'SO 101.101'!H176</f>
      </c>
      <c r="D12" s="12">
        <f>'SO 101.101'!P176</f>
      </c>
      <c r="E12" s="12">
        <f>C12+D12</f>
      </c>
    </row>
    <row r="13" spans="1:5" ht="12.75" customHeight="1">
      <c r="A13" s="7" t="s">
        <v>265</v>
      </c>
      <c r="B13" s="7" t="s">
        <v>266</v>
      </c>
      <c r="C13" s="12">
        <f>'SO 101.102'!H200</f>
      </c>
      <c r="D13" s="12">
        <f>'SO 101.102'!P200</f>
      </c>
      <c r="E13" s="12">
        <f>C13+D13</f>
      </c>
    </row>
    <row r="14" spans="1:5" ht="12.75" customHeight="1">
      <c r="A14" s="7" t="s">
        <v>345</v>
      </c>
      <c r="B14" s="7" t="s">
        <v>346</v>
      </c>
      <c r="C14" s="12">
        <f>'SO 101.103'!H179</f>
      </c>
      <c r="D14" s="12">
        <f>'SO 101.103'!P179</f>
      </c>
      <c r="E14" s="12">
        <f>C14+D14</f>
      </c>
    </row>
  </sheetData>
  <sheetProtection formatColumns="0"/>
  <hyperlinks>
    <hyperlink ref="A11" location="#'SO 000'!A1" tooltip="Odkaz na stranku objektu [SO 000]" display="SO 000"/>
    <hyperlink ref="A12" location="#'SO 101.101'!A1" tooltip="Odkaz na stranku objektu [SO 101.101]" display="SO 101.101"/>
    <hyperlink ref="A13" location="#'SO 101.102'!A1" tooltip="Odkaz na stranku objektu [SO 101.102]" display="SO 101.102"/>
    <hyperlink ref="A14" location="#'SO 101.103'!A1" tooltip="Odkaz na stranku objektu [SO 101.103]" display="SO 101.103"/>
  </hyperlinks>
  <printOptions/>
  <pageMargins left="0.75" right="0.75" top="1" bottom="1" header="0.5" footer="0.5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21</v>
      </c>
      <c r="D5" s="5" t="s">
        <v>22</v>
      </c>
      <c r="E5" s="5"/>
    </row>
    <row r="6" spans="1:5" ht="12.75" customHeight="1">
      <c r="A6" t="s">
        <v>18</v>
      </c>
      <c r="C6" s="5" t="s">
        <v>21</v>
      </c>
      <c r="D6" s="5" t="s">
        <v>22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8"/>
      <c r="B11" s="8"/>
      <c r="C11" s="8" t="s">
        <v>42</v>
      </c>
      <c r="D11" s="8" t="s">
        <v>41</v>
      </c>
      <c r="E11" s="8"/>
      <c r="F11" s="10"/>
      <c r="G11" s="8"/>
      <c r="H11" s="10"/>
    </row>
    <row r="12" spans="1:16" ht="12.75">
      <c r="A12" s="7">
        <v>1</v>
      </c>
      <c r="B12" s="7" t="s">
        <v>43</v>
      </c>
      <c r="C12" s="7" t="s">
        <v>44</v>
      </c>
      <c r="D12" s="7" t="s">
        <v>45</v>
      </c>
      <c r="E12" s="7" t="s">
        <v>46</v>
      </c>
      <c r="F12" s="9">
        <v>1</v>
      </c>
      <c r="G12" s="13"/>
      <c r="H12" s="12">
        <f>ROUND((G12*F12),2)</f>
      </c>
      <c r="O12">
        <f>rekapitulace!H8</f>
      </c>
      <c r="P12">
        <f>O12/100*H12</f>
      </c>
    </row>
    <row r="13" ht="114.75">
      <c r="D13" s="14" t="s">
        <v>47</v>
      </c>
    </row>
    <row r="14" spans="1:16" ht="12.75">
      <c r="A14" s="7">
        <v>2</v>
      </c>
      <c r="B14" s="7" t="s">
        <v>48</v>
      </c>
      <c r="C14" s="7" t="s">
        <v>44</v>
      </c>
      <c r="D14" s="7" t="s">
        <v>49</v>
      </c>
      <c r="E14" s="7" t="s">
        <v>46</v>
      </c>
      <c r="F14" s="9">
        <v>1</v>
      </c>
      <c r="G14" s="13"/>
      <c r="H14" s="12">
        <f>ROUND((G14*F14),2)</f>
      </c>
      <c r="O14">
        <f>rekapitulace!H8</f>
      </c>
      <c r="P14">
        <f>O14/100*H14</f>
      </c>
    </row>
    <row r="15" ht="280.5">
      <c r="D15" s="14" t="s">
        <v>50</v>
      </c>
    </row>
    <row r="16" spans="1:16" ht="12.75">
      <c r="A16" s="7">
        <v>3</v>
      </c>
      <c r="B16" s="7" t="s">
        <v>51</v>
      </c>
      <c r="C16" s="7" t="s">
        <v>44</v>
      </c>
      <c r="D16" s="7" t="s">
        <v>52</v>
      </c>
      <c r="E16" s="7" t="s">
        <v>46</v>
      </c>
      <c r="F16" s="9">
        <v>1</v>
      </c>
      <c r="G16" s="13"/>
      <c r="H16" s="12">
        <f>ROUND((G16*F16),2)</f>
      </c>
      <c r="O16">
        <f>rekapitulace!H8</f>
      </c>
      <c r="P16">
        <f>O16/100*H16</f>
      </c>
    </row>
    <row r="17" ht="114.75">
      <c r="D17" s="14" t="s">
        <v>53</v>
      </c>
    </row>
    <row r="18" spans="1:16" ht="12.75">
      <c r="A18" s="7">
        <v>4</v>
      </c>
      <c r="B18" s="7" t="s">
        <v>54</v>
      </c>
      <c r="C18" s="7" t="s">
        <v>44</v>
      </c>
      <c r="D18" s="7" t="s">
        <v>55</v>
      </c>
      <c r="E18" s="7" t="s">
        <v>46</v>
      </c>
      <c r="F18" s="9">
        <v>1</v>
      </c>
      <c r="G18" s="13"/>
      <c r="H18" s="12">
        <f>ROUND((G18*F18),2)</f>
      </c>
      <c r="O18">
        <f>rekapitulace!H8</f>
      </c>
      <c r="P18">
        <f>O18/100*H18</f>
      </c>
    </row>
    <row r="19" ht="408">
      <c r="D19" s="14" t="s">
        <v>56</v>
      </c>
    </row>
    <row r="20" spans="1:16" ht="12.75">
      <c r="A20" s="7">
        <v>5</v>
      </c>
      <c r="B20" s="7" t="s">
        <v>57</v>
      </c>
      <c r="C20" s="7" t="s">
        <v>44</v>
      </c>
      <c r="D20" s="7" t="s">
        <v>58</v>
      </c>
      <c r="E20" s="7" t="s">
        <v>46</v>
      </c>
      <c r="F20" s="9">
        <v>1</v>
      </c>
      <c r="G20" s="13"/>
      <c r="H20" s="12">
        <f>ROUND((G20*F20),2)</f>
      </c>
      <c r="O20">
        <f>rekapitulace!H8</f>
      </c>
      <c r="P20">
        <f>O20/100*H20</f>
      </c>
    </row>
    <row r="21" ht="409.5">
      <c r="D21" s="14" t="s">
        <v>59</v>
      </c>
    </row>
    <row r="22" spans="1:16" ht="12.75">
      <c r="A22" s="7">
        <v>6</v>
      </c>
      <c r="B22" s="7" t="s">
        <v>60</v>
      </c>
      <c r="C22" s="7" t="s">
        <v>44</v>
      </c>
      <c r="D22" s="7" t="s">
        <v>61</v>
      </c>
      <c r="E22" s="7" t="s">
        <v>46</v>
      </c>
      <c r="F22" s="9">
        <v>1</v>
      </c>
      <c r="G22" s="13"/>
      <c r="H22" s="12">
        <f>ROUND((G22*F22),2)</f>
      </c>
      <c r="O22">
        <f>rekapitulace!H8</f>
      </c>
      <c r="P22">
        <f>O22/100*H22</f>
      </c>
    </row>
    <row r="23" ht="12.75">
      <c r="D23" s="14" t="s">
        <v>62</v>
      </c>
    </row>
    <row r="24" ht="216.75">
      <c r="D24" s="14" t="s">
        <v>63</v>
      </c>
    </row>
    <row r="25" spans="1:16" ht="12.75">
      <c r="A25" s="7">
        <v>7</v>
      </c>
      <c r="B25" s="7" t="s">
        <v>64</v>
      </c>
      <c r="C25" s="7" t="s">
        <v>24</v>
      </c>
      <c r="D25" s="7" t="s">
        <v>65</v>
      </c>
      <c r="E25" s="7" t="s">
        <v>46</v>
      </c>
      <c r="F25" s="9">
        <v>1</v>
      </c>
      <c r="G25" s="13"/>
      <c r="H25" s="12">
        <f>ROUND((G25*F25),2)</f>
      </c>
      <c r="O25">
        <f>rekapitulace!H8</f>
      </c>
      <c r="P25">
        <f>O25/100*H25</f>
      </c>
    </row>
    <row r="26" ht="114.75">
      <c r="D26" s="14" t="s">
        <v>66</v>
      </c>
    </row>
    <row r="27" spans="1:16" ht="12.75">
      <c r="A27" s="7">
        <v>8</v>
      </c>
      <c r="B27" s="7" t="s">
        <v>64</v>
      </c>
      <c r="C27" s="7" t="s">
        <v>34</v>
      </c>
      <c r="D27" s="7" t="s">
        <v>67</v>
      </c>
      <c r="E27" s="7" t="s">
        <v>46</v>
      </c>
      <c r="F27" s="9">
        <v>1</v>
      </c>
      <c r="G27" s="13"/>
      <c r="H27" s="12">
        <f>ROUND((G27*F27),2)</f>
      </c>
      <c r="O27">
        <f>rekapitulace!H8</f>
      </c>
      <c r="P27">
        <f>O27/100*H27</f>
      </c>
    </row>
    <row r="28" ht="114.75">
      <c r="D28" s="14" t="s">
        <v>66</v>
      </c>
    </row>
    <row r="29" spans="1:16" ht="12.75">
      <c r="A29" s="7">
        <v>9</v>
      </c>
      <c r="B29" s="7" t="s">
        <v>68</v>
      </c>
      <c r="C29" s="7" t="s">
        <v>44</v>
      </c>
      <c r="D29" s="7" t="s">
        <v>69</v>
      </c>
      <c r="E29" s="7" t="s">
        <v>46</v>
      </c>
      <c r="F29" s="9">
        <v>1</v>
      </c>
      <c r="G29" s="13"/>
      <c r="H29" s="12">
        <f>ROUND((G29*F29),2)</f>
      </c>
      <c r="O29">
        <f>rekapitulace!H8</f>
      </c>
      <c r="P29">
        <f>O29/100*H29</f>
      </c>
    </row>
    <row r="30" ht="140.25">
      <c r="D30" s="14" t="s">
        <v>70</v>
      </c>
    </row>
    <row r="31" spans="1:16" ht="12.75" customHeight="1">
      <c r="A31" s="15"/>
      <c r="B31" s="15"/>
      <c r="C31" s="15" t="s">
        <v>42</v>
      </c>
      <c r="D31" s="15" t="s">
        <v>41</v>
      </c>
      <c r="E31" s="15"/>
      <c r="F31" s="15"/>
      <c r="G31" s="15"/>
      <c r="H31" s="15">
        <f>SUM(H12:H30)</f>
      </c>
      <c r="P31">
        <f>ROUND(SUM(P12:P30),2)</f>
      </c>
    </row>
    <row r="33" spans="1:8" ht="12.75" customHeight="1">
      <c r="A33" s="8"/>
      <c r="B33" s="8"/>
      <c r="C33" s="8" t="s">
        <v>24</v>
      </c>
      <c r="D33" s="8" t="s">
        <v>71</v>
      </c>
      <c r="E33" s="8"/>
      <c r="F33" s="10"/>
      <c r="G33" s="8"/>
      <c r="H33" s="10"/>
    </row>
    <row r="34" spans="1:16" ht="12.75">
      <c r="A34" s="7">
        <v>10</v>
      </c>
      <c r="B34" s="7" t="s">
        <v>72</v>
      </c>
      <c r="C34" s="7" t="s">
        <v>44</v>
      </c>
      <c r="D34" s="7" t="s">
        <v>73</v>
      </c>
      <c r="E34" s="7" t="s">
        <v>74</v>
      </c>
      <c r="F34" s="9">
        <v>50</v>
      </c>
      <c r="G34" s="13"/>
      <c r="H34" s="12">
        <f>ROUND((G34*F34),2)</f>
      </c>
      <c r="O34">
        <f>rekapitulace!H8</f>
      </c>
      <c r="P34">
        <f>O34/100*H34</f>
      </c>
    </row>
    <row r="35" ht="76.5">
      <c r="D35" s="14" t="s">
        <v>75</v>
      </c>
    </row>
    <row r="36" ht="191.25">
      <c r="D36" s="14" t="s">
        <v>76</v>
      </c>
    </row>
    <row r="37" spans="1:16" ht="12.75" customHeight="1">
      <c r="A37" s="15"/>
      <c r="B37" s="15"/>
      <c r="C37" s="15" t="s">
        <v>24</v>
      </c>
      <c r="D37" s="15" t="s">
        <v>71</v>
      </c>
      <c r="E37" s="15"/>
      <c r="F37" s="15"/>
      <c r="G37" s="15"/>
      <c r="H37" s="15">
        <f>SUM(H34:H36)</f>
      </c>
      <c r="P37">
        <f>ROUND(SUM(P34:P36),2)</f>
      </c>
    </row>
    <row r="39" spans="1:8" ht="12.75" customHeight="1">
      <c r="A39" s="8"/>
      <c r="B39" s="8"/>
      <c r="C39" s="8" t="s">
        <v>37</v>
      </c>
      <c r="D39" s="8" t="s">
        <v>77</v>
      </c>
      <c r="E39" s="8"/>
      <c r="F39" s="10"/>
      <c r="G39" s="8"/>
      <c r="H39" s="10"/>
    </row>
    <row r="40" spans="1:16" ht="12.75">
      <c r="A40" s="7">
        <v>11</v>
      </c>
      <c r="B40" s="7" t="s">
        <v>78</v>
      </c>
      <c r="C40" s="7" t="s">
        <v>44</v>
      </c>
      <c r="D40" s="7" t="s">
        <v>79</v>
      </c>
      <c r="E40" s="7" t="s">
        <v>80</v>
      </c>
      <c r="F40" s="9">
        <v>35</v>
      </c>
      <c r="G40" s="13"/>
      <c r="H40" s="12">
        <f>ROUND((G40*F40),2)</f>
      </c>
      <c r="O40">
        <f>rekapitulace!H8</f>
      </c>
      <c r="P40">
        <f>O40/100*H40</f>
      </c>
    </row>
    <row r="41" ht="114.75">
      <c r="D41" s="14" t="s">
        <v>81</v>
      </c>
    </row>
    <row r="42" ht="409.5">
      <c r="D42" s="14" t="s">
        <v>82</v>
      </c>
    </row>
    <row r="43" spans="1:16" ht="12.75">
      <c r="A43" s="7">
        <v>12</v>
      </c>
      <c r="B43" s="7" t="s">
        <v>83</v>
      </c>
      <c r="C43" s="7" t="s">
        <v>44</v>
      </c>
      <c r="D43" s="7" t="s">
        <v>84</v>
      </c>
      <c r="E43" s="7" t="s">
        <v>74</v>
      </c>
      <c r="F43" s="9">
        <v>1285.2</v>
      </c>
      <c r="G43" s="13"/>
      <c r="H43" s="12">
        <f>ROUND((G43*F43),2)</f>
      </c>
      <c r="O43">
        <f>rekapitulace!H8</f>
      </c>
      <c r="P43">
        <f>O43/100*H43</f>
      </c>
    </row>
    <row r="44" ht="114.75">
      <c r="D44" s="14" t="s">
        <v>85</v>
      </c>
    </row>
    <row r="45" ht="357">
      <c r="D45" s="14" t="s">
        <v>86</v>
      </c>
    </row>
    <row r="46" spans="1:16" ht="12.75">
      <c r="A46" s="7">
        <v>13</v>
      </c>
      <c r="B46" s="7" t="s">
        <v>87</v>
      </c>
      <c r="C46" s="7" t="s">
        <v>44</v>
      </c>
      <c r="D46" s="7" t="s">
        <v>88</v>
      </c>
      <c r="E46" s="7" t="s">
        <v>74</v>
      </c>
      <c r="F46" s="9">
        <v>1260</v>
      </c>
      <c r="G46" s="13"/>
      <c r="H46" s="12">
        <f>ROUND((G46*F46),2)</f>
      </c>
      <c r="O46">
        <f>rekapitulace!H8</f>
      </c>
      <c r="P46">
        <f>O46/100*H46</f>
      </c>
    </row>
    <row r="47" ht="102">
      <c r="D47" s="14" t="s">
        <v>89</v>
      </c>
    </row>
    <row r="48" ht="409.5">
      <c r="D48" s="14" t="s">
        <v>90</v>
      </c>
    </row>
    <row r="49" spans="1:16" ht="12.75">
      <c r="A49" s="7">
        <v>14</v>
      </c>
      <c r="B49" s="7" t="s">
        <v>91</v>
      </c>
      <c r="C49" s="7" t="s">
        <v>24</v>
      </c>
      <c r="D49" s="7" t="s">
        <v>92</v>
      </c>
      <c r="E49" s="7" t="s">
        <v>74</v>
      </c>
      <c r="F49" s="9">
        <v>50</v>
      </c>
      <c r="G49" s="13"/>
      <c r="H49" s="12">
        <f>ROUND((G49*F49),2)</f>
      </c>
      <c r="O49">
        <f>rekapitulace!H8</f>
      </c>
      <c r="P49">
        <f>O49/100*H49</f>
      </c>
    </row>
    <row r="50" ht="51">
      <c r="D50" s="14" t="s">
        <v>93</v>
      </c>
    </row>
    <row r="51" ht="306">
      <c r="D51" s="14" t="s">
        <v>94</v>
      </c>
    </row>
    <row r="52" spans="1:16" ht="12.75">
      <c r="A52" s="7">
        <v>15</v>
      </c>
      <c r="B52" s="7" t="s">
        <v>91</v>
      </c>
      <c r="C52" s="7" t="s">
        <v>34</v>
      </c>
      <c r="D52" s="7" t="s">
        <v>95</v>
      </c>
      <c r="E52" s="7" t="s">
        <v>74</v>
      </c>
      <c r="F52" s="9">
        <v>150</v>
      </c>
      <c r="G52" s="13"/>
      <c r="H52" s="12">
        <f>ROUND((G52*F52),2)</f>
      </c>
      <c r="O52">
        <f>rekapitulace!H8</f>
      </c>
      <c r="P52">
        <f>O52/100*H52</f>
      </c>
    </row>
    <row r="53" ht="51">
      <c r="D53" s="14" t="s">
        <v>96</v>
      </c>
    </row>
    <row r="54" ht="306">
      <c r="D54" s="14" t="s">
        <v>94</v>
      </c>
    </row>
    <row r="55" spans="1:16" ht="12.75" customHeight="1">
      <c r="A55" s="15"/>
      <c r="B55" s="15"/>
      <c r="C55" s="15" t="s">
        <v>37</v>
      </c>
      <c r="D55" s="15" t="s">
        <v>77</v>
      </c>
      <c r="E55" s="15"/>
      <c r="F55" s="15"/>
      <c r="G55" s="15"/>
      <c r="H55" s="15">
        <f>SUM(H40:H54)</f>
      </c>
      <c r="P55">
        <f>ROUND(SUM(P40:P54),2)</f>
      </c>
    </row>
    <row r="57" spans="1:8" ht="12.75" customHeight="1">
      <c r="A57" s="8"/>
      <c r="B57" s="8"/>
      <c r="C57" s="8" t="s">
        <v>98</v>
      </c>
      <c r="D57" s="8" t="s">
        <v>97</v>
      </c>
      <c r="E57" s="8"/>
      <c r="F57" s="10"/>
      <c r="G57" s="8"/>
      <c r="H57" s="10"/>
    </row>
    <row r="58" spans="1:16" ht="12.75">
      <c r="A58" s="7">
        <v>16</v>
      </c>
      <c r="B58" s="7" t="s">
        <v>99</v>
      </c>
      <c r="C58" s="7" t="s">
        <v>44</v>
      </c>
      <c r="D58" s="7" t="s">
        <v>100</v>
      </c>
      <c r="E58" s="7" t="s">
        <v>74</v>
      </c>
      <c r="F58" s="9">
        <v>1260</v>
      </c>
      <c r="G58" s="13"/>
      <c r="H58" s="12">
        <f>ROUND((G58*F58),2)</f>
      </c>
      <c r="O58">
        <f>rekapitulace!H8</f>
      </c>
      <c r="P58">
        <f>O58/100*H58</f>
      </c>
    </row>
    <row r="59" ht="102">
      <c r="D59" s="14" t="s">
        <v>89</v>
      </c>
    </row>
    <row r="60" ht="127.5">
      <c r="D60" s="14" t="s">
        <v>101</v>
      </c>
    </row>
    <row r="61" spans="1:16" ht="12.75" customHeight="1">
      <c r="A61" s="15"/>
      <c r="B61" s="15"/>
      <c r="C61" s="15" t="s">
        <v>98</v>
      </c>
      <c r="D61" s="15" t="s">
        <v>97</v>
      </c>
      <c r="E61" s="15"/>
      <c r="F61" s="15"/>
      <c r="G61" s="15"/>
      <c r="H61" s="15">
        <f>SUM(H58:H60)</f>
      </c>
      <c r="P61">
        <f>ROUND(SUM(P58:P60),2)</f>
      </c>
    </row>
    <row r="63" spans="1:16" ht="12.75" customHeight="1">
      <c r="A63" s="15"/>
      <c r="B63" s="15"/>
      <c r="C63" s="15"/>
      <c r="D63" s="15" t="s">
        <v>102</v>
      </c>
      <c r="E63" s="15"/>
      <c r="F63" s="15"/>
      <c r="G63" s="15"/>
      <c r="H63" s="15">
        <f>+H31+H37+H55+H61</f>
      </c>
      <c r="P63">
        <f>+P31+P37+P55+P61</f>
      </c>
    </row>
    <row r="65" spans="1:8" ht="12.75" customHeight="1">
      <c r="A65" s="8" t="s">
        <v>103</v>
      </c>
      <c r="B65" s="8"/>
      <c r="C65" s="8"/>
      <c r="D65" s="8"/>
      <c r="E65" s="8"/>
      <c r="F65" s="8"/>
      <c r="G65" s="8"/>
      <c r="H65" s="8"/>
    </row>
    <row r="66" spans="1:8" ht="12.75" customHeight="1">
      <c r="A66" s="8"/>
      <c r="B66" s="8"/>
      <c r="C66" s="8"/>
      <c r="D66" s="8" t="s">
        <v>104</v>
      </c>
      <c r="E66" s="8"/>
      <c r="F66" s="8"/>
      <c r="G66" s="8"/>
      <c r="H66" s="8"/>
    </row>
    <row r="67" spans="1:16" ht="12.75" customHeight="1">
      <c r="A67" s="15"/>
      <c r="B67" s="15"/>
      <c r="C67" s="15"/>
      <c r="D67" s="15" t="s">
        <v>105</v>
      </c>
      <c r="E67" s="15"/>
      <c r="F67" s="15"/>
      <c r="G67" s="15"/>
      <c r="H67" s="15">
        <v>0</v>
      </c>
      <c r="P67">
        <v>0</v>
      </c>
    </row>
    <row r="68" spans="1:8" ht="12.75" customHeight="1">
      <c r="A68" s="15"/>
      <c r="B68" s="15"/>
      <c r="C68" s="15"/>
      <c r="D68" s="15" t="s">
        <v>106</v>
      </c>
      <c r="E68" s="15"/>
      <c r="F68" s="15"/>
      <c r="G68" s="15"/>
      <c r="H68" s="15"/>
    </row>
    <row r="69" spans="1:16" ht="12.75" customHeight="1">
      <c r="A69" s="15"/>
      <c r="B69" s="15"/>
      <c r="C69" s="15"/>
      <c r="D69" s="15" t="s">
        <v>107</v>
      </c>
      <c r="E69" s="15"/>
      <c r="F69" s="15"/>
      <c r="G69" s="15"/>
      <c r="H69" s="15">
        <v>0</v>
      </c>
      <c r="P69">
        <v>0</v>
      </c>
    </row>
    <row r="70" spans="1:16" ht="12.75" customHeight="1">
      <c r="A70" s="15"/>
      <c r="B70" s="15"/>
      <c r="C70" s="15"/>
      <c r="D70" s="15" t="s">
        <v>108</v>
      </c>
      <c r="E70" s="15"/>
      <c r="F70" s="15"/>
      <c r="G70" s="15"/>
      <c r="H70" s="15">
        <f>H67+H69</f>
      </c>
      <c r="P70">
        <f>P67+P69</f>
      </c>
    </row>
    <row r="72" spans="1:16" ht="12.75" customHeight="1">
      <c r="A72" s="15"/>
      <c r="B72" s="15"/>
      <c r="C72" s="15"/>
      <c r="D72" s="15" t="s">
        <v>108</v>
      </c>
      <c r="E72" s="15"/>
      <c r="F72" s="15"/>
      <c r="G72" s="15"/>
      <c r="H72" s="15">
        <f>H63+H70</f>
      </c>
      <c r="P72">
        <f>P63+P70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6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109</v>
      </c>
      <c r="D5" s="5" t="s">
        <v>110</v>
      </c>
      <c r="E5" s="5"/>
    </row>
    <row r="6" spans="1:5" ht="12.75" customHeight="1">
      <c r="A6" t="s">
        <v>18</v>
      </c>
      <c r="C6" s="5" t="s">
        <v>111</v>
      </c>
      <c r="D6" s="5" t="s">
        <v>112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8"/>
      <c r="B11" s="8"/>
      <c r="C11" s="8" t="s">
        <v>42</v>
      </c>
      <c r="D11" s="8" t="s">
        <v>41</v>
      </c>
      <c r="E11" s="8"/>
      <c r="F11" s="10"/>
      <c r="G11" s="8"/>
      <c r="H11" s="10"/>
    </row>
    <row r="12" spans="1:16" ht="12.75">
      <c r="A12" s="7">
        <v>1</v>
      </c>
      <c r="B12" s="7" t="s">
        <v>113</v>
      </c>
      <c r="C12" s="7" t="s">
        <v>24</v>
      </c>
      <c r="D12" s="7" t="s">
        <v>114</v>
      </c>
      <c r="E12" s="7" t="s">
        <v>115</v>
      </c>
      <c r="F12" s="9">
        <v>3441.934</v>
      </c>
      <c r="G12" s="13"/>
      <c r="H12" s="12">
        <f>ROUND((G12*F12),2)</f>
      </c>
      <c r="O12">
        <f>rekapitulace!H8</f>
      </c>
      <c r="P12">
        <f>O12/100*H12</f>
      </c>
    </row>
    <row r="13" ht="409.5">
      <c r="D13" s="14" t="s">
        <v>116</v>
      </c>
    </row>
    <row r="14" ht="153">
      <c r="D14" s="14" t="s">
        <v>117</v>
      </c>
    </row>
    <row r="15" spans="1:16" ht="12.75">
      <c r="A15" s="7">
        <v>2</v>
      </c>
      <c r="B15" s="7" t="s">
        <v>113</v>
      </c>
      <c r="C15" s="7" t="s">
        <v>34</v>
      </c>
      <c r="D15" s="7" t="s">
        <v>114</v>
      </c>
      <c r="E15" s="7" t="s">
        <v>115</v>
      </c>
      <c r="F15" s="9">
        <v>976.35</v>
      </c>
      <c r="G15" s="13"/>
      <c r="H15" s="12">
        <f>ROUND((G15*F15),2)</f>
      </c>
      <c r="O15">
        <f>rekapitulace!H8</f>
      </c>
      <c r="P15">
        <f>O15/100*H15</f>
      </c>
    </row>
    <row r="16" ht="369.75">
      <c r="D16" s="14" t="s">
        <v>118</v>
      </c>
    </row>
    <row r="17" ht="153">
      <c r="D17" s="14" t="s">
        <v>117</v>
      </c>
    </row>
    <row r="18" spans="1:16" ht="12.75">
      <c r="A18" s="7">
        <v>3</v>
      </c>
      <c r="B18" s="7" t="s">
        <v>119</v>
      </c>
      <c r="C18" s="7" t="s">
        <v>44</v>
      </c>
      <c r="D18" s="7" t="s">
        <v>120</v>
      </c>
      <c r="E18" s="7" t="s">
        <v>46</v>
      </c>
      <c r="F18" s="9">
        <v>1</v>
      </c>
      <c r="G18" s="13"/>
      <c r="H18" s="12">
        <f>ROUND((G18*F18),2)</f>
      </c>
      <c r="O18">
        <f>rekapitulace!H8</f>
      </c>
      <c r="P18">
        <f>O18/100*H18</f>
      </c>
    </row>
    <row r="19" ht="12.75">
      <c r="D19" s="14" t="s">
        <v>62</v>
      </c>
    </row>
    <row r="20" ht="114.75">
      <c r="D20" s="14" t="s">
        <v>66</v>
      </c>
    </row>
    <row r="21" spans="1:16" ht="12.75" customHeight="1">
      <c r="A21" s="15"/>
      <c r="B21" s="15"/>
      <c r="C21" s="15" t="s">
        <v>42</v>
      </c>
      <c r="D21" s="15" t="s">
        <v>41</v>
      </c>
      <c r="E21" s="15"/>
      <c r="F21" s="15"/>
      <c r="G21" s="15"/>
      <c r="H21" s="15">
        <f>SUM(H12:H20)</f>
      </c>
      <c r="P21">
        <f>ROUND(SUM(P12:P20),2)</f>
      </c>
    </row>
    <row r="23" spans="1:8" ht="12.75" customHeight="1">
      <c r="A23" s="8"/>
      <c r="B23" s="8"/>
      <c r="C23" s="8" t="s">
        <v>24</v>
      </c>
      <c r="D23" s="8" t="s">
        <v>71</v>
      </c>
      <c r="E23" s="8"/>
      <c r="F23" s="10"/>
      <c r="G23" s="8"/>
      <c r="H23" s="10"/>
    </row>
    <row r="24" spans="1:16" ht="12.75">
      <c r="A24" s="7">
        <v>4</v>
      </c>
      <c r="B24" s="7" t="s">
        <v>72</v>
      </c>
      <c r="C24" s="7" t="s">
        <v>44</v>
      </c>
      <c r="D24" s="7" t="s">
        <v>121</v>
      </c>
      <c r="E24" s="7" t="s">
        <v>74</v>
      </c>
      <c r="F24" s="9">
        <v>60</v>
      </c>
      <c r="G24" s="13"/>
      <c r="H24" s="12">
        <f>ROUND((G24*F24),2)</f>
      </c>
      <c r="O24">
        <f>rekapitulace!H8</f>
      </c>
      <c r="P24">
        <f>O24/100*H24</f>
      </c>
    </row>
    <row r="25" ht="76.5">
      <c r="D25" s="14" t="s">
        <v>122</v>
      </c>
    </row>
    <row r="26" ht="191.25">
      <c r="D26" s="14" t="s">
        <v>76</v>
      </c>
    </row>
    <row r="27" spans="1:16" ht="12.75">
      <c r="A27" s="7">
        <v>5</v>
      </c>
      <c r="B27" s="7" t="s">
        <v>123</v>
      </c>
      <c r="C27" s="7" t="s">
        <v>24</v>
      </c>
      <c r="D27" s="7" t="s">
        <v>124</v>
      </c>
      <c r="E27" s="7" t="s">
        <v>80</v>
      </c>
      <c r="F27" s="9">
        <v>1347.363</v>
      </c>
      <c r="G27" s="13"/>
      <c r="H27" s="12">
        <f>ROUND((G27*F27),2)</f>
      </c>
      <c r="O27">
        <f>rekapitulace!H8</f>
      </c>
      <c r="P27">
        <f>O27/100*H27</f>
      </c>
    </row>
    <row r="28" ht="114.75">
      <c r="D28" s="14" t="s">
        <v>125</v>
      </c>
    </row>
    <row r="29" ht="409.5">
      <c r="D29" s="14" t="s">
        <v>126</v>
      </c>
    </row>
    <row r="30" spans="1:16" ht="12.75">
      <c r="A30" s="7">
        <v>6</v>
      </c>
      <c r="B30" s="7" t="s">
        <v>123</v>
      </c>
      <c r="C30" s="7" t="s">
        <v>34</v>
      </c>
      <c r="D30" s="7" t="s">
        <v>127</v>
      </c>
      <c r="E30" s="7" t="s">
        <v>80</v>
      </c>
      <c r="F30" s="9">
        <v>488.175</v>
      </c>
      <c r="G30" s="13"/>
      <c r="H30" s="12">
        <f>ROUND((G30*F30),2)</f>
      </c>
      <c r="O30">
        <f>rekapitulace!H8</f>
      </c>
      <c r="P30">
        <f>O30/100*H30</f>
      </c>
    </row>
    <row r="31" ht="178.5">
      <c r="D31" s="14" t="s">
        <v>128</v>
      </c>
    </row>
    <row r="32" ht="409.5">
      <c r="D32" s="14" t="s">
        <v>126</v>
      </c>
    </row>
    <row r="33" spans="1:16" ht="12.75">
      <c r="A33" s="7">
        <v>7</v>
      </c>
      <c r="B33" s="7" t="s">
        <v>129</v>
      </c>
      <c r="C33" s="7" t="s">
        <v>24</v>
      </c>
      <c r="D33" s="7" t="s">
        <v>130</v>
      </c>
      <c r="E33" s="7" t="s">
        <v>80</v>
      </c>
      <c r="F33" s="9">
        <v>1456.82</v>
      </c>
      <c r="G33" s="13"/>
      <c r="H33" s="12">
        <f>ROUND((G33*F33),2)</f>
      </c>
      <c r="O33">
        <f>rekapitulace!H8</f>
      </c>
      <c r="P33">
        <f>O33/100*H33</f>
      </c>
    </row>
    <row r="34" ht="280.5">
      <c r="D34" s="14" t="s">
        <v>131</v>
      </c>
    </row>
    <row r="35" ht="409.5">
      <c r="D35" s="14" t="s">
        <v>132</v>
      </c>
    </row>
    <row r="36" spans="1:16" ht="12.75">
      <c r="A36" s="7">
        <v>8</v>
      </c>
      <c r="B36" s="7" t="s">
        <v>129</v>
      </c>
      <c r="C36" s="7" t="s">
        <v>34</v>
      </c>
      <c r="D36" s="7" t="s">
        <v>133</v>
      </c>
      <c r="E36" s="7" t="s">
        <v>80</v>
      </c>
      <c r="F36" s="9">
        <v>100</v>
      </c>
      <c r="G36" s="13"/>
      <c r="H36" s="12">
        <f>ROUND((G36*F36),2)</f>
      </c>
      <c r="O36">
        <f>rekapitulace!H8</f>
      </c>
      <c r="P36">
        <f>O36/100*H36</f>
      </c>
    </row>
    <row r="37" ht="51">
      <c r="D37" s="14" t="s">
        <v>134</v>
      </c>
    </row>
    <row r="38" ht="409.5">
      <c r="D38" s="14" t="s">
        <v>132</v>
      </c>
    </row>
    <row r="39" spans="1:16" ht="12.75">
      <c r="A39" s="7">
        <v>9</v>
      </c>
      <c r="B39" s="7" t="s">
        <v>135</v>
      </c>
      <c r="C39" s="7" t="s">
        <v>44</v>
      </c>
      <c r="D39" s="7" t="s">
        <v>136</v>
      </c>
      <c r="E39" s="7" t="s">
        <v>80</v>
      </c>
      <c r="F39" s="9">
        <v>14.184</v>
      </c>
      <c r="G39" s="13"/>
      <c r="H39" s="12">
        <f>ROUND((G39*F39),2)</f>
      </c>
      <c r="O39">
        <f>rekapitulace!H8</f>
      </c>
      <c r="P39">
        <f>O39/100*H39</f>
      </c>
    </row>
    <row r="40" ht="306">
      <c r="D40" s="14" t="s">
        <v>137</v>
      </c>
    </row>
    <row r="41" ht="409.5">
      <c r="D41" s="14" t="s">
        <v>138</v>
      </c>
    </row>
    <row r="42" spans="1:16" ht="12.75">
      <c r="A42" s="7">
        <v>10</v>
      </c>
      <c r="B42" s="7" t="s">
        <v>139</v>
      </c>
      <c r="C42" s="7" t="s">
        <v>44</v>
      </c>
      <c r="D42" s="7" t="s">
        <v>140</v>
      </c>
      <c r="E42" s="7" t="s">
        <v>74</v>
      </c>
      <c r="F42" s="9">
        <v>2182</v>
      </c>
      <c r="G42" s="13"/>
      <c r="H42" s="12">
        <f>ROUND((G42*F42),2)</f>
      </c>
      <c r="O42">
        <f>rekapitulace!H8</f>
      </c>
      <c r="P42">
        <f>O42/100*H42</f>
      </c>
    </row>
    <row r="43" ht="38.25">
      <c r="D43" s="14" t="s">
        <v>141</v>
      </c>
    </row>
    <row r="44" ht="409.5">
      <c r="D44" s="14" t="s">
        <v>142</v>
      </c>
    </row>
    <row r="45" spans="1:16" ht="12.75">
      <c r="A45" s="7">
        <v>11</v>
      </c>
      <c r="B45" s="7" t="s">
        <v>143</v>
      </c>
      <c r="C45" s="7" t="s">
        <v>44</v>
      </c>
      <c r="D45" s="7" t="s">
        <v>144</v>
      </c>
      <c r="E45" s="7" t="s">
        <v>145</v>
      </c>
      <c r="F45" s="9">
        <v>1849</v>
      </c>
      <c r="G45" s="13"/>
      <c r="H45" s="12">
        <f>ROUND((G45*F45),2)</f>
      </c>
      <c r="O45">
        <f>rekapitulace!H8</f>
      </c>
      <c r="P45">
        <f>O45/100*H45</f>
      </c>
    </row>
    <row r="46" ht="267.75">
      <c r="D46" s="14" t="s">
        <v>146</v>
      </c>
    </row>
    <row r="47" ht="409.5">
      <c r="D47" s="14" t="s">
        <v>147</v>
      </c>
    </row>
    <row r="48" spans="1:16" ht="12.75">
      <c r="A48" s="7">
        <v>12</v>
      </c>
      <c r="B48" s="7" t="s">
        <v>148</v>
      </c>
      <c r="C48" s="7" t="s">
        <v>44</v>
      </c>
      <c r="D48" s="7" t="s">
        <v>149</v>
      </c>
      <c r="E48" s="7" t="s">
        <v>145</v>
      </c>
      <c r="F48" s="9">
        <v>17.5</v>
      </c>
      <c r="G48" s="13"/>
      <c r="H48" s="12">
        <f>ROUND((G48*F48),2)</f>
      </c>
      <c r="O48">
        <f>rekapitulace!H8</f>
      </c>
      <c r="P48">
        <f>O48/100*H48</f>
      </c>
    </row>
    <row r="49" ht="76.5">
      <c r="D49" s="14" t="s">
        <v>150</v>
      </c>
    </row>
    <row r="50" ht="409.5">
      <c r="D50" s="14" t="s">
        <v>147</v>
      </c>
    </row>
    <row r="51" spans="1:16" ht="12.75">
      <c r="A51" s="7">
        <v>13</v>
      </c>
      <c r="B51" s="7" t="s">
        <v>151</v>
      </c>
      <c r="C51" s="7" t="s">
        <v>44</v>
      </c>
      <c r="D51" s="7" t="s">
        <v>152</v>
      </c>
      <c r="E51" s="7" t="s">
        <v>145</v>
      </c>
      <c r="F51" s="9">
        <v>9.6</v>
      </c>
      <c r="G51" s="13"/>
      <c r="H51" s="12">
        <f>ROUND((G51*F51),2)</f>
      </c>
      <c r="O51">
        <f>rekapitulace!H8</f>
      </c>
      <c r="P51">
        <f>O51/100*H51</f>
      </c>
    </row>
    <row r="52" ht="76.5">
      <c r="D52" s="14" t="s">
        <v>153</v>
      </c>
    </row>
    <row r="53" ht="409.5">
      <c r="D53" s="14" t="s">
        <v>147</v>
      </c>
    </row>
    <row r="54" spans="1:16" ht="12.75">
      <c r="A54" s="7">
        <v>14</v>
      </c>
      <c r="B54" s="7" t="s">
        <v>154</v>
      </c>
      <c r="C54" s="7" t="s">
        <v>44</v>
      </c>
      <c r="D54" s="7" t="s">
        <v>155</v>
      </c>
      <c r="E54" s="7" t="s">
        <v>80</v>
      </c>
      <c r="F54" s="9">
        <v>24.863</v>
      </c>
      <c r="G54" s="13"/>
      <c r="H54" s="12">
        <f>ROUND((G54*F54),2)</f>
      </c>
      <c r="O54">
        <f>rekapitulace!H8</f>
      </c>
      <c r="P54">
        <f>O54/100*H54</f>
      </c>
    </row>
    <row r="55" ht="255">
      <c r="D55" s="14" t="s">
        <v>156</v>
      </c>
    </row>
    <row r="56" ht="409.5">
      <c r="D56" s="14" t="s">
        <v>157</v>
      </c>
    </row>
    <row r="57" spans="1:16" ht="12.75">
      <c r="A57" s="7">
        <v>15</v>
      </c>
      <c r="B57" s="7" t="s">
        <v>158</v>
      </c>
      <c r="C57" s="7" t="s">
        <v>44</v>
      </c>
      <c r="D57" s="7" t="s">
        <v>159</v>
      </c>
      <c r="E57" s="7" t="s">
        <v>74</v>
      </c>
      <c r="F57" s="9">
        <v>3905.4</v>
      </c>
      <c r="G57" s="13"/>
      <c r="H57" s="12">
        <f>ROUND((G57*F57),2)</f>
      </c>
      <c r="O57">
        <f>rekapitulace!H8</f>
      </c>
      <c r="P57">
        <f>O57/100*H57</f>
      </c>
    </row>
    <row r="58" ht="102">
      <c r="D58" s="14" t="s">
        <v>160</v>
      </c>
    </row>
    <row r="59" ht="153">
      <c r="D59" s="14" t="s">
        <v>161</v>
      </c>
    </row>
    <row r="60" spans="1:16" ht="12.75">
      <c r="A60" s="7">
        <v>16</v>
      </c>
      <c r="B60" s="7" t="s">
        <v>162</v>
      </c>
      <c r="C60" s="7" t="s">
        <v>44</v>
      </c>
      <c r="D60" s="7" t="s">
        <v>163</v>
      </c>
      <c r="E60" s="7" t="s">
        <v>74</v>
      </c>
      <c r="F60" s="9">
        <v>650</v>
      </c>
      <c r="G60" s="13"/>
      <c r="H60" s="12">
        <f>ROUND((G60*F60),2)</f>
      </c>
      <c r="O60">
        <f>rekapitulace!H8</f>
      </c>
      <c r="P60">
        <f>O60/100*H60</f>
      </c>
    </row>
    <row r="61" ht="38.25">
      <c r="D61" s="14" t="s">
        <v>141</v>
      </c>
    </row>
    <row r="62" ht="204">
      <c r="D62" s="14" t="s">
        <v>164</v>
      </c>
    </row>
    <row r="63" spans="1:16" ht="12.75">
      <c r="A63" s="7">
        <v>17</v>
      </c>
      <c r="B63" s="7" t="s">
        <v>165</v>
      </c>
      <c r="C63" s="7" t="s">
        <v>44</v>
      </c>
      <c r="D63" s="7" t="s">
        <v>166</v>
      </c>
      <c r="E63" s="7" t="s">
        <v>74</v>
      </c>
      <c r="F63" s="9">
        <v>650</v>
      </c>
      <c r="G63" s="13"/>
      <c r="H63" s="12">
        <f>ROUND((G63*F63),2)</f>
      </c>
      <c r="O63">
        <f>rekapitulace!H8</f>
      </c>
      <c r="P63">
        <f>O63/100*H63</f>
      </c>
    </row>
    <row r="64" ht="38.25">
      <c r="D64" s="14" t="s">
        <v>141</v>
      </c>
    </row>
    <row r="65" ht="178.5">
      <c r="D65" s="14" t="s">
        <v>167</v>
      </c>
    </row>
    <row r="66" spans="1:16" ht="12.75">
      <c r="A66" s="7">
        <v>18</v>
      </c>
      <c r="B66" s="7" t="s">
        <v>168</v>
      </c>
      <c r="C66" s="7" t="s">
        <v>44</v>
      </c>
      <c r="D66" s="7" t="s">
        <v>169</v>
      </c>
      <c r="E66" s="7" t="s">
        <v>74</v>
      </c>
      <c r="F66" s="9">
        <v>1950</v>
      </c>
      <c r="G66" s="13"/>
      <c r="H66" s="12">
        <f>ROUND((G66*F66),2)</f>
      </c>
      <c r="O66">
        <f>rekapitulace!H8</f>
      </c>
      <c r="P66">
        <f>O66/100*H66</f>
      </c>
    </row>
    <row r="67" ht="89.25">
      <c r="D67" s="14" t="s">
        <v>170</v>
      </c>
    </row>
    <row r="68" ht="280.5">
      <c r="D68" s="14" t="s">
        <v>171</v>
      </c>
    </row>
    <row r="69" spans="1:16" ht="12.75" customHeight="1">
      <c r="A69" s="15"/>
      <c r="B69" s="15"/>
      <c r="C69" s="15" t="s">
        <v>24</v>
      </c>
      <c r="D69" s="15" t="s">
        <v>71</v>
      </c>
      <c r="E69" s="15"/>
      <c r="F69" s="15"/>
      <c r="G69" s="15"/>
      <c r="H69" s="15">
        <f>SUM(H24:H68)</f>
      </c>
      <c r="P69">
        <f>ROUND(SUM(P24:P68),2)</f>
      </c>
    </row>
    <row r="71" spans="1:8" ht="12.75" customHeight="1">
      <c r="A71" s="8"/>
      <c r="B71" s="8"/>
      <c r="C71" s="8" t="s">
        <v>34</v>
      </c>
      <c r="D71" s="8" t="s">
        <v>172</v>
      </c>
      <c r="E71" s="8"/>
      <c r="F71" s="10"/>
      <c r="G71" s="8"/>
      <c r="H71" s="10"/>
    </row>
    <row r="72" spans="1:16" ht="12.75">
      <c r="A72" s="7">
        <v>19</v>
      </c>
      <c r="B72" s="7" t="s">
        <v>173</v>
      </c>
      <c r="C72" s="7" t="s">
        <v>44</v>
      </c>
      <c r="D72" s="7" t="s">
        <v>174</v>
      </c>
      <c r="E72" s="7" t="s">
        <v>145</v>
      </c>
      <c r="F72" s="9">
        <v>133.5</v>
      </c>
      <c r="G72" s="13"/>
      <c r="H72" s="12">
        <f>ROUND((G72*F72),2)</f>
      </c>
      <c r="O72">
        <f>rekapitulace!H8</f>
      </c>
      <c r="P72">
        <f>O72/100*H72</f>
      </c>
    </row>
    <row r="73" ht="153">
      <c r="D73" s="14" t="s">
        <v>175</v>
      </c>
    </row>
    <row r="74" ht="409.5">
      <c r="D74" s="14" t="s">
        <v>176</v>
      </c>
    </row>
    <row r="75" spans="1:16" ht="12.75">
      <c r="A75" s="7">
        <v>20</v>
      </c>
      <c r="B75" s="7" t="s">
        <v>177</v>
      </c>
      <c r="C75" s="7" t="s">
        <v>44</v>
      </c>
      <c r="D75" s="7" t="s">
        <v>178</v>
      </c>
      <c r="E75" s="7" t="s">
        <v>80</v>
      </c>
      <c r="F75" s="9">
        <v>498.15</v>
      </c>
      <c r="G75" s="13"/>
      <c r="H75" s="12">
        <f>ROUND((G75*F75),2)</f>
      </c>
      <c r="O75">
        <f>rekapitulace!H8</f>
      </c>
      <c r="P75">
        <f>O75/100*H75</f>
      </c>
    </row>
    <row r="76" ht="165.75">
      <c r="D76" s="14" t="s">
        <v>179</v>
      </c>
    </row>
    <row r="77" ht="306">
      <c r="D77" s="14" t="s">
        <v>180</v>
      </c>
    </row>
    <row r="78" spans="1:16" ht="12.75">
      <c r="A78" s="7">
        <v>21</v>
      </c>
      <c r="B78" s="7" t="s">
        <v>181</v>
      </c>
      <c r="C78" s="7" t="s">
        <v>44</v>
      </c>
      <c r="D78" s="7" t="s">
        <v>182</v>
      </c>
      <c r="E78" s="7" t="s">
        <v>74</v>
      </c>
      <c r="F78" s="9">
        <v>267</v>
      </c>
      <c r="G78" s="13"/>
      <c r="H78" s="12">
        <f>ROUND((G78*F78),2)</f>
      </c>
      <c r="O78">
        <f>rekapitulace!H8</f>
      </c>
      <c r="P78">
        <f>O78/100*H78</f>
      </c>
    </row>
    <row r="79" ht="114.75">
      <c r="D79" s="14" t="s">
        <v>183</v>
      </c>
    </row>
    <row r="80" ht="409.5">
      <c r="D80" s="14" t="s">
        <v>184</v>
      </c>
    </row>
    <row r="81" spans="1:16" ht="12.75" customHeight="1">
      <c r="A81" s="15"/>
      <c r="B81" s="15"/>
      <c r="C81" s="15" t="s">
        <v>34</v>
      </c>
      <c r="D81" s="15" t="s">
        <v>172</v>
      </c>
      <c r="E81" s="15"/>
      <c r="F81" s="15"/>
      <c r="G81" s="15"/>
      <c r="H81" s="15">
        <f>SUM(H72:H80)</f>
      </c>
      <c r="P81">
        <f>ROUND(SUM(P72:P80),2)</f>
      </c>
    </row>
    <row r="83" spans="1:8" ht="12.75" customHeight="1">
      <c r="A83" s="8"/>
      <c r="B83" s="8"/>
      <c r="C83" s="8" t="s">
        <v>36</v>
      </c>
      <c r="D83" s="8" t="s">
        <v>185</v>
      </c>
      <c r="E83" s="8"/>
      <c r="F83" s="10"/>
      <c r="G83" s="8"/>
      <c r="H83" s="10"/>
    </row>
    <row r="84" spans="1:16" ht="12.75">
      <c r="A84" s="7">
        <v>22</v>
      </c>
      <c r="B84" s="7" t="s">
        <v>186</v>
      </c>
      <c r="C84" s="7" t="s">
        <v>44</v>
      </c>
      <c r="D84" s="7" t="s">
        <v>187</v>
      </c>
      <c r="E84" s="7" t="s">
        <v>80</v>
      </c>
      <c r="F84" s="9">
        <v>2.652</v>
      </c>
      <c r="G84" s="13"/>
      <c r="H84" s="12">
        <f>ROUND((G84*F84),2)</f>
      </c>
      <c r="O84">
        <f>rekapitulace!H8</f>
      </c>
      <c r="P84">
        <f>O84/100*H84</f>
      </c>
    </row>
    <row r="85" ht="165.75">
      <c r="D85" s="14" t="s">
        <v>188</v>
      </c>
    </row>
    <row r="86" ht="409.5">
      <c r="D86" s="14" t="s">
        <v>189</v>
      </c>
    </row>
    <row r="87" spans="1:16" ht="12.75" customHeight="1">
      <c r="A87" s="15"/>
      <c r="B87" s="15"/>
      <c r="C87" s="15" t="s">
        <v>36</v>
      </c>
      <c r="D87" s="15" t="s">
        <v>185</v>
      </c>
      <c r="E87" s="15"/>
      <c r="F87" s="15"/>
      <c r="G87" s="15"/>
      <c r="H87" s="15">
        <f>SUM(H84:H86)</f>
      </c>
      <c r="P87">
        <f>ROUND(SUM(P84:P86),2)</f>
      </c>
    </row>
    <row r="89" spans="1:8" ht="12.75" customHeight="1">
      <c r="A89" s="8"/>
      <c r="B89" s="8"/>
      <c r="C89" s="8" t="s">
        <v>37</v>
      </c>
      <c r="D89" s="8" t="s">
        <v>77</v>
      </c>
      <c r="E89" s="8"/>
      <c r="F89" s="10"/>
      <c r="G89" s="8"/>
      <c r="H89" s="10"/>
    </row>
    <row r="90" spans="1:16" ht="12.75">
      <c r="A90" s="7">
        <v>23</v>
      </c>
      <c r="B90" s="7" t="s">
        <v>190</v>
      </c>
      <c r="C90" s="7" t="s">
        <v>24</v>
      </c>
      <c r="D90" s="7" t="s">
        <v>191</v>
      </c>
      <c r="E90" s="7" t="s">
        <v>74</v>
      </c>
      <c r="F90" s="9">
        <v>3742.675</v>
      </c>
      <c r="G90" s="13"/>
      <c r="H90" s="12">
        <f>ROUND((G90*F90),2)</f>
      </c>
      <c r="O90">
        <f>rekapitulace!H8</f>
      </c>
      <c r="P90">
        <f>O90/100*H90</f>
      </c>
    </row>
    <row r="91" ht="102">
      <c r="D91" s="14" t="s">
        <v>192</v>
      </c>
    </row>
    <row r="92" ht="318.75">
      <c r="D92" s="14" t="s">
        <v>193</v>
      </c>
    </row>
    <row r="93" spans="1:16" ht="12.75">
      <c r="A93" s="7">
        <v>24</v>
      </c>
      <c r="B93" s="7" t="s">
        <v>190</v>
      </c>
      <c r="C93" s="7" t="s">
        <v>34</v>
      </c>
      <c r="D93" s="7" t="s">
        <v>194</v>
      </c>
      <c r="E93" s="7" t="s">
        <v>74</v>
      </c>
      <c r="F93" s="9">
        <v>3905.4</v>
      </c>
      <c r="G93" s="13"/>
      <c r="H93" s="12">
        <f>ROUND((G93*F93),2)</f>
      </c>
      <c r="O93">
        <f>rekapitulace!H8</f>
      </c>
      <c r="P93">
        <f>O93/100*H93</f>
      </c>
    </row>
    <row r="94" ht="102">
      <c r="D94" s="14" t="s">
        <v>195</v>
      </c>
    </row>
    <row r="95" ht="318.75">
      <c r="D95" s="14" t="s">
        <v>193</v>
      </c>
    </row>
    <row r="96" spans="1:16" ht="12.75">
      <c r="A96" s="7">
        <v>25</v>
      </c>
      <c r="B96" s="7" t="s">
        <v>196</v>
      </c>
      <c r="C96" s="7" t="s">
        <v>44</v>
      </c>
      <c r="D96" s="7" t="s">
        <v>197</v>
      </c>
      <c r="E96" s="7" t="s">
        <v>74</v>
      </c>
      <c r="F96" s="9">
        <v>19.89</v>
      </c>
      <c r="G96" s="13"/>
      <c r="H96" s="12">
        <f>ROUND((G96*F96),2)</f>
      </c>
      <c r="O96">
        <f>rekapitulace!H8</f>
      </c>
      <c r="P96">
        <f>O96/100*H96</f>
      </c>
    </row>
    <row r="97" ht="229.5">
      <c r="D97" s="14" t="s">
        <v>198</v>
      </c>
    </row>
    <row r="98" ht="318.75">
      <c r="D98" s="14" t="s">
        <v>193</v>
      </c>
    </row>
    <row r="99" spans="1:16" ht="12.75">
      <c r="A99" s="7">
        <v>26</v>
      </c>
      <c r="B99" s="7" t="s">
        <v>199</v>
      </c>
      <c r="C99" s="7" t="s">
        <v>44</v>
      </c>
      <c r="D99" s="7" t="s">
        <v>200</v>
      </c>
      <c r="E99" s="7" t="s">
        <v>80</v>
      </c>
      <c r="F99" s="9">
        <v>4.2</v>
      </c>
      <c r="G99" s="13"/>
      <c r="H99" s="12">
        <f>ROUND((G99*F99),2)</f>
      </c>
      <c r="O99">
        <f>rekapitulace!H8</f>
      </c>
      <c r="P99">
        <f>O99/100*H99</f>
      </c>
    </row>
    <row r="100" ht="76.5">
      <c r="D100" s="14" t="s">
        <v>201</v>
      </c>
    </row>
    <row r="101" ht="409.5">
      <c r="D101" s="14" t="s">
        <v>82</v>
      </c>
    </row>
    <row r="102" spans="1:16" ht="12.75">
      <c r="A102" s="7">
        <v>27</v>
      </c>
      <c r="B102" s="7" t="s">
        <v>78</v>
      </c>
      <c r="C102" s="7" t="s">
        <v>44</v>
      </c>
      <c r="D102" s="7" t="s">
        <v>202</v>
      </c>
      <c r="E102" s="7" t="s">
        <v>80</v>
      </c>
      <c r="F102" s="9">
        <v>554.16</v>
      </c>
      <c r="G102" s="13"/>
      <c r="H102" s="12">
        <f>ROUND((G102*F102),2)</f>
      </c>
      <c r="O102">
        <f>rekapitulace!H8</f>
      </c>
      <c r="P102">
        <f>O102/100*H102</f>
      </c>
    </row>
    <row r="103" ht="280.5">
      <c r="D103" s="14" t="s">
        <v>203</v>
      </c>
    </row>
    <row r="104" ht="409.5">
      <c r="D104" s="14" t="s">
        <v>82</v>
      </c>
    </row>
    <row r="105" spans="1:16" ht="12.75">
      <c r="A105" s="7">
        <v>28</v>
      </c>
      <c r="B105" s="7" t="s">
        <v>204</v>
      </c>
      <c r="C105" s="7" t="s">
        <v>44</v>
      </c>
      <c r="D105" s="7" t="s">
        <v>205</v>
      </c>
      <c r="E105" s="7" t="s">
        <v>74</v>
      </c>
      <c r="F105" s="9">
        <v>36031.283</v>
      </c>
      <c r="G105" s="13"/>
      <c r="H105" s="12">
        <f>ROUND((G105*F105),2)</f>
      </c>
      <c r="O105">
        <f>rekapitulace!H8</f>
      </c>
      <c r="P105">
        <f>O105/100*H105</f>
      </c>
    </row>
    <row r="106" ht="409.5">
      <c r="D106" s="14" t="s">
        <v>206</v>
      </c>
    </row>
    <row r="107" ht="357">
      <c r="D107" s="14" t="s">
        <v>86</v>
      </c>
    </row>
    <row r="108" spans="1:16" ht="12.75">
      <c r="A108" s="7">
        <v>29</v>
      </c>
      <c r="B108" s="7" t="s">
        <v>87</v>
      </c>
      <c r="C108" s="7" t="s">
        <v>44</v>
      </c>
      <c r="D108" s="7" t="s">
        <v>207</v>
      </c>
      <c r="E108" s="7" t="s">
        <v>74</v>
      </c>
      <c r="F108" s="9">
        <v>12979.4</v>
      </c>
      <c r="G108" s="13"/>
      <c r="H108" s="12">
        <f>ROUND((G108*F108),2)</f>
      </c>
      <c r="O108">
        <f>rekapitulace!H8</f>
      </c>
      <c r="P108">
        <f>O108/100*H108</f>
      </c>
    </row>
    <row r="109" ht="255">
      <c r="D109" s="14" t="s">
        <v>208</v>
      </c>
    </row>
    <row r="110" ht="409.5">
      <c r="D110" s="14" t="s">
        <v>90</v>
      </c>
    </row>
    <row r="111" spans="1:16" ht="12.75">
      <c r="A111" s="7">
        <v>30</v>
      </c>
      <c r="B111" s="7" t="s">
        <v>209</v>
      </c>
      <c r="C111" s="7" t="s">
        <v>44</v>
      </c>
      <c r="D111" s="7" t="s">
        <v>210</v>
      </c>
      <c r="E111" s="7" t="s">
        <v>74</v>
      </c>
      <c r="F111" s="9">
        <v>13105.173</v>
      </c>
      <c r="G111" s="13"/>
      <c r="H111" s="12">
        <f>ROUND((G111*F111),2)</f>
      </c>
      <c r="O111">
        <f>rekapitulace!H8</f>
      </c>
      <c r="P111">
        <f>O111/100*H111</f>
      </c>
    </row>
    <row r="112" ht="267.75">
      <c r="D112" s="14" t="s">
        <v>211</v>
      </c>
    </row>
    <row r="113" ht="409.5">
      <c r="D113" s="14" t="s">
        <v>90</v>
      </c>
    </row>
    <row r="114" spans="1:16" ht="12.75">
      <c r="A114" s="7">
        <v>31</v>
      </c>
      <c r="B114" s="7" t="s">
        <v>212</v>
      </c>
      <c r="C114" s="7" t="s">
        <v>44</v>
      </c>
      <c r="D114" s="7" t="s">
        <v>213</v>
      </c>
      <c r="E114" s="7" t="s">
        <v>74</v>
      </c>
      <c r="F114" s="9">
        <v>2000</v>
      </c>
      <c r="G114" s="13"/>
      <c r="H114" s="12">
        <f>ROUND((G114*F114),2)</f>
      </c>
      <c r="O114">
        <f>rekapitulace!H8</f>
      </c>
      <c r="P114">
        <f>O114/100*H114</f>
      </c>
    </row>
    <row r="115" ht="63.75">
      <c r="D115" s="14" t="s">
        <v>214</v>
      </c>
    </row>
    <row r="116" ht="409.5">
      <c r="D116" s="14" t="s">
        <v>90</v>
      </c>
    </row>
    <row r="117" spans="1:16" ht="12.75">
      <c r="A117" s="7">
        <v>32</v>
      </c>
      <c r="B117" s="7" t="s">
        <v>215</v>
      </c>
      <c r="C117" s="7" t="s">
        <v>44</v>
      </c>
      <c r="D117" s="7" t="s">
        <v>216</v>
      </c>
      <c r="E117" s="7" t="s">
        <v>74</v>
      </c>
      <c r="F117" s="9">
        <v>13298.845</v>
      </c>
      <c r="G117" s="13"/>
      <c r="H117" s="12">
        <f>ROUND((G117*F117),2)</f>
      </c>
      <c r="O117">
        <f>rekapitulace!H8</f>
      </c>
      <c r="P117">
        <f>O117/100*H117</f>
      </c>
    </row>
    <row r="118" ht="267.75">
      <c r="D118" s="14" t="s">
        <v>217</v>
      </c>
    </row>
    <row r="119" ht="409.5">
      <c r="D119" s="14" t="s">
        <v>90</v>
      </c>
    </row>
    <row r="120" spans="1:16" ht="12.75">
      <c r="A120" s="7">
        <v>33</v>
      </c>
      <c r="B120" s="7" t="s">
        <v>218</v>
      </c>
      <c r="C120" s="7" t="s">
        <v>44</v>
      </c>
      <c r="D120" s="7" t="s">
        <v>219</v>
      </c>
      <c r="E120" s="7" t="s">
        <v>145</v>
      </c>
      <c r="F120" s="9">
        <v>1500</v>
      </c>
      <c r="G120" s="13"/>
      <c r="H120" s="12">
        <f>ROUND((G120*F120),2)</f>
      </c>
      <c r="O120">
        <f>rekapitulace!H8</f>
      </c>
      <c r="P120">
        <f>O120/100*H120</f>
      </c>
    </row>
    <row r="121" ht="12.75">
      <c r="D121" s="14" t="s">
        <v>62</v>
      </c>
    </row>
    <row r="122" ht="191.25">
      <c r="D122" s="14" t="s">
        <v>220</v>
      </c>
    </row>
    <row r="123" spans="1:16" ht="12.75" customHeight="1">
      <c r="A123" s="15"/>
      <c r="B123" s="15"/>
      <c r="C123" s="15" t="s">
        <v>37</v>
      </c>
      <c r="D123" s="15" t="s">
        <v>77</v>
      </c>
      <c r="E123" s="15"/>
      <c r="F123" s="15"/>
      <c r="G123" s="15"/>
      <c r="H123" s="15">
        <f>SUM(H90:H122)</f>
      </c>
      <c r="P123">
        <f>ROUND(SUM(P90:P122),2)</f>
      </c>
    </row>
    <row r="125" spans="1:8" ht="12.75" customHeight="1">
      <c r="A125" s="8"/>
      <c r="B125" s="8"/>
      <c r="C125" s="8" t="s">
        <v>40</v>
      </c>
      <c r="D125" s="8" t="s">
        <v>221</v>
      </c>
      <c r="E125" s="8"/>
      <c r="F125" s="10"/>
      <c r="G125" s="8"/>
      <c r="H125" s="10"/>
    </row>
    <row r="126" spans="1:16" ht="12.75">
      <c r="A126" s="7">
        <v>34</v>
      </c>
      <c r="B126" s="7" t="s">
        <v>222</v>
      </c>
      <c r="C126" s="7" t="s">
        <v>44</v>
      </c>
      <c r="D126" s="7" t="s">
        <v>223</v>
      </c>
      <c r="E126" s="7" t="s">
        <v>80</v>
      </c>
      <c r="F126" s="9">
        <v>9.656</v>
      </c>
      <c r="G126" s="13"/>
      <c r="H126" s="12">
        <f>ROUND((G126*F126),2)</f>
      </c>
      <c r="O126">
        <f>rekapitulace!H8</f>
      </c>
      <c r="P126">
        <f>O126/100*H126</f>
      </c>
    </row>
    <row r="127" ht="306">
      <c r="D127" s="14" t="s">
        <v>224</v>
      </c>
    </row>
    <row r="128" ht="409.5">
      <c r="D128" s="14" t="s">
        <v>225</v>
      </c>
    </row>
    <row r="129" spans="1:16" ht="12.75" customHeight="1">
      <c r="A129" s="15"/>
      <c r="B129" s="15"/>
      <c r="C129" s="15" t="s">
        <v>40</v>
      </c>
      <c r="D129" s="15" t="s">
        <v>226</v>
      </c>
      <c r="E129" s="15"/>
      <c r="F129" s="15"/>
      <c r="G129" s="15"/>
      <c r="H129" s="15">
        <f>SUM(H126:H128)</f>
      </c>
      <c r="P129">
        <f>ROUND(SUM(P126:P128),2)</f>
      </c>
    </row>
    <row r="131" spans="1:8" ht="12.75" customHeight="1">
      <c r="A131" s="8"/>
      <c r="B131" s="8"/>
      <c r="C131" s="8" t="s">
        <v>98</v>
      </c>
      <c r="D131" s="8" t="s">
        <v>97</v>
      </c>
      <c r="E131" s="8"/>
      <c r="F131" s="10"/>
      <c r="G131" s="8"/>
      <c r="H131" s="10"/>
    </row>
    <row r="132" spans="1:16" ht="12.75">
      <c r="A132" s="7">
        <v>35</v>
      </c>
      <c r="B132" s="7" t="s">
        <v>227</v>
      </c>
      <c r="C132" s="7" t="s">
        <v>44</v>
      </c>
      <c r="D132" s="7" t="s">
        <v>228</v>
      </c>
      <c r="E132" s="7" t="s">
        <v>145</v>
      </c>
      <c r="F132" s="9">
        <v>212</v>
      </c>
      <c r="G132" s="13"/>
      <c r="H132" s="12">
        <f>ROUND((G132*F132),2)</f>
      </c>
      <c r="O132">
        <f>rekapitulace!H8</f>
      </c>
      <c r="P132">
        <f>O132/100*H132</f>
      </c>
    </row>
    <row r="133" ht="76.5">
      <c r="D133" s="14" t="s">
        <v>229</v>
      </c>
    </row>
    <row r="134" ht="409.5">
      <c r="D134" s="14" t="s">
        <v>230</v>
      </c>
    </row>
    <row r="135" spans="1:16" ht="12.75">
      <c r="A135" s="7">
        <v>36</v>
      </c>
      <c r="B135" s="7" t="s">
        <v>231</v>
      </c>
      <c r="C135" s="7" t="s">
        <v>44</v>
      </c>
      <c r="D135" s="7" t="s">
        <v>232</v>
      </c>
      <c r="E135" s="7" t="s">
        <v>145</v>
      </c>
      <c r="F135" s="9">
        <v>212</v>
      </c>
      <c r="G135" s="13"/>
      <c r="H135" s="12">
        <f>ROUND((G135*F135),2)</f>
      </c>
      <c r="O135">
        <f>rekapitulace!H8</f>
      </c>
      <c r="P135">
        <f>O135/100*H135</f>
      </c>
    </row>
    <row r="136" ht="76.5">
      <c r="D136" s="14" t="s">
        <v>229</v>
      </c>
    </row>
    <row r="137" ht="140.25">
      <c r="D137" s="14" t="s">
        <v>233</v>
      </c>
    </row>
    <row r="138" spans="1:16" ht="12.75">
      <c r="A138" s="7">
        <v>38</v>
      </c>
      <c r="B138" s="7" t="s">
        <v>234</v>
      </c>
      <c r="C138" s="7" t="s">
        <v>34</v>
      </c>
      <c r="D138" s="7" t="s">
        <v>235</v>
      </c>
      <c r="E138" s="7" t="s">
        <v>236</v>
      </c>
      <c r="F138" s="9">
        <v>6</v>
      </c>
      <c r="G138" s="13"/>
      <c r="H138" s="12">
        <f>ROUND((G138*F138),2)</f>
      </c>
      <c r="O138">
        <f>rekapitulace!H8</f>
      </c>
      <c r="P138">
        <f>O138/100*H138</f>
      </c>
    </row>
    <row r="139" ht="89.25">
      <c r="D139" s="14" t="s">
        <v>237</v>
      </c>
    </row>
    <row r="140" ht="255">
      <c r="D140" s="14" t="s">
        <v>238</v>
      </c>
    </row>
    <row r="141" spans="1:16" ht="12.75">
      <c r="A141" s="7">
        <v>37</v>
      </c>
      <c r="B141" s="7" t="s">
        <v>234</v>
      </c>
      <c r="C141" s="7" t="s">
        <v>24</v>
      </c>
      <c r="D141" s="7" t="s">
        <v>239</v>
      </c>
      <c r="E141" s="7" t="s">
        <v>236</v>
      </c>
      <c r="F141" s="9">
        <v>140</v>
      </c>
      <c r="G141" s="13"/>
      <c r="H141" s="12">
        <f>ROUND((G141*F141),2)</f>
      </c>
      <c r="O141">
        <f>rekapitulace!H8</f>
      </c>
      <c r="P141">
        <f>O141/100*H141</f>
      </c>
    </row>
    <row r="142" ht="38.25">
      <c r="D142" s="14" t="s">
        <v>141</v>
      </c>
    </row>
    <row r="143" ht="255">
      <c r="D143" s="14" t="s">
        <v>240</v>
      </c>
    </row>
    <row r="144" spans="1:16" ht="12.75">
      <c r="A144" s="7">
        <v>39</v>
      </c>
      <c r="B144" s="7" t="s">
        <v>241</v>
      </c>
      <c r="C144" s="7" t="s">
        <v>44</v>
      </c>
      <c r="D144" s="7" t="s">
        <v>242</v>
      </c>
      <c r="E144" s="7" t="s">
        <v>236</v>
      </c>
      <c r="F144" s="9">
        <v>92</v>
      </c>
      <c r="G144" s="13"/>
      <c r="H144" s="12">
        <f>ROUND((G144*F144),2)</f>
      </c>
      <c r="O144">
        <f>rekapitulace!H8</f>
      </c>
      <c r="P144">
        <f>O144/100*H144</f>
      </c>
    </row>
    <row r="145" ht="76.5">
      <c r="D145" s="14" t="s">
        <v>243</v>
      </c>
    </row>
    <row r="146" ht="140.25">
      <c r="D146" s="14" t="s">
        <v>244</v>
      </c>
    </row>
    <row r="147" spans="1:16" ht="12.75">
      <c r="A147" s="7">
        <v>40</v>
      </c>
      <c r="B147" s="7" t="s">
        <v>245</v>
      </c>
      <c r="C147" s="7" t="s">
        <v>44</v>
      </c>
      <c r="D147" s="7" t="s">
        <v>246</v>
      </c>
      <c r="E147" s="7" t="s">
        <v>74</v>
      </c>
      <c r="F147" s="9">
        <v>556.675</v>
      </c>
      <c r="G147" s="13"/>
      <c r="H147" s="12">
        <f>ROUND((G147*F147),2)</f>
      </c>
      <c r="O147">
        <f>rekapitulace!H8</f>
      </c>
      <c r="P147">
        <f>O147/100*H147</f>
      </c>
    </row>
    <row r="148" ht="229.5">
      <c r="D148" s="14" t="s">
        <v>247</v>
      </c>
    </row>
    <row r="149" ht="204">
      <c r="D149" s="14" t="s">
        <v>248</v>
      </c>
    </row>
    <row r="150" spans="1:16" ht="12.75">
      <c r="A150" s="7">
        <v>41</v>
      </c>
      <c r="B150" s="7" t="s">
        <v>249</v>
      </c>
      <c r="C150" s="7" t="s">
        <v>44</v>
      </c>
      <c r="D150" s="7" t="s">
        <v>250</v>
      </c>
      <c r="E150" s="7" t="s">
        <v>74</v>
      </c>
      <c r="F150" s="9">
        <v>556.675</v>
      </c>
      <c r="G150" s="13"/>
      <c r="H150" s="12">
        <f>ROUND((G150*F150),2)</f>
      </c>
      <c r="O150">
        <f>rekapitulace!H8</f>
      </c>
      <c r="P150">
        <f>O150/100*H150</f>
      </c>
    </row>
    <row r="151" ht="229.5">
      <c r="D151" s="14" t="s">
        <v>247</v>
      </c>
    </row>
    <row r="152" ht="204">
      <c r="D152" s="14" t="s">
        <v>248</v>
      </c>
    </row>
    <row r="153" spans="1:16" ht="12.75">
      <c r="A153" s="7">
        <v>42</v>
      </c>
      <c r="B153" s="7" t="s">
        <v>251</v>
      </c>
      <c r="C153" s="7" t="s">
        <v>44</v>
      </c>
      <c r="D153" s="7" t="s">
        <v>252</v>
      </c>
      <c r="E153" s="7" t="s">
        <v>145</v>
      </c>
      <c r="F153" s="9">
        <v>19.89</v>
      </c>
      <c r="G153" s="13"/>
      <c r="H153" s="12">
        <f>ROUND((G153*F153),2)</f>
      </c>
      <c r="O153">
        <f>rekapitulace!H8</f>
      </c>
      <c r="P153">
        <f>O153/100*H153</f>
      </c>
    </row>
    <row r="154" ht="229.5">
      <c r="D154" s="14" t="s">
        <v>253</v>
      </c>
    </row>
    <row r="155" ht="344.25">
      <c r="D155" s="14" t="s">
        <v>254</v>
      </c>
    </row>
    <row r="156" spans="1:16" ht="12.75">
      <c r="A156" s="7">
        <v>43</v>
      </c>
      <c r="B156" s="7" t="s">
        <v>255</v>
      </c>
      <c r="C156" s="7" t="s">
        <v>44</v>
      </c>
      <c r="D156" s="7" t="s">
        <v>256</v>
      </c>
      <c r="E156" s="7" t="s">
        <v>145</v>
      </c>
      <c r="F156" s="9">
        <v>56.4</v>
      </c>
      <c r="G156" s="13"/>
      <c r="H156" s="12">
        <f>ROUND((G156*F156),2)</f>
      </c>
      <c r="O156">
        <f>rekapitulace!H8</f>
      </c>
      <c r="P156">
        <f>O156/100*H156</f>
      </c>
    </row>
    <row r="157" ht="89.25">
      <c r="D157" s="14" t="s">
        <v>257</v>
      </c>
    </row>
    <row r="158" ht="140.25">
      <c r="D158" s="14" t="s">
        <v>258</v>
      </c>
    </row>
    <row r="159" spans="1:16" ht="12.75">
      <c r="A159" s="7">
        <v>44</v>
      </c>
      <c r="B159" s="7" t="s">
        <v>259</v>
      </c>
      <c r="C159" s="7" t="s">
        <v>44</v>
      </c>
      <c r="D159" s="7" t="s">
        <v>260</v>
      </c>
      <c r="E159" s="7" t="s">
        <v>145</v>
      </c>
      <c r="F159" s="9">
        <v>56.4</v>
      </c>
      <c r="G159" s="13"/>
      <c r="H159" s="12">
        <f>ROUND((G159*F159),2)</f>
      </c>
      <c r="O159">
        <f>rekapitulace!H8</f>
      </c>
      <c r="P159">
        <f>O159/100*H159</f>
      </c>
    </row>
    <row r="160" ht="89.25">
      <c r="D160" s="14" t="s">
        <v>257</v>
      </c>
    </row>
    <row r="161" ht="242.25">
      <c r="D161" s="14" t="s">
        <v>261</v>
      </c>
    </row>
    <row r="162" spans="1:16" ht="12.75">
      <c r="A162" s="7">
        <v>45</v>
      </c>
      <c r="B162" s="7" t="s">
        <v>262</v>
      </c>
      <c r="C162" s="7" t="s">
        <v>44</v>
      </c>
      <c r="D162" s="7" t="s">
        <v>263</v>
      </c>
      <c r="E162" s="7" t="s">
        <v>145</v>
      </c>
      <c r="F162" s="9">
        <v>92.5</v>
      </c>
      <c r="G162" s="13"/>
      <c r="H162" s="12">
        <f>ROUND((G162*F162),2)</f>
      </c>
      <c r="O162">
        <f>rekapitulace!H8</f>
      </c>
      <c r="P162">
        <f>O162/100*H162</f>
      </c>
    </row>
    <row r="163" ht="38.25">
      <c r="D163" s="14" t="s">
        <v>141</v>
      </c>
    </row>
    <row r="164" ht="409.5">
      <c r="D164" s="14" t="s">
        <v>264</v>
      </c>
    </row>
    <row r="165" spans="1:16" ht="12.75" customHeight="1">
      <c r="A165" s="15"/>
      <c r="B165" s="15"/>
      <c r="C165" s="15" t="s">
        <v>98</v>
      </c>
      <c r="D165" s="15" t="s">
        <v>97</v>
      </c>
      <c r="E165" s="15"/>
      <c r="F165" s="15"/>
      <c r="G165" s="15"/>
      <c r="H165" s="15">
        <f>SUM(H132:H164)</f>
      </c>
      <c r="P165">
        <f>ROUND(SUM(P132:P164),2)</f>
      </c>
    </row>
    <row r="167" spans="1:16" ht="12.75" customHeight="1">
      <c r="A167" s="15"/>
      <c r="B167" s="15"/>
      <c r="C167" s="15"/>
      <c r="D167" s="15" t="s">
        <v>102</v>
      </c>
      <c r="E167" s="15"/>
      <c r="F167" s="15"/>
      <c r="G167" s="15"/>
      <c r="H167" s="15">
        <f>+H21+H69+H81+H87+H123+H129+H165</f>
      </c>
      <c r="P167">
        <f>+P21+P69+P81+P87+P123+P129+P165</f>
      </c>
    </row>
    <row r="169" spans="1:8" ht="12.75" customHeight="1">
      <c r="A169" s="8" t="s">
        <v>103</v>
      </c>
      <c r="B169" s="8"/>
      <c r="C169" s="8"/>
      <c r="D169" s="8"/>
      <c r="E169" s="8"/>
      <c r="F169" s="8"/>
      <c r="G169" s="8"/>
      <c r="H169" s="8"/>
    </row>
    <row r="170" spans="1:8" ht="12.75" customHeight="1">
      <c r="A170" s="8"/>
      <c r="B170" s="8"/>
      <c r="C170" s="8"/>
      <c r="D170" s="8" t="s">
        <v>104</v>
      </c>
      <c r="E170" s="8"/>
      <c r="F170" s="8"/>
      <c r="G170" s="8"/>
      <c r="H170" s="8"/>
    </row>
    <row r="171" spans="1:16" ht="12.75" customHeight="1">
      <c r="A171" s="15"/>
      <c r="B171" s="15"/>
      <c r="C171" s="15"/>
      <c r="D171" s="15" t="s">
        <v>105</v>
      </c>
      <c r="E171" s="15"/>
      <c r="F171" s="15"/>
      <c r="G171" s="15"/>
      <c r="H171" s="15">
        <v>0</v>
      </c>
      <c r="P171">
        <v>0</v>
      </c>
    </row>
    <row r="172" spans="1:8" ht="12.75" customHeight="1">
      <c r="A172" s="15"/>
      <c r="B172" s="15"/>
      <c r="C172" s="15"/>
      <c r="D172" s="15" t="s">
        <v>106</v>
      </c>
      <c r="E172" s="15"/>
      <c r="F172" s="15"/>
      <c r="G172" s="15"/>
      <c r="H172" s="15"/>
    </row>
    <row r="173" spans="1:16" ht="12.75" customHeight="1">
      <c r="A173" s="15"/>
      <c r="B173" s="15"/>
      <c r="C173" s="15"/>
      <c r="D173" s="15" t="s">
        <v>107</v>
      </c>
      <c r="E173" s="15"/>
      <c r="F173" s="15"/>
      <c r="G173" s="15"/>
      <c r="H173" s="15">
        <v>0</v>
      </c>
      <c r="P173">
        <v>0</v>
      </c>
    </row>
    <row r="174" spans="1:16" ht="12.75" customHeight="1">
      <c r="A174" s="15"/>
      <c r="B174" s="15"/>
      <c r="C174" s="15"/>
      <c r="D174" s="15" t="s">
        <v>108</v>
      </c>
      <c r="E174" s="15"/>
      <c r="F174" s="15"/>
      <c r="G174" s="15"/>
      <c r="H174" s="15">
        <f>H171+H173</f>
      </c>
      <c r="P174">
        <f>P171+P173</f>
      </c>
    </row>
    <row r="176" spans="1:16" ht="12.75" customHeight="1">
      <c r="A176" s="15"/>
      <c r="B176" s="15"/>
      <c r="C176" s="15"/>
      <c r="D176" s="15" t="s">
        <v>108</v>
      </c>
      <c r="E176" s="15"/>
      <c r="F176" s="15"/>
      <c r="G176" s="15"/>
      <c r="H176" s="15">
        <f>H167+H174</f>
      </c>
      <c r="P176">
        <f>P167+P174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0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109</v>
      </c>
      <c r="D5" s="5" t="s">
        <v>110</v>
      </c>
      <c r="E5" s="5"/>
    </row>
    <row r="6" spans="1:5" ht="12.75" customHeight="1">
      <c r="A6" t="s">
        <v>18</v>
      </c>
      <c r="C6" s="5" t="s">
        <v>265</v>
      </c>
      <c r="D6" s="5" t="s">
        <v>266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8"/>
      <c r="B11" s="8"/>
      <c r="C11" s="8" t="s">
        <v>42</v>
      </c>
      <c r="D11" s="8" t="s">
        <v>41</v>
      </c>
      <c r="E11" s="8"/>
      <c r="F11" s="10"/>
      <c r="G11" s="8"/>
      <c r="H11" s="10"/>
    </row>
    <row r="12" spans="1:16" ht="12.75">
      <c r="A12" s="7">
        <v>1</v>
      </c>
      <c r="B12" s="7" t="s">
        <v>113</v>
      </c>
      <c r="C12" s="7" t="s">
        <v>24</v>
      </c>
      <c r="D12" s="7" t="s">
        <v>114</v>
      </c>
      <c r="E12" s="7" t="s">
        <v>115</v>
      </c>
      <c r="F12" s="9">
        <v>2818.701</v>
      </c>
      <c r="G12" s="13"/>
      <c r="H12" s="12">
        <f>ROUND((G12*F12),2)</f>
      </c>
      <c r="O12">
        <f>rekapitulace!H8</f>
      </c>
      <c r="P12">
        <f>O12/100*H12</f>
      </c>
    </row>
    <row r="13" ht="409.5">
      <c r="D13" s="14" t="s">
        <v>267</v>
      </c>
    </row>
    <row r="14" ht="153">
      <c r="D14" s="14" t="s">
        <v>117</v>
      </c>
    </row>
    <row r="15" spans="1:16" ht="12.75">
      <c r="A15" s="7">
        <v>2</v>
      </c>
      <c r="B15" s="7" t="s">
        <v>113</v>
      </c>
      <c r="C15" s="7" t="s">
        <v>34</v>
      </c>
      <c r="D15" s="7" t="s">
        <v>114</v>
      </c>
      <c r="E15" s="7" t="s">
        <v>115</v>
      </c>
      <c r="F15" s="9">
        <v>843</v>
      </c>
      <c r="G15" s="13"/>
      <c r="H15" s="12">
        <f>ROUND((G15*F15),2)</f>
      </c>
      <c r="O15">
        <f>rekapitulace!H8</f>
      </c>
      <c r="P15">
        <f>O15/100*H15</f>
      </c>
    </row>
    <row r="16" ht="369.75">
      <c r="D16" s="14" t="s">
        <v>268</v>
      </c>
    </row>
    <row r="17" ht="153">
      <c r="D17" s="14" t="s">
        <v>117</v>
      </c>
    </row>
    <row r="18" spans="1:16" ht="12.75">
      <c r="A18" s="7">
        <v>3</v>
      </c>
      <c r="B18" s="7" t="s">
        <v>119</v>
      </c>
      <c r="C18" s="7" t="s">
        <v>44</v>
      </c>
      <c r="D18" s="7" t="s">
        <v>120</v>
      </c>
      <c r="E18" s="7" t="s">
        <v>46</v>
      </c>
      <c r="F18" s="9">
        <v>1</v>
      </c>
      <c r="G18" s="13"/>
      <c r="H18" s="12">
        <f>ROUND((G18*F18),2)</f>
      </c>
      <c r="O18">
        <f>rekapitulace!H8</f>
      </c>
      <c r="P18">
        <f>O18/100*H18</f>
      </c>
    </row>
    <row r="19" ht="12.75">
      <c r="D19" s="14" t="s">
        <v>62</v>
      </c>
    </row>
    <row r="20" ht="114.75">
      <c r="D20" s="14" t="s">
        <v>66</v>
      </c>
    </row>
    <row r="21" spans="1:16" ht="12.75" customHeight="1">
      <c r="A21" s="15"/>
      <c r="B21" s="15"/>
      <c r="C21" s="15" t="s">
        <v>42</v>
      </c>
      <c r="D21" s="15" t="s">
        <v>41</v>
      </c>
      <c r="E21" s="15"/>
      <c r="F21" s="15"/>
      <c r="G21" s="15"/>
      <c r="H21" s="15">
        <f>SUM(H12:H20)</f>
      </c>
      <c r="P21">
        <f>ROUND(SUM(P12:P20),2)</f>
      </c>
    </row>
    <row r="23" spans="1:8" ht="12.75" customHeight="1">
      <c r="A23" s="8"/>
      <c r="B23" s="8"/>
      <c r="C23" s="8" t="s">
        <v>24</v>
      </c>
      <c r="D23" s="8" t="s">
        <v>71</v>
      </c>
      <c r="E23" s="8"/>
      <c r="F23" s="10"/>
      <c r="G23" s="8"/>
      <c r="H23" s="10"/>
    </row>
    <row r="24" spans="1:16" ht="12.75">
      <c r="A24" s="7">
        <v>4</v>
      </c>
      <c r="B24" s="7" t="s">
        <v>123</v>
      </c>
      <c r="C24" s="7" t="s">
        <v>24</v>
      </c>
      <c r="D24" s="7" t="s">
        <v>124</v>
      </c>
      <c r="E24" s="7" t="s">
        <v>80</v>
      </c>
      <c r="F24" s="9">
        <v>1370.547</v>
      </c>
      <c r="G24" s="13"/>
      <c r="H24" s="12">
        <f>ROUND((G24*F24),2)</f>
      </c>
      <c r="O24">
        <f>rekapitulace!H8</f>
      </c>
      <c r="P24">
        <f>O24/100*H24</f>
      </c>
    </row>
    <row r="25" ht="216.75">
      <c r="D25" s="14" t="s">
        <v>269</v>
      </c>
    </row>
    <row r="26" ht="409.5">
      <c r="D26" s="14" t="s">
        <v>126</v>
      </c>
    </row>
    <row r="27" spans="1:16" ht="12.75">
      <c r="A27" s="7">
        <v>6</v>
      </c>
      <c r="B27" s="7" t="s">
        <v>123</v>
      </c>
      <c r="C27" s="7" t="s">
        <v>35</v>
      </c>
      <c r="D27" s="7" t="s">
        <v>127</v>
      </c>
      <c r="E27" s="7" t="s">
        <v>80</v>
      </c>
      <c r="F27" s="9">
        <v>421.5</v>
      </c>
      <c r="G27" s="13"/>
      <c r="H27" s="12">
        <f>ROUND((G27*F27),2)</f>
      </c>
      <c r="O27">
        <f>rekapitulace!H8</f>
      </c>
      <c r="P27">
        <f>O27/100*H27</f>
      </c>
    </row>
    <row r="28" ht="178.5">
      <c r="D28" s="14" t="s">
        <v>270</v>
      </c>
    </row>
    <row r="29" ht="409.5">
      <c r="D29" s="14" t="s">
        <v>126</v>
      </c>
    </row>
    <row r="30" spans="1:16" ht="12.75">
      <c r="A30" s="7">
        <v>5</v>
      </c>
      <c r="B30" s="7" t="s">
        <v>123</v>
      </c>
      <c r="C30" s="7" t="s">
        <v>34</v>
      </c>
      <c r="D30" s="7" t="s">
        <v>271</v>
      </c>
      <c r="E30" s="7" t="s">
        <v>80</v>
      </c>
      <c r="F30" s="9">
        <v>240.24</v>
      </c>
      <c r="G30" s="13"/>
      <c r="H30" s="12">
        <f>ROUND((G30*F30),2)</f>
      </c>
      <c r="O30">
        <f>rekapitulace!H8</f>
      </c>
      <c r="P30">
        <f>O30/100*H30</f>
      </c>
    </row>
    <row r="31" ht="89.25">
      <c r="D31" s="14" t="s">
        <v>272</v>
      </c>
    </row>
    <row r="32" ht="409.5">
      <c r="D32" s="14" t="s">
        <v>126</v>
      </c>
    </row>
    <row r="33" spans="1:16" ht="12.75">
      <c r="A33" s="7">
        <v>7</v>
      </c>
      <c r="B33" s="7" t="s">
        <v>273</v>
      </c>
      <c r="C33" s="7" t="s">
        <v>44</v>
      </c>
      <c r="D33" s="7" t="s">
        <v>274</v>
      </c>
      <c r="E33" s="7" t="s">
        <v>145</v>
      </c>
      <c r="F33" s="9">
        <v>26.5</v>
      </c>
      <c r="G33" s="13"/>
      <c r="H33" s="12">
        <f>ROUND((G33*F33),2)</f>
      </c>
      <c r="O33">
        <f>rekapitulace!H8</f>
      </c>
      <c r="P33">
        <f>O33/100*H33</f>
      </c>
    </row>
    <row r="34" ht="38.25">
      <c r="D34" s="14" t="s">
        <v>141</v>
      </c>
    </row>
    <row r="35" ht="409.5">
      <c r="D35" s="14" t="s">
        <v>126</v>
      </c>
    </row>
    <row r="36" spans="1:16" ht="12.75">
      <c r="A36" s="7">
        <v>8</v>
      </c>
      <c r="B36" s="7" t="s">
        <v>129</v>
      </c>
      <c r="C36" s="7" t="s">
        <v>24</v>
      </c>
      <c r="D36" s="7" t="s">
        <v>130</v>
      </c>
      <c r="E36" s="7" t="s">
        <v>80</v>
      </c>
      <c r="F36" s="9">
        <v>1137.516</v>
      </c>
      <c r="G36" s="13"/>
      <c r="H36" s="12">
        <f>ROUND((G36*F36),2)</f>
      </c>
      <c r="O36">
        <f>rekapitulace!H8</f>
      </c>
      <c r="P36">
        <f>O36/100*H36</f>
      </c>
    </row>
    <row r="37" ht="318.75">
      <c r="D37" s="14" t="s">
        <v>275</v>
      </c>
    </row>
    <row r="38" ht="409.5">
      <c r="D38" s="14" t="s">
        <v>132</v>
      </c>
    </row>
    <row r="39" spans="1:16" ht="12.75">
      <c r="A39" s="7">
        <v>9</v>
      </c>
      <c r="B39" s="7" t="s">
        <v>129</v>
      </c>
      <c r="C39" s="7" t="s">
        <v>34</v>
      </c>
      <c r="D39" s="7" t="s">
        <v>133</v>
      </c>
      <c r="E39" s="7" t="s">
        <v>80</v>
      </c>
      <c r="F39" s="9">
        <v>75</v>
      </c>
      <c r="G39" s="13"/>
      <c r="H39" s="12">
        <f>ROUND((G39*F39),2)</f>
      </c>
      <c r="O39">
        <f>rekapitulace!H8</f>
      </c>
      <c r="P39">
        <f>O39/100*H39</f>
      </c>
    </row>
    <row r="40" ht="51">
      <c r="D40" s="14" t="s">
        <v>276</v>
      </c>
    </row>
    <row r="41" ht="409.5">
      <c r="D41" s="14" t="s">
        <v>132</v>
      </c>
    </row>
    <row r="42" spans="1:16" ht="12.75">
      <c r="A42" s="7">
        <v>10</v>
      </c>
      <c r="B42" s="7" t="s">
        <v>135</v>
      </c>
      <c r="C42" s="7" t="s">
        <v>44</v>
      </c>
      <c r="D42" s="7" t="s">
        <v>277</v>
      </c>
      <c r="E42" s="7" t="s">
        <v>80</v>
      </c>
      <c r="F42" s="9">
        <v>55.04</v>
      </c>
      <c r="G42" s="13"/>
      <c r="H42" s="12">
        <f>ROUND((G42*F42),2)</f>
      </c>
      <c r="O42">
        <f>rekapitulace!H8</f>
      </c>
      <c r="P42">
        <f>O42/100*H42</f>
      </c>
    </row>
    <row r="43" ht="255">
      <c r="D43" s="14" t="s">
        <v>278</v>
      </c>
    </row>
    <row r="44" ht="409.5">
      <c r="D44" s="14" t="s">
        <v>138</v>
      </c>
    </row>
    <row r="45" spans="1:16" ht="12.75">
      <c r="A45" s="7">
        <v>11</v>
      </c>
      <c r="B45" s="7" t="s">
        <v>139</v>
      </c>
      <c r="C45" s="7" t="s">
        <v>44</v>
      </c>
      <c r="D45" s="7" t="s">
        <v>140</v>
      </c>
      <c r="E45" s="7" t="s">
        <v>74</v>
      </c>
      <c r="F45" s="9">
        <v>1815.5</v>
      </c>
      <c r="G45" s="13"/>
      <c r="H45" s="12">
        <f>ROUND((G45*F45),2)</f>
      </c>
      <c r="O45">
        <f>rekapitulace!H8</f>
      </c>
      <c r="P45">
        <f>O45/100*H45</f>
      </c>
    </row>
    <row r="46" ht="38.25">
      <c r="D46" s="14" t="s">
        <v>141</v>
      </c>
    </row>
    <row r="47" ht="409.5">
      <c r="D47" s="14" t="s">
        <v>142</v>
      </c>
    </row>
    <row r="48" spans="1:16" ht="12.75">
      <c r="A48" s="7">
        <v>12</v>
      </c>
      <c r="B48" s="7" t="s">
        <v>143</v>
      </c>
      <c r="C48" s="7" t="s">
        <v>44</v>
      </c>
      <c r="D48" s="7" t="s">
        <v>144</v>
      </c>
      <c r="E48" s="7" t="s">
        <v>145</v>
      </c>
      <c r="F48" s="9">
        <v>449</v>
      </c>
      <c r="G48" s="13"/>
      <c r="H48" s="12">
        <f>ROUND((G48*F48),2)</f>
      </c>
      <c r="O48">
        <f>rekapitulace!H8</f>
      </c>
      <c r="P48">
        <f>O48/100*H48</f>
      </c>
    </row>
    <row r="49" ht="102">
      <c r="D49" s="14" t="s">
        <v>279</v>
      </c>
    </row>
    <row r="50" ht="409.5">
      <c r="D50" s="14" t="s">
        <v>147</v>
      </c>
    </row>
    <row r="51" spans="1:16" ht="12.75">
      <c r="A51" s="7">
        <v>13</v>
      </c>
      <c r="B51" s="7" t="s">
        <v>280</v>
      </c>
      <c r="C51" s="7" t="s">
        <v>44</v>
      </c>
      <c r="D51" s="7" t="s">
        <v>281</v>
      </c>
      <c r="E51" s="7" t="s">
        <v>236</v>
      </c>
      <c r="F51" s="9">
        <v>1</v>
      </c>
      <c r="G51" s="13"/>
      <c r="H51" s="12">
        <f>ROUND((G51*F51),2)</f>
      </c>
      <c r="O51">
        <f>rekapitulace!H8</f>
      </c>
      <c r="P51">
        <f>O51/100*H51</f>
      </c>
    </row>
    <row r="52" ht="38.25">
      <c r="D52" s="14" t="s">
        <v>141</v>
      </c>
    </row>
    <row r="53" ht="409.5">
      <c r="D53" s="14" t="s">
        <v>147</v>
      </c>
    </row>
    <row r="54" spans="1:16" ht="12.75">
      <c r="A54" s="7">
        <v>14</v>
      </c>
      <c r="B54" s="7" t="s">
        <v>148</v>
      </c>
      <c r="C54" s="7" t="s">
        <v>44</v>
      </c>
      <c r="D54" s="7" t="s">
        <v>282</v>
      </c>
      <c r="E54" s="7" t="s">
        <v>145</v>
      </c>
      <c r="F54" s="9">
        <v>8.5</v>
      </c>
      <c r="G54" s="13"/>
      <c r="H54" s="12">
        <f>ROUND((G54*F54),2)</f>
      </c>
      <c r="O54">
        <f>rekapitulace!H8</f>
      </c>
      <c r="P54">
        <f>O54/100*H54</f>
      </c>
    </row>
    <row r="55" ht="76.5">
      <c r="D55" s="14" t="s">
        <v>283</v>
      </c>
    </row>
    <row r="56" ht="409.5">
      <c r="D56" s="14" t="s">
        <v>147</v>
      </c>
    </row>
    <row r="57" spans="1:16" ht="12.75">
      <c r="A57" s="7">
        <v>15</v>
      </c>
      <c r="B57" s="7" t="s">
        <v>284</v>
      </c>
      <c r="C57" s="7" t="s">
        <v>44</v>
      </c>
      <c r="D57" s="7" t="s">
        <v>285</v>
      </c>
      <c r="E57" s="7" t="s">
        <v>145</v>
      </c>
      <c r="F57" s="9">
        <v>19</v>
      </c>
      <c r="G57" s="13"/>
      <c r="H57" s="12">
        <f>ROUND((G57*F57),2)</f>
      </c>
      <c r="O57">
        <f>rekapitulace!H8</f>
      </c>
      <c r="P57">
        <f>O57/100*H57</f>
      </c>
    </row>
    <row r="58" ht="76.5">
      <c r="D58" s="14" t="s">
        <v>286</v>
      </c>
    </row>
    <row r="59" ht="409.5">
      <c r="D59" s="14" t="s">
        <v>147</v>
      </c>
    </row>
    <row r="60" spans="1:16" ht="12.75">
      <c r="A60" s="7">
        <v>16</v>
      </c>
      <c r="B60" s="7" t="s">
        <v>287</v>
      </c>
      <c r="C60" s="7" t="s">
        <v>44</v>
      </c>
      <c r="D60" s="7" t="s">
        <v>288</v>
      </c>
      <c r="E60" s="7" t="s">
        <v>80</v>
      </c>
      <c r="F60" s="9">
        <v>240.24</v>
      </c>
      <c r="G60" s="13"/>
      <c r="H60" s="12">
        <f>ROUND((G60*F60),2)</f>
      </c>
      <c r="O60">
        <f>rekapitulace!H8</f>
      </c>
      <c r="P60">
        <f>O60/100*H60</f>
      </c>
    </row>
    <row r="61" ht="89.25">
      <c r="D61" s="14" t="s">
        <v>289</v>
      </c>
    </row>
    <row r="62" ht="409.5">
      <c r="D62" s="14" t="s">
        <v>290</v>
      </c>
    </row>
    <row r="63" spans="1:16" ht="12.75">
      <c r="A63" s="7">
        <v>17</v>
      </c>
      <c r="B63" s="7" t="s">
        <v>154</v>
      </c>
      <c r="C63" s="7" t="s">
        <v>44</v>
      </c>
      <c r="D63" s="7" t="s">
        <v>291</v>
      </c>
      <c r="E63" s="7" t="s">
        <v>80</v>
      </c>
      <c r="F63" s="9">
        <v>16.32</v>
      </c>
      <c r="G63" s="13"/>
      <c r="H63" s="12">
        <f>ROUND((G63*F63),2)</f>
      </c>
      <c r="O63">
        <f>rekapitulace!H8</f>
      </c>
      <c r="P63">
        <f>O63/100*H63</f>
      </c>
    </row>
    <row r="64" ht="178.5">
      <c r="D64" s="14" t="s">
        <v>292</v>
      </c>
    </row>
    <row r="65" ht="409.5">
      <c r="D65" s="14" t="s">
        <v>157</v>
      </c>
    </row>
    <row r="66" spans="1:16" ht="12.75">
      <c r="A66" s="7">
        <v>18</v>
      </c>
      <c r="B66" s="7" t="s">
        <v>158</v>
      </c>
      <c r="C66" s="7" t="s">
        <v>44</v>
      </c>
      <c r="D66" s="7" t="s">
        <v>159</v>
      </c>
      <c r="E66" s="7" t="s">
        <v>74</v>
      </c>
      <c r="F66" s="9">
        <v>3943.8</v>
      </c>
      <c r="G66" s="13"/>
      <c r="H66" s="12">
        <f>ROUND((G66*F66),2)</f>
      </c>
      <c r="O66">
        <f>rekapitulace!H8</f>
      </c>
      <c r="P66">
        <f>O66/100*H66</f>
      </c>
    </row>
    <row r="67" ht="102">
      <c r="D67" s="14" t="s">
        <v>293</v>
      </c>
    </row>
    <row r="68" ht="153">
      <c r="D68" s="14" t="s">
        <v>161</v>
      </c>
    </row>
    <row r="69" spans="1:16" ht="12.75">
      <c r="A69" s="7">
        <v>19</v>
      </c>
      <c r="B69" s="7" t="s">
        <v>162</v>
      </c>
      <c r="C69" s="7" t="s">
        <v>44</v>
      </c>
      <c r="D69" s="7" t="s">
        <v>163</v>
      </c>
      <c r="E69" s="7" t="s">
        <v>74</v>
      </c>
      <c r="F69" s="9">
        <v>1162</v>
      </c>
      <c r="G69" s="13"/>
      <c r="H69" s="12">
        <f>ROUND((G69*F69),2)</f>
      </c>
      <c r="O69">
        <f>rekapitulace!H8</f>
      </c>
      <c r="P69">
        <f>O69/100*H69</f>
      </c>
    </row>
    <row r="70" ht="38.25">
      <c r="D70" s="14" t="s">
        <v>141</v>
      </c>
    </row>
    <row r="71" ht="204">
      <c r="D71" s="14" t="s">
        <v>164</v>
      </c>
    </row>
    <row r="72" spans="1:16" ht="12.75">
      <c r="A72" s="7">
        <v>20</v>
      </c>
      <c r="B72" s="7" t="s">
        <v>165</v>
      </c>
      <c r="C72" s="7" t="s">
        <v>44</v>
      </c>
      <c r="D72" s="7" t="s">
        <v>166</v>
      </c>
      <c r="E72" s="7" t="s">
        <v>74</v>
      </c>
      <c r="F72" s="9">
        <v>1162</v>
      </c>
      <c r="G72" s="13"/>
      <c r="H72" s="12">
        <f>ROUND((G72*F72),2)</f>
      </c>
      <c r="O72">
        <f>rekapitulace!H8</f>
      </c>
      <c r="P72">
        <f>O72/100*H72</f>
      </c>
    </row>
    <row r="73" ht="38.25">
      <c r="D73" s="14" t="s">
        <v>141</v>
      </c>
    </row>
    <row r="74" ht="178.5">
      <c r="D74" s="14" t="s">
        <v>167</v>
      </c>
    </row>
    <row r="75" spans="1:16" ht="12.75">
      <c r="A75" s="7">
        <v>21</v>
      </c>
      <c r="B75" s="7" t="s">
        <v>168</v>
      </c>
      <c r="C75" s="7" t="s">
        <v>44</v>
      </c>
      <c r="D75" s="7" t="s">
        <v>169</v>
      </c>
      <c r="E75" s="7" t="s">
        <v>74</v>
      </c>
      <c r="F75" s="9">
        <v>3486</v>
      </c>
      <c r="G75" s="13"/>
      <c r="H75" s="12">
        <f>ROUND((G75*F75),2)</f>
      </c>
      <c r="O75">
        <f>rekapitulace!H8</f>
      </c>
      <c r="P75">
        <f>O75/100*H75</f>
      </c>
    </row>
    <row r="76" ht="89.25">
      <c r="D76" s="14" t="s">
        <v>294</v>
      </c>
    </row>
    <row r="77" ht="280.5">
      <c r="D77" s="14" t="s">
        <v>171</v>
      </c>
    </row>
    <row r="78" spans="1:16" ht="12.75" customHeight="1">
      <c r="A78" s="15"/>
      <c r="B78" s="15"/>
      <c r="C78" s="15" t="s">
        <v>24</v>
      </c>
      <c r="D78" s="15" t="s">
        <v>71</v>
      </c>
      <c r="E78" s="15"/>
      <c r="F78" s="15"/>
      <c r="G78" s="15"/>
      <c r="H78" s="15">
        <f>SUM(H24:H77)</f>
      </c>
      <c r="P78">
        <f>ROUND(SUM(P24:P77),2)</f>
      </c>
    </row>
    <row r="80" spans="1:8" ht="12.75" customHeight="1">
      <c r="A80" s="8"/>
      <c r="B80" s="8"/>
      <c r="C80" s="8" t="s">
        <v>34</v>
      </c>
      <c r="D80" s="8" t="s">
        <v>172</v>
      </c>
      <c r="E80" s="8"/>
      <c r="F80" s="10"/>
      <c r="G80" s="8"/>
      <c r="H80" s="10"/>
    </row>
    <row r="81" spans="1:16" ht="12.75">
      <c r="A81" s="7">
        <v>22</v>
      </c>
      <c r="B81" s="7" t="s">
        <v>295</v>
      </c>
      <c r="C81" s="7" t="s">
        <v>44</v>
      </c>
      <c r="D81" s="7" t="s">
        <v>296</v>
      </c>
      <c r="E81" s="7" t="s">
        <v>74</v>
      </c>
      <c r="F81" s="9">
        <v>193.2</v>
      </c>
      <c r="G81" s="13"/>
      <c r="H81" s="12">
        <f>ROUND((G81*F81),2)</f>
      </c>
      <c r="O81">
        <f>rekapitulace!H8</f>
      </c>
      <c r="P81">
        <f>O81/100*H81</f>
      </c>
    </row>
    <row r="82" ht="76.5">
      <c r="D82" s="14" t="s">
        <v>297</v>
      </c>
    </row>
    <row r="83" ht="242.25">
      <c r="D83" s="14" t="s">
        <v>298</v>
      </c>
    </row>
    <row r="84" spans="1:16" ht="12.75">
      <c r="A84" s="7">
        <v>23</v>
      </c>
      <c r="B84" s="7" t="s">
        <v>173</v>
      </c>
      <c r="C84" s="7" t="s">
        <v>44</v>
      </c>
      <c r="D84" s="7" t="s">
        <v>299</v>
      </c>
      <c r="E84" s="7" t="s">
        <v>145</v>
      </c>
      <c r="F84" s="9">
        <v>96</v>
      </c>
      <c r="G84" s="13"/>
      <c r="H84" s="12">
        <f>ROUND((G84*F84),2)</f>
      </c>
      <c r="O84">
        <f>rekapitulace!H8</f>
      </c>
      <c r="P84">
        <f>O84/100*H84</f>
      </c>
    </row>
    <row r="85" ht="306">
      <c r="D85" s="14" t="s">
        <v>300</v>
      </c>
    </row>
    <row r="86" ht="409.5">
      <c r="D86" s="14" t="s">
        <v>176</v>
      </c>
    </row>
    <row r="87" spans="1:16" ht="12.75">
      <c r="A87" s="7">
        <v>24</v>
      </c>
      <c r="B87" s="7" t="s">
        <v>177</v>
      </c>
      <c r="C87" s="7" t="s">
        <v>44</v>
      </c>
      <c r="D87" s="7" t="s">
        <v>178</v>
      </c>
      <c r="E87" s="7" t="s">
        <v>80</v>
      </c>
      <c r="F87" s="9">
        <v>417.9</v>
      </c>
      <c r="G87" s="13"/>
      <c r="H87" s="12">
        <f>ROUND((G87*F87),2)</f>
      </c>
      <c r="O87">
        <f>rekapitulace!H8</f>
      </c>
      <c r="P87">
        <f>O87/100*H87</f>
      </c>
    </row>
    <row r="88" ht="165.75">
      <c r="D88" s="14" t="s">
        <v>301</v>
      </c>
    </row>
    <row r="89" ht="306">
      <c r="D89" s="14" t="s">
        <v>180</v>
      </c>
    </row>
    <row r="90" spans="1:16" ht="12.75">
      <c r="A90" s="7">
        <v>25</v>
      </c>
      <c r="B90" s="7" t="s">
        <v>181</v>
      </c>
      <c r="C90" s="7" t="s">
        <v>44</v>
      </c>
      <c r="D90" s="7" t="s">
        <v>302</v>
      </c>
      <c r="E90" s="7" t="s">
        <v>74</v>
      </c>
      <c r="F90" s="9">
        <v>84</v>
      </c>
      <c r="G90" s="13"/>
      <c r="H90" s="12">
        <f>ROUND((G90*F90),2)</f>
      </c>
      <c r="O90">
        <f>rekapitulace!H8</f>
      </c>
      <c r="P90">
        <f>O90/100*H90</f>
      </c>
    </row>
    <row r="91" ht="102">
      <c r="D91" s="14" t="s">
        <v>303</v>
      </c>
    </row>
    <row r="92" ht="409.5">
      <c r="D92" s="14" t="s">
        <v>184</v>
      </c>
    </row>
    <row r="93" spans="1:16" ht="12.75" customHeight="1">
      <c r="A93" s="15"/>
      <c r="B93" s="15"/>
      <c r="C93" s="15" t="s">
        <v>34</v>
      </c>
      <c r="D93" s="15" t="s">
        <v>172</v>
      </c>
      <c r="E93" s="15"/>
      <c r="F93" s="15"/>
      <c r="G93" s="15"/>
      <c r="H93" s="15">
        <f>SUM(H81:H92)</f>
      </c>
      <c r="P93">
        <f>ROUND(SUM(P81:P92),2)</f>
      </c>
    </row>
    <row r="95" spans="1:8" ht="12.75" customHeight="1">
      <c r="A95" s="8"/>
      <c r="B95" s="8"/>
      <c r="C95" s="8" t="s">
        <v>36</v>
      </c>
      <c r="D95" s="8" t="s">
        <v>185</v>
      </c>
      <c r="E95" s="8"/>
      <c r="F95" s="10"/>
      <c r="G95" s="8"/>
      <c r="H95" s="10"/>
    </row>
    <row r="96" spans="1:16" ht="12.75">
      <c r="A96" s="7">
        <v>26</v>
      </c>
      <c r="B96" s="7" t="s">
        <v>186</v>
      </c>
      <c r="C96" s="7" t="s">
        <v>44</v>
      </c>
      <c r="D96" s="7" t="s">
        <v>304</v>
      </c>
      <c r="E96" s="7" t="s">
        <v>80</v>
      </c>
      <c r="F96" s="9">
        <v>1.215</v>
      </c>
      <c r="G96" s="13"/>
      <c r="H96" s="12">
        <f>ROUND((G96*F96),2)</f>
      </c>
      <c r="O96">
        <f>rekapitulace!H8</f>
      </c>
      <c r="P96">
        <f>O96/100*H96</f>
      </c>
    </row>
    <row r="97" ht="255">
      <c r="D97" s="14" t="s">
        <v>305</v>
      </c>
    </row>
    <row r="98" ht="409.5">
      <c r="D98" s="14" t="s">
        <v>189</v>
      </c>
    </row>
    <row r="99" spans="1:16" ht="12.75" customHeight="1">
      <c r="A99" s="15"/>
      <c r="B99" s="15"/>
      <c r="C99" s="15" t="s">
        <v>36</v>
      </c>
      <c r="D99" s="15" t="s">
        <v>185</v>
      </c>
      <c r="E99" s="15"/>
      <c r="F99" s="15"/>
      <c r="G99" s="15"/>
      <c r="H99" s="15">
        <f>SUM(H96:H98)</f>
      </c>
      <c r="P99">
        <f>ROUND(SUM(P96:P98),2)</f>
      </c>
    </row>
    <row r="101" spans="1:8" ht="12.75" customHeight="1">
      <c r="A101" s="8"/>
      <c r="B101" s="8"/>
      <c r="C101" s="8" t="s">
        <v>37</v>
      </c>
      <c r="D101" s="8" t="s">
        <v>77</v>
      </c>
      <c r="E101" s="8"/>
      <c r="F101" s="10"/>
      <c r="G101" s="8"/>
      <c r="H101" s="10"/>
    </row>
    <row r="102" spans="1:16" ht="12.75">
      <c r="A102" s="7">
        <v>27</v>
      </c>
      <c r="B102" s="7" t="s">
        <v>190</v>
      </c>
      <c r="C102" s="7" t="s">
        <v>24</v>
      </c>
      <c r="D102" s="7" t="s">
        <v>191</v>
      </c>
      <c r="E102" s="7" t="s">
        <v>74</v>
      </c>
      <c r="F102" s="9">
        <v>3807.075</v>
      </c>
      <c r="G102" s="13"/>
      <c r="H102" s="12">
        <f>ROUND((G102*F102),2)</f>
      </c>
      <c r="O102">
        <f>rekapitulace!H8</f>
      </c>
      <c r="P102">
        <f>O102/100*H102</f>
      </c>
    </row>
    <row r="103" ht="114.75">
      <c r="D103" s="14" t="s">
        <v>306</v>
      </c>
    </row>
    <row r="104" ht="318.75">
      <c r="D104" s="14" t="s">
        <v>193</v>
      </c>
    </row>
    <row r="105" spans="1:16" ht="12.75">
      <c r="A105" s="7">
        <v>28</v>
      </c>
      <c r="B105" s="7" t="s">
        <v>190</v>
      </c>
      <c r="C105" s="7" t="s">
        <v>34</v>
      </c>
      <c r="D105" s="7" t="s">
        <v>194</v>
      </c>
      <c r="E105" s="7" t="s">
        <v>74</v>
      </c>
      <c r="F105" s="9">
        <v>3972.6</v>
      </c>
      <c r="G105" s="13"/>
      <c r="H105" s="12">
        <f>ROUND((G105*F105),2)</f>
      </c>
      <c r="O105">
        <f>rekapitulace!H8</f>
      </c>
      <c r="P105">
        <f>O105/100*H105</f>
      </c>
    </row>
    <row r="106" ht="102">
      <c r="D106" s="14" t="s">
        <v>307</v>
      </c>
    </row>
    <row r="107" ht="318.75">
      <c r="D107" s="14" t="s">
        <v>193</v>
      </c>
    </row>
    <row r="108" spans="1:16" ht="12.75">
      <c r="A108" s="7">
        <v>29</v>
      </c>
      <c r="B108" s="7" t="s">
        <v>308</v>
      </c>
      <c r="C108" s="7" t="s">
        <v>44</v>
      </c>
      <c r="D108" s="7" t="s">
        <v>309</v>
      </c>
      <c r="E108" s="7" t="s">
        <v>74</v>
      </c>
      <c r="F108" s="9">
        <v>27</v>
      </c>
      <c r="G108" s="13"/>
      <c r="H108" s="12">
        <f>ROUND((G108*F108),2)</f>
      </c>
      <c r="O108">
        <f>rekapitulace!H8</f>
      </c>
      <c r="P108">
        <f>O108/100*H108</f>
      </c>
    </row>
    <row r="109" ht="38.25">
      <c r="D109" s="14" t="s">
        <v>141</v>
      </c>
    </row>
    <row r="110" ht="318.75">
      <c r="D110" s="14" t="s">
        <v>193</v>
      </c>
    </row>
    <row r="111" spans="1:16" ht="12.75">
      <c r="A111" s="7">
        <v>30</v>
      </c>
      <c r="B111" s="7" t="s">
        <v>196</v>
      </c>
      <c r="C111" s="7" t="s">
        <v>44</v>
      </c>
      <c r="D111" s="7" t="s">
        <v>310</v>
      </c>
      <c r="E111" s="7" t="s">
        <v>74</v>
      </c>
      <c r="F111" s="9">
        <v>11.4</v>
      </c>
      <c r="G111" s="13"/>
      <c r="H111" s="12">
        <f>ROUND((G111*F111),2)</f>
      </c>
      <c r="O111">
        <f>rekapitulace!H8</f>
      </c>
      <c r="P111">
        <f>O111/100*H111</f>
      </c>
    </row>
    <row r="112" ht="89.25">
      <c r="D112" s="14" t="s">
        <v>311</v>
      </c>
    </row>
    <row r="113" ht="318.75">
      <c r="D113" s="14" t="s">
        <v>193</v>
      </c>
    </row>
    <row r="114" spans="1:16" ht="12.75">
      <c r="A114" s="7">
        <v>31</v>
      </c>
      <c r="B114" s="7" t="s">
        <v>199</v>
      </c>
      <c r="C114" s="7" t="s">
        <v>44</v>
      </c>
      <c r="D114" s="7" t="s">
        <v>200</v>
      </c>
      <c r="E114" s="7" t="s">
        <v>80</v>
      </c>
      <c r="F114" s="9">
        <v>9.525</v>
      </c>
      <c r="G114" s="13"/>
      <c r="H114" s="12">
        <f>ROUND((G114*F114),2)</f>
      </c>
      <c r="O114">
        <f>rekapitulace!H8</f>
      </c>
      <c r="P114">
        <f>O114/100*H114</f>
      </c>
    </row>
    <row r="115" ht="89.25">
      <c r="D115" s="14" t="s">
        <v>312</v>
      </c>
    </row>
    <row r="116" ht="409.5">
      <c r="D116" s="14" t="s">
        <v>82</v>
      </c>
    </row>
    <row r="117" spans="1:16" ht="12.75">
      <c r="A117" s="7">
        <v>32</v>
      </c>
      <c r="B117" s="7" t="s">
        <v>78</v>
      </c>
      <c r="C117" s="7" t="s">
        <v>44</v>
      </c>
      <c r="D117" s="7" t="s">
        <v>202</v>
      </c>
      <c r="E117" s="7" t="s">
        <v>80</v>
      </c>
      <c r="F117" s="9">
        <v>499.848</v>
      </c>
      <c r="G117" s="13"/>
      <c r="H117" s="12">
        <f>ROUND((G117*F117),2)</f>
      </c>
      <c r="O117">
        <f>rekapitulace!H8</f>
      </c>
      <c r="P117">
        <f>O117/100*H117</f>
      </c>
    </row>
    <row r="118" ht="280.5">
      <c r="D118" s="14" t="s">
        <v>313</v>
      </c>
    </row>
    <row r="119" ht="409.5">
      <c r="D119" s="14" t="s">
        <v>82</v>
      </c>
    </row>
    <row r="120" spans="1:16" ht="12.75">
      <c r="A120" s="7">
        <v>33</v>
      </c>
      <c r="B120" s="7" t="s">
        <v>204</v>
      </c>
      <c r="C120" s="7" t="s">
        <v>44</v>
      </c>
      <c r="D120" s="7" t="s">
        <v>205</v>
      </c>
      <c r="E120" s="7" t="s">
        <v>74</v>
      </c>
      <c r="F120" s="9">
        <v>27619.072</v>
      </c>
      <c r="G120" s="13"/>
      <c r="H120" s="12">
        <f>ROUND((G120*F120),2)</f>
      </c>
      <c r="O120">
        <f>rekapitulace!H8</f>
      </c>
      <c r="P120">
        <f>O120/100*H120</f>
      </c>
    </row>
    <row r="121" ht="409.5">
      <c r="D121" s="14" t="s">
        <v>314</v>
      </c>
    </row>
    <row r="122" ht="357">
      <c r="D122" s="14" t="s">
        <v>86</v>
      </c>
    </row>
    <row r="123" spans="1:16" ht="12.75">
      <c r="A123" s="7">
        <v>34</v>
      </c>
      <c r="B123" s="7" t="s">
        <v>87</v>
      </c>
      <c r="C123" s="7" t="s">
        <v>44</v>
      </c>
      <c r="D123" s="7" t="s">
        <v>207</v>
      </c>
      <c r="E123" s="7" t="s">
        <v>74</v>
      </c>
      <c r="F123" s="9">
        <v>10311.4</v>
      </c>
      <c r="G123" s="13"/>
      <c r="H123" s="12">
        <f>ROUND((G123*F123),2)</f>
      </c>
      <c r="O123">
        <f>rekapitulace!H8</f>
      </c>
      <c r="P123">
        <f>O123/100*H123</f>
      </c>
    </row>
    <row r="124" ht="280.5">
      <c r="D124" s="14" t="s">
        <v>315</v>
      </c>
    </row>
    <row r="125" ht="409.5">
      <c r="D125" s="14" t="s">
        <v>90</v>
      </c>
    </row>
    <row r="126" spans="1:16" ht="12.75">
      <c r="A126" s="7">
        <v>35</v>
      </c>
      <c r="B126" s="7" t="s">
        <v>209</v>
      </c>
      <c r="C126" s="7" t="s">
        <v>44</v>
      </c>
      <c r="D126" s="7" t="s">
        <v>210</v>
      </c>
      <c r="E126" s="7" t="s">
        <v>74</v>
      </c>
      <c r="F126" s="9">
        <v>10282.763</v>
      </c>
      <c r="G126" s="13"/>
      <c r="H126" s="12">
        <f>ROUND((G126*F126),2)</f>
      </c>
      <c r="O126">
        <f>rekapitulace!H8</f>
      </c>
      <c r="P126">
        <f>O126/100*H126</f>
      </c>
    </row>
    <row r="127" ht="280.5">
      <c r="D127" s="14" t="s">
        <v>316</v>
      </c>
    </row>
    <row r="128" ht="409.5">
      <c r="D128" s="14" t="s">
        <v>90</v>
      </c>
    </row>
    <row r="129" spans="1:16" ht="12.75">
      <c r="A129" s="7">
        <v>36</v>
      </c>
      <c r="B129" s="7" t="s">
        <v>212</v>
      </c>
      <c r="C129" s="7" t="s">
        <v>44</v>
      </c>
      <c r="D129" s="7" t="s">
        <v>213</v>
      </c>
      <c r="E129" s="7" t="s">
        <v>74</v>
      </c>
      <c r="F129" s="9">
        <v>1500</v>
      </c>
      <c r="G129" s="13"/>
      <c r="H129" s="12">
        <f>ROUND((G129*F129),2)</f>
      </c>
      <c r="O129">
        <f>rekapitulace!H8</f>
      </c>
      <c r="P129">
        <f>O129/100*H129</f>
      </c>
    </row>
    <row r="130" ht="63.75">
      <c r="D130" s="14" t="s">
        <v>317</v>
      </c>
    </row>
    <row r="131" ht="409.5">
      <c r="D131" s="14" t="s">
        <v>90</v>
      </c>
    </row>
    <row r="132" spans="1:16" ht="12.75">
      <c r="A132" s="7">
        <v>37</v>
      </c>
      <c r="B132" s="7" t="s">
        <v>215</v>
      </c>
      <c r="C132" s="7" t="s">
        <v>44</v>
      </c>
      <c r="D132" s="7" t="s">
        <v>216</v>
      </c>
      <c r="E132" s="7" t="s">
        <v>74</v>
      </c>
      <c r="F132" s="9">
        <v>10459.444</v>
      </c>
      <c r="G132" s="13"/>
      <c r="H132" s="12">
        <f>ROUND((G132*F132),2)</f>
      </c>
      <c r="O132">
        <f>rekapitulace!H8</f>
      </c>
      <c r="P132">
        <f>O132/100*H132</f>
      </c>
    </row>
    <row r="133" ht="280.5">
      <c r="D133" s="14" t="s">
        <v>318</v>
      </c>
    </row>
    <row r="134" ht="409.5">
      <c r="D134" s="14" t="s">
        <v>90</v>
      </c>
    </row>
    <row r="135" spans="1:16" ht="12.75">
      <c r="A135" s="7">
        <v>38</v>
      </c>
      <c r="B135" s="7" t="s">
        <v>218</v>
      </c>
      <c r="C135" s="7" t="s">
        <v>44</v>
      </c>
      <c r="D135" s="7" t="s">
        <v>219</v>
      </c>
      <c r="E135" s="7" t="s">
        <v>145</v>
      </c>
      <c r="F135" s="9">
        <v>1000</v>
      </c>
      <c r="G135" s="13"/>
      <c r="H135" s="12">
        <f>ROUND((G135*F135),2)</f>
      </c>
      <c r="O135">
        <f>rekapitulace!H8</f>
      </c>
      <c r="P135">
        <f>O135/100*H135</f>
      </c>
    </row>
    <row r="136" ht="12.75">
      <c r="D136" s="14" t="s">
        <v>62</v>
      </c>
    </row>
    <row r="137" ht="191.25">
      <c r="D137" s="14" t="s">
        <v>220</v>
      </c>
    </row>
    <row r="138" spans="1:16" ht="12.75" customHeight="1">
      <c r="A138" s="15"/>
      <c r="B138" s="15"/>
      <c r="C138" s="15" t="s">
        <v>37</v>
      </c>
      <c r="D138" s="15" t="s">
        <v>77</v>
      </c>
      <c r="E138" s="15"/>
      <c r="F138" s="15"/>
      <c r="G138" s="15"/>
      <c r="H138" s="15">
        <f>SUM(H102:H137)</f>
      </c>
      <c r="P138">
        <f>ROUND(SUM(P102:P137),2)</f>
      </c>
    </row>
    <row r="140" spans="1:8" ht="12.75" customHeight="1">
      <c r="A140" s="8"/>
      <c r="B140" s="8"/>
      <c r="C140" s="8" t="s">
        <v>40</v>
      </c>
      <c r="D140" s="8" t="s">
        <v>221</v>
      </c>
      <c r="E140" s="8"/>
      <c r="F140" s="10"/>
      <c r="G140" s="8"/>
      <c r="H140" s="10"/>
    </row>
    <row r="141" spans="1:16" ht="12.75">
      <c r="A141" s="7">
        <v>39</v>
      </c>
      <c r="B141" s="7" t="s">
        <v>222</v>
      </c>
      <c r="C141" s="7" t="s">
        <v>44</v>
      </c>
      <c r="D141" s="7" t="s">
        <v>319</v>
      </c>
      <c r="E141" s="7" t="s">
        <v>80</v>
      </c>
      <c r="F141" s="9">
        <v>6.84</v>
      </c>
      <c r="G141" s="13"/>
      <c r="H141" s="12">
        <f>ROUND((G141*F141),2)</f>
      </c>
      <c r="O141">
        <f>rekapitulace!H8</f>
      </c>
      <c r="P141">
        <f>O141/100*H141</f>
      </c>
    </row>
    <row r="142" ht="76.5">
      <c r="D142" s="14" t="s">
        <v>320</v>
      </c>
    </row>
    <row r="143" ht="409.5">
      <c r="D143" s="14" t="s">
        <v>225</v>
      </c>
    </row>
    <row r="144" spans="1:16" ht="12.75" customHeight="1">
      <c r="A144" s="15"/>
      <c r="B144" s="15"/>
      <c r="C144" s="15" t="s">
        <v>40</v>
      </c>
      <c r="D144" s="15" t="s">
        <v>226</v>
      </c>
      <c r="E144" s="15"/>
      <c r="F144" s="15"/>
      <c r="G144" s="15"/>
      <c r="H144" s="15">
        <f>SUM(H141:H143)</f>
      </c>
      <c r="P144">
        <f>ROUND(SUM(P141:P143),2)</f>
      </c>
    </row>
    <row r="146" spans="1:8" ht="12.75" customHeight="1">
      <c r="A146" s="8"/>
      <c r="B146" s="8"/>
      <c r="C146" s="8" t="s">
        <v>98</v>
      </c>
      <c r="D146" s="8" t="s">
        <v>97</v>
      </c>
      <c r="E146" s="8"/>
      <c r="F146" s="10"/>
      <c r="G146" s="8"/>
      <c r="H146" s="10"/>
    </row>
    <row r="147" spans="1:16" ht="12.75">
      <c r="A147" s="7">
        <v>41</v>
      </c>
      <c r="B147" s="7" t="s">
        <v>234</v>
      </c>
      <c r="C147" s="7" t="s">
        <v>34</v>
      </c>
      <c r="D147" s="7" t="s">
        <v>235</v>
      </c>
      <c r="E147" s="7" t="s">
        <v>236</v>
      </c>
      <c r="F147" s="9">
        <v>2</v>
      </c>
      <c r="G147" s="13"/>
      <c r="H147" s="12">
        <f>ROUND((G147*F147),2)</f>
      </c>
      <c r="O147">
        <f>rekapitulace!H8</f>
      </c>
      <c r="P147">
        <f>O147/100*H147</f>
      </c>
    </row>
    <row r="148" ht="89.25">
      <c r="D148" s="14" t="s">
        <v>321</v>
      </c>
    </row>
    <row r="149" ht="255">
      <c r="D149" s="14" t="s">
        <v>238</v>
      </c>
    </row>
    <row r="150" spans="1:16" ht="12.75">
      <c r="A150" s="7">
        <v>40</v>
      </c>
      <c r="B150" s="7" t="s">
        <v>234</v>
      </c>
      <c r="C150" s="7" t="s">
        <v>24</v>
      </c>
      <c r="D150" s="7" t="s">
        <v>322</v>
      </c>
      <c r="E150" s="7" t="s">
        <v>236</v>
      </c>
      <c r="F150" s="9">
        <v>90</v>
      </c>
      <c r="G150" s="13"/>
      <c r="H150" s="12">
        <f>ROUND((G150*F150),2)</f>
      </c>
      <c r="O150">
        <f>rekapitulace!H8</f>
      </c>
      <c r="P150">
        <f>O150/100*H150</f>
      </c>
    </row>
    <row r="151" ht="38.25">
      <c r="D151" s="14" t="s">
        <v>141</v>
      </c>
    </row>
    <row r="152" ht="255">
      <c r="D152" s="14" t="s">
        <v>240</v>
      </c>
    </row>
    <row r="153" spans="1:16" ht="12.75">
      <c r="A153" s="7">
        <v>42</v>
      </c>
      <c r="B153" s="7" t="s">
        <v>241</v>
      </c>
      <c r="C153" s="7" t="s">
        <v>44</v>
      </c>
      <c r="D153" s="7" t="s">
        <v>242</v>
      </c>
      <c r="E153" s="7" t="s">
        <v>236</v>
      </c>
      <c r="F153" s="9">
        <v>57</v>
      </c>
      <c r="G153" s="13"/>
      <c r="H153" s="12">
        <f>ROUND((G153*F153),2)</f>
      </c>
      <c r="O153">
        <f>rekapitulace!H8</f>
      </c>
      <c r="P153">
        <f>O153/100*H153</f>
      </c>
    </row>
    <row r="154" ht="76.5">
      <c r="D154" s="14" t="s">
        <v>243</v>
      </c>
    </row>
    <row r="155" ht="140.25">
      <c r="D155" s="14" t="s">
        <v>244</v>
      </c>
    </row>
    <row r="156" spans="1:16" ht="12.75">
      <c r="A156" s="7">
        <v>43</v>
      </c>
      <c r="B156" s="7" t="s">
        <v>323</v>
      </c>
      <c r="C156" s="7" t="s">
        <v>44</v>
      </c>
      <c r="D156" s="7" t="s">
        <v>324</v>
      </c>
      <c r="E156" s="7" t="s">
        <v>236</v>
      </c>
      <c r="F156" s="9">
        <v>8</v>
      </c>
      <c r="G156" s="13"/>
      <c r="H156" s="12">
        <f>ROUND((G156*F156),2)</f>
      </c>
      <c r="O156">
        <f>rekapitulace!H8</f>
      </c>
      <c r="P156">
        <f>O156/100*H156</f>
      </c>
    </row>
    <row r="157" ht="51">
      <c r="D157" s="14" t="s">
        <v>325</v>
      </c>
    </row>
    <row r="158" ht="102">
      <c r="D158" s="14" t="s">
        <v>326</v>
      </c>
    </row>
    <row r="159" spans="1:16" ht="12.75">
      <c r="A159" s="7">
        <v>44</v>
      </c>
      <c r="B159" s="7" t="s">
        <v>327</v>
      </c>
      <c r="C159" s="7" t="s">
        <v>44</v>
      </c>
      <c r="D159" s="7" t="s">
        <v>328</v>
      </c>
      <c r="E159" s="7" t="s">
        <v>236</v>
      </c>
      <c r="F159" s="9">
        <v>8</v>
      </c>
      <c r="G159" s="13"/>
      <c r="H159" s="12">
        <f>ROUND((G159*F159),2)</f>
      </c>
      <c r="O159">
        <f>rekapitulace!H8</f>
      </c>
      <c r="P159">
        <f>O159/100*H159</f>
      </c>
    </row>
    <row r="160" ht="38.25">
      <c r="D160" s="14" t="s">
        <v>141</v>
      </c>
    </row>
    <row r="161" ht="165.75">
      <c r="D161" s="14" t="s">
        <v>329</v>
      </c>
    </row>
    <row r="162" spans="1:16" ht="12.75">
      <c r="A162" s="7">
        <v>45</v>
      </c>
      <c r="B162" s="7" t="s">
        <v>330</v>
      </c>
      <c r="C162" s="7" t="s">
        <v>44</v>
      </c>
      <c r="D162" s="7" t="s">
        <v>331</v>
      </c>
      <c r="E162" s="7" t="s">
        <v>236</v>
      </c>
      <c r="F162" s="9">
        <v>4</v>
      </c>
      <c r="G162" s="13"/>
      <c r="H162" s="12">
        <f>ROUND((G162*F162),2)</f>
      </c>
      <c r="O162">
        <f>rekapitulace!H8</f>
      </c>
      <c r="P162">
        <f>O162/100*H162</f>
      </c>
    </row>
    <row r="163" ht="38.25">
      <c r="D163" s="14" t="s">
        <v>141</v>
      </c>
    </row>
    <row r="164" ht="165.75">
      <c r="D164" s="14" t="s">
        <v>332</v>
      </c>
    </row>
    <row r="165" spans="1:16" ht="12.75">
      <c r="A165" s="7">
        <v>46</v>
      </c>
      <c r="B165" s="7" t="s">
        <v>245</v>
      </c>
      <c r="C165" s="7" t="s">
        <v>44</v>
      </c>
      <c r="D165" s="7" t="s">
        <v>246</v>
      </c>
      <c r="E165" s="7" t="s">
        <v>74</v>
      </c>
      <c r="F165" s="9">
        <v>402.5</v>
      </c>
      <c r="G165" s="13"/>
      <c r="H165" s="12">
        <f>ROUND((G165*F165),2)</f>
      </c>
      <c r="O165">
        <f>rekapitulace!H8</f>
      </c>
      <c r="P165">
        <f>O165/100*H165</f>
      </c>
    </row>
    <row r="166" ht="229.5">
      <c r="D166" s="14" t="s">
        <v>333</v>
      </c>
    </row>
    <row r="167" ht="204">
      <c r="D167" s="14" t="s">
        <v>248</v>
      </c>
    </row>
    <row r="168" spans="1:16" ht="12.75">
      <c r="A168" s="7">
        <v>47</v>
      </c>
      <c r="B168" s="7" t="s">
        <v>249</v>
      </c>
      <c r="C168" s="7" t="s">
        <v>44</v>
      </c>
      <c r="D168" s="7" t="s">
        <v>250</v>
      </c>
      <c r="E168" s="7" t="s">
        <v>74</v>
      </c>
      <c r="F168" s="9">
        <v>402.5</v>
      </c>
      <c r="G168" s="13"/>
      <c r="H168" s="12">
        <f>ROUND((G168*F168),2)</f>
      </c>
      <c r="O168">
        <f>rekapitulace!H8</f>
      </c>
      <c r="P168">
        <f>O168/100*H168</f>
      </c>
    </row>
    <row r="169" ht="229.5">
      <c r="D169" s="14" t="s">
        <v>333</v>
      </c>
    </row>
    <row r="170" ht="204">
      <c r="D170" s="14" t="s">
        <v>248</v>
      </c>
    </row>
    <row r="171" spans="1:16" ht="12.75">
      <c r="A171" s="7">
        <v>48</v>
      </c>
      <c r="B171" s="7" t="s">
        <v>251</v>
      </c>
      <c r="C171" s="7" t="s">
        <v>44</v>
      </c>
      <c r="D171" s="7" t="s">
        <v>334</v>
      </c>
      <c r="E171" s="7" t="s">
        <v>145</v>
      </c>
      <c r="F171" s="9">
        <v>11.4</v>
      </c>
      <c r="G171" s="13"/>
      <c r="H171" s="12">
        <f>ROUND((G171*F171),2)</f>
      </c>
      <c r="O171">
        <f>rekapitulace!H8</f>
      </c>
      <c r="P171">
        <f>O171/100*H171</f>
      </c>
    </row>
    <row r="172" ht="38.25">
      <c r="D172" s="14" t="s">
        <v>141</v>
      </c>
    </row>
    <row r="173" ht="344.25">
      <c r="D173" s="14" t="s">
        <v>254</v>
      </c>
    </row>
    <row r="174" spans="1:16" ht="12.75">
      <c r="A174" s="7">
        <v>49</v>
      </c>
      <c r="B174" s="7" t="s">
        <v>255</v>
      </c>
      <c r="C174" s="7" t="s">
        <v>44</v>
      </c>
      <c r="D174" s="7" t="s">
        <v>335</v>
      </c>
      <c r="E174" s="7" t="s">
        <v>145</v>
      </c>
      <c r="F174" s="9">
        <v>138.7</v>
      </c>
      <c r="G174" s="13"/>
      <c r="H174" s="12">
        <f>ROUND((G174*F174),2)</f>
      </c>
      <c r="O174">
        <f>rekapitulace!H8</f>
      </c>
      <c r="P174">
        <f>O174/100*H174</f>
      </c>
    </row>
    <row r="175" ht="127.5">
      <c r="D175" s="14" t="s">
        <v>336</v>
      </c>
    </row>
    <row r="176" ht="140.25">
      <c r="D176" s="14" t="s">
        <v>258</v>
      </c>
    </row>
    <row r="177" spans="1:16" ht="12.75">
      <c r="A177" s="7">
        <v>50</v>
      </c>
      <c r="B177" s="7" t="s">
        <v>259</v>
      </c>
      <c r="C177" s="7" t="s">
        <v>44</v>
      </c>
      <c r="D177" s="7" t="s">
        <v>337</v>
      </c>
      <c r="E177" s="7" t="s">
        <v>145</v>
      </c>
      <c r="F177" s="9">
        <v>174.2</v>
      </c>
      <c r="G177" s="13"/>
      <c r="H177" s="12">
        <f>ROUND((G177*F177),2)</f>
      </c>
      <c r="O177">
        <f>rekapitulace!H8</f>
      </c>
      <c r="P177">
        <f>O177/100*H177</f>
      </c>
    </row>
    <row r="178" ht="140.25">
      <c r="D178" s="14" t="s">
        <v>338</v>
      </c>
    </row>
    <row r="179" ht="242.25">
      <c r="D179" s="14" t="s">
        <v>261</v>
      </c>
    </row>
    <row r="180" spans="1:16" ht="12.75">
      <c r="A180" s="7">
        <v>51</v>
      </c>
      <c r="B180" s="7" t="s">
        <v>262</v>
      </c>
      <c r="C180" s="7" t="s">
        <v>44</v>
      </c>
      <c r="D180" s="7" t="s">
        <v>263</v>
      </c>
      <c r="E180" s="7" t="s">
        <v>145</v>
      </c>
      <c r="F180" s="9">
        <v>19.5</v>
      </c>
      <c r="G180" s="13"/>
      <c r="H180" s="12">
        <f>ROUND((G180*F180),2)</f>
      </c>
      <c r="O180">
        <f>rekapitulace!H8</f>
      </c>
      <c r="P180">
        <f>O180/100*H180</f>
      </c>
    </row>
    <row r="181" ht="38.25">
      <c r="D181" s="14" t="s">
        <v>141</v>
      </c>
    </row>
    <row r="182" ht="409.5">
      <c r="D182" s="14" t="s">
        <v>264</v>
      </c>
    </row>
    <row r="183" spans="1:16" ht="12.75">
      <c r="A183" s="7">
        <v>52</v>
      </c>
      <c r="B183" s="7" t="s">
        <v>339</v>
      </c>
      <c r="C183" s="7" t="s">
        <v>44</v>
      </c>
      <c r="D183" s="7" t="s">
        <v>340</v>
      </c>
      <c r="E183" s="7" t="s">
        <v>145</v>
      </c>
      <c r="F183" s="9">
        <v>10</v>
      </c>
      <c r="G183" s="13"/>
      <c r="H183" s="12">
        <f>ROUND((G183*F183),2)</f>
      </c>
      <c r="O183">
        <f>rekapitulace!H8</f>
      </c>
      <c r="P183">
        <f>O183/100*H183</f>
      </c>
    </row>
    <row r="184" ht="38.25">
      <c r="D184" s="14" t="s">
        <v>141</v>
      </c>
    </row>
    <row r="185" ht="409.5">
      <c r="D185" s="14" t="s">
        <v>341</v>
      </c>
    </row>
    <row r="186" spans="1:16" ht="12.75">
      <c r="A186" s="7">
        <v>53</v>
      </c>
      <c r="B186" s="7" t="s">
        <v>342</v>
      </c>
      <c r="C186" s="7" t="s">
        <v>44</v>
      </c>
      <c r="D186" s="7" t="s">
        <v>343</v>
      </c>
      <c r="E186" s="7" t="s">
        <v>236</v>
      </c>
      <c r="F186" s="9">
        <v>1</v>
      </c>
      <c r="G186" s="13"/>
      <c r="H186" s="12">
        <f>ROUND((G186*F186),2)</f>
      </c>
      <c r="O186">
        <f>rekapitulace!H8</f>
      </c>
      <c r="P186">
        <f>O186/100*H186</f>
      </c>
    </row>
    <row r="187" ht="38.25">
      <c r="D187" s="14" t="s">
        <v>141</v>
      </c>
    </row>
    <row r="188" ht="409.5">
      <c r="D188" s="14" t="s">
        <v>344</v>
      </c>
    </row>
    <row r="189" spans="1:16" ht="12.75" customHeight="1">
      <c r="A189" s="15"/>
      <c r="B189" s="15"/>
      <c r="C189" s="15" t="s">
        <v>98</v>
      </c>
      <c r="D189" s="15" t="s">
        <v>97</v>
      </c>
      <c r="E189" s="15"/>
      <c r="F189" s="15"/>
      <c r="G189" s="15"/>
      <c r="H189" s="15">
        <f>SUM(H147:H188)</f>
      </c>
      <c r="P189">
        <f>ROUND(SUM(P147:P188),2)</f>
      </c>
    </row>
    <row r="191" spans="1:16" ht="12.75" customHeight="1">
      <c r="A191" s="15"/>
      <c r="B191" s="15"/>
      <c r="C191" s="15"/>
      <c r="D191" s="15" t="s">
        <v>102</v>
      </c>
      <c r="E191" s="15"/>
      <c r="F191" s="15"/>
      <c r="G191" s="15"/>
      <c r="H191" s="15">
        <f>+H21+H78+H93+H99+H138+H144+H189</f>
      </c>
      <c r="P191">
        <f>+P21+P78+P93+P99+P138+P144+P189</f>
      </c>
    </row>
    <row r="193" spans="1:8" ht="12.75" customHeight="1">
      <c r="A193" s="8" t="s">
        <v>103</v>
      </c>
      <c r="B193" s="8"/>
      <c r="C193" s="8"/>
      <c r="D193" s="8"/>
      <c r="E193" s="8"/>
      <c r="F193" s="8"/>
      <c r="G193" s="8"/>
      <c r="H193" s="8"/>
    </row>
    <row r="194" spans="1:8" ht="12.75" customHeight="1">
      <c r="A194" s="8"/>
      <c r="B194" s="8"/>
      <c r="C194" s="8"/>
      <c r="D194" s="8" t="s">
        <v>104</v>
      </c>
      <c r="E194" s="8"/>
      <c r="F194" s="8"/>
      <c r="G194" s="8"/>
      <c r="H194" s="8"/>
    </row>
    <row r="195" spans="1:16" ht="12.75" customHeight="1">
      <c r="A195" s="15"/>
      <c r="B195" s="15"/>
      <c r="C195" s="15"/>
      <c r="D195" s="15" t="s">
        <v>105</v>
      </c>
      <c r="E195" s="15"/>
      <c r="F195" s="15"/>
      <c r="G195" s="15"/>
      <c r="H195" s="15">
        <v>0</v>
      </c>
      <c r="P195">
        <v>0</v>
      </c>
    </row>
    <row r="196" spans="1:8" ht="12.75" customHeight="1">
      <c r="A196" s="15"/>
      <c r="B196" s="15"/>
      <c r="C196" s="15"/>
      <c r="D196" s="15" t="s">
        <v>106</v>
      </c>
      <c r="E196" s="15"/>
      <c r="F196" s="15"/>
      <c r="G196" s="15"/>
      <c r="H196" s="15"/>
    </row>
    <row r="197" spans="1:16" ht="12.75" customHeight="1">
      <c r="A197" s="15"/>
      <c r="B197" s="15"/>
      <c r="C197" s="15"/>
      <c r="D197" s="15" t="s">
        <v>107</v>
      </c>
      <c r="E197" s="15"/>
      <c r="F197" s="15"/>
      <c r="G197" s="15"/>
      <c r="H197" s="15">
        <v>0</v>
      </c>
      <c r="P197">
        <v>0</v>
      </c>
    </row>
    <row r="198" spans="1:16" ht="12.75" customHeight="1">
      <c r="A198" s="15"/>
      <c r="B198" s="15"/>
      <c r="C198" s="15"/>
      <c r="D198" s="15" t="s">
        <v>108</v>
      </c>
      <c r="E198" s="15"/>
      <c r="F198" s="15"/>
      <c r="G198" s="15"/>
      <c r="H198" s="15">
        <f>H195+H197</f>
      </c>
      <c r="P198">
        <f>P195+P197</f>
      </c>
    </row>
    <row r="200" spans="1:16" ht="12.75" customHeight="1">
      <c r="A200" s="15"/>
      <c r="B200" s="15"/>
      <c r="C200" s="15"/>
      <c r="D200" s="15" t="s">
        <v>108</v>
      </c>
      <c r="E200" s="15"/>
      <c r="F200" s="15"/>
      <c r="G200" s="15"/>
      <c r="H200" s="15">
        <f>H191+H198</f>
      </c>
      <c r="P200">
        <f>P191+P198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9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109</v>
      </c>
      <c r="D5" s="5" t="s">
        <v>110</v>
      </c>
      <c r="E5" s="5"/>
    </row>
    <row r="6" spans="1:5" ht="12.75" customHeight="1">
      <c r="A6" t="s">
        <v>18</v>
      </c>
      <c r="C6" s="5" t="s">
        <v>345</v>
      </c>
      <c r="D6" s="5" t="s">
        <v>346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8"/>
      <c r="B11" s="8"/>
      <c r="C11" s="8" t="s">
        <v>42</v>
      </c>
      <c r="D11" s="8" t="s">
        <v>41</v>
      </c>
      <c r="E11" s="8"/>
      <c r="F11" s="10"/>
      <c r="G11" s="8"/>
      <c r="H11" s="10"/>
    </row>
    <row r="12" spans="1:16" ht="12.75">
      <c r="A12" s="7">
        <v>1</v>
      </c>
      <c r="B12" s="7" t="s">
        <v>113</v>
      </c>
      <c r="C12" s="7" t="s">
        <v>24</v>
      </c>
      <c r="D12" s="7" t="s">
        <v>114</v>
      </c>
      <c r="E12" s="7" t="s">
        <v>115</v>
      </c>
      <c r="F12" s="9">
        <v>1806.426</v>
      </c>
      <c r="G12" s="13"/>
      <c r="H12" s="12">
        <f>ROUND((G12*F12),2)</f>
      </c>
      <c r="O12">
        <f>rekapitulace!H8</f>
      </c>
      <c r="P12">
        <f>O12/100*H12</f>
      </c>
    </row>
    <row r="13" ht="409.5">
      <c r="D13" s="14" t="s">
        <v>347</v>
      </c>
    </row>
    <row r="14" ht="153">
      <c r="D14" s="14" t="s">
        <v>117</v>
      </c>
    </row>
    <row r="15" spans="1:16" ht="12.75">
      <c r="A15" s="7">
        <v>2</v>
      </c>
      <c r="B15" s="7" t="s">
        <v>113</v>
      </c>
      <c r="C15" s="7" t="s">
        <v>34</v>
      </c>
      <c r="D15" s="7" t="s">
        <v>114</v>
      </c>
      <c r="E15" s="7" t="s">
        <v>115</v>
      </c>
      <c r="F15" s="9">
        <v>436.95</v>
      </c>
      <c r="G15" s="13"/>
      <c r="H15" s="12">
        <f>ROUND((G15*F15),2)</f>
      </c>
      <c r="O15">
        <f>rekapitulace!H8</f>
      </c>
      <c r="P15">
        <f>O15/100*H15</f>
      </c>
    </row>
    <row r="16" ht="331.5">
      <c r="D16" s="14" t="s">
        <v>348</v>
      </c>
    </row>
    <row r="17" ht="153">
      <c r="D17" s="14" t="s">
        <v>117</v>
      </c>
    </row>
    <row r="18" spans="1:16" ht="12.75">
      <c r="A18" s="7">
        <v>3</v>
      </c>
      <c r="B18" s="7" t="s">
        <v>119</v>
      </c>
      <c r="C18" s="7" t="s">
        <v>44</v>
      </c>
      <c r="D18" s="7" t="s">
        <v>120</v>
      </c>
      <c r="E18" s="7" t="s">
        <v>46</v>
      </c>
      <c r="F18" s="9">
        <v>1</v>
      </c>
      <c r="G18" s="13"/>
      <c r="H18" s="12">
        <f>ROUND((G18*F18),2)</f>
      </c>
      <c r="O18">
        <f>rekapitulace!H8</f>
      </c>
      <c r="P18">
        <f>O18/100*H18</f>
      </c>
    </row>
    <row r="19" ht="12.75">
      <c r="D19" s="14" t="s">
        <v>62</v>
      </c>
    </row>
    <row r="20" ht="114.75">
      <c r="D20" s="14" t="s">
        <v>66</v>
      </c>
    </row>
    <row r="21" spans="1:16" ht="12.75" customHeight="1">
      <c r="A21" s="15"/>
      <c r="B21" s="15"/>
      <c r="C21" s="15" t="s">
        <v>42</v>
      </c>
      <c r="D21" s="15" t="s">
        <v>41</v>
      </c>
      <c r="E21" s="15"/>
      <c r="F21" s="15"/>
      <c r="G21" s="15"/>
      <c r="H21" s="15">
        <f>SUM(H12:H20)</f>
      </c>
      <c r="P21">
        <f>ROUND(SUM(P12:P20),2)</f>
      </c>
    </row>
    <row r="23" spans="1:8" ht="12.75" customHeight="1">
      <c r="A23" s="8"/>
      <c r="B23" s="8"/>
      <c r="C23" s="8" t="s">
        <v>24</v>
      </c>
      <c r="D23" s="8" t="s">
        <v>71</v>
      </c>
      <c r="E23" s="8"/>
      <c r="F23" s="10"/>
      <c r="G23" s="8"/>
      <c r="H23" s="10"/>
    </row>
    <row r="24" spans="1:16" ht="12.75">
      <c r="A24" s="7">
        <v>4</v>
      </c>
      <c r="B24" s="7" t="s">
        <v>72</v>
      </c>
      <c r="C24" s="7" t="s">
        <v>44</v>
      </c>
      <c r="D24" s="7" t="s">
        <v>349</v>
      </c>
      <c r="E24" s="7" t="s">
        <v>74</v>
      </c>
      <c r="F24" s="9">
        <v>40</v>
      </c>
      <c r="G24" s="13"/>
      <c r="H24" s="12">
        <f>ROUND((G24*F24),2)</f>
      </c>
      <c r="O24">
        <f>rekapitulace!H8</f>
      </c>
      <c r="P24">
        <f>O24/100*H24</f>
      </c>
    </row>
    <row r="25" ht="76.5">
      <c r="D25" s="14" t="s">
        <v>350</v>
      </c>
    </row>
    <row r="26" ht="191.25">
      <c r="D26" s="14" t="s">
        <v>76</v>
      </c>
    </row>
    <row r="27" spans="1:16" ht="12.75">
      <c r="A27" s="7">
        <v>5</v>
      </c>
      <c r="B27" s="7" t="s">
        <v>123</v>
      </c>
      <c r="C27" s="7" t="s">
        <v>24</v>
      </c>
      <c r="D27" s="7" t="s">
        <v>124</v>
      </c>
      <c r="E27" s="7" t="s">
        <v>80</v>
      </c>
      <c r="F27" s="9">
        <v>687.323</v>
      </c>
      <c r="G27" s="13"/>
      <c r="H27" s="12">
        <f>ROUND((G27*F27),2)</f>
      </c>
      <c r="O27">
        <f>rekapitulace!H8</f>
      </c>
      <c r="P27">
        <f>O27/100*H27</f>
      </c>
    </row>
    <row r="28" ht="216.75">
      <c r="D28" s="14" t="s">
        <v>351</v>
      </c>
    </row>
    <row r="29" ht="409.5">
      <c r="D29" s="14" t="s">
        <v>126</v>
      </c>
    </row>
    <row r="30" spans="1:16" ht="12.75">
      <c r="A30" s="7">
        <v>7</v>
      </c>
      <c r="B30" s="7" t="s">
        <v>123</v>
      </c>
      <c r="C30" s="7" t="s">
        <v>35</v>
      </c>
      <c r="D30" s="7" t="s">
        <v>127</v>
      </c>
      <c r="E30" s="7" t="s">
        <v>80</v>
      </c>
      <c r="F30" s="9">
        <v>218.475</v>
      </c>
      <c r="G30" s="13"/>
      <c r="H30" s="12">
        <f>ROUND((G30*F30),2)</f>
      </c>
      <c r="O30">
        <f>rekapitulace!H8</f>
      </c>
      <c r="P30">
        <f>O30/100*H30</f>
      </c>
    </row>
    <row r="31" ht="178.5">
      <c r="D31" s="14" t="s">
        <v>352</v>
      </c>
    </row>
    <row r="32" ht="409.5">
      <c r="D32" s="14" t="s">
        <v>126</v>
      </c>
    </row>
    <row r="33" spans="1:16" ht="12.75">
      <c r="A33" s="7">
        <v>6</v>
      </c>
      <c r="B33" s="7" t="s">
        <v>123</v>
      </c>
      <c r="C33" s="7" t="s">
        <v>34</v>
      </c>
      <c r="D33" s="7" t="s">
        <v>271</v>
      </c>
      <c r="E33" s="7" t="s">
        <v>80</v>
      </c>
      <c r="F33" s="9">
        <v>97.776</v>
      </c>
      <c r="G33" s="13"/>
      <c r="H33" s="12">
        <f>ROUND((G33*F33),2)</f>
      </c>
      <c r="O33">
        <f>rekapitulace!H8</f>
      </c>
      <c r="P33">
        <f>O33/100*H33</f>
      </c>
    </row>
    <row r="34" ht="102">
      <c r="D34" s="14" t="s">
        <v>353</v>
      </c>
    </row>
    <row r="35" ht="409.5">
      <c r="D35" s="14" t="s">
        <v>126</v>
      </c>
    </row>
    <row r="36" spans="1:16" ht="12.75">
      <c r="A36" s="7">
        <v>8</v>
      </c>
      <c r="B36" s="7" t="s">
        <v>129</v>
      </c>
      <c r="C36" s="7" t="s">
        <v>24</v>
      </c>
      <c r="D36" s="7" t="s">
        <v>130</v>
      </c>
      <c r="E36" s="7" t="s">
        <v>80</v>
      </c>
      <c r="F36" s="9">
        <v>1017.122</v>
      </c>
      <c r="G36" s="13"/>
      <c r="H36" s="12">
        <f>ROUND((G36*F36),2)</f>
      </c>
      <c r="O36">
        <f>rekapitulace!H8</f>
      </c>
      <c r="P36">
        <f>O36/100*H36</f>
      </c>
    </row>
    <row r="37" ht="293.25">
      <c r="D37" s="14" t="s">
        <v>354</v>
      </c>
    </row>
    <row r="38" ht="409.5">
      <c r="D38" s="14" t="s">
        <v>132</v>
      </c>
    </row>
    <row r="39" spans="1:16" ht="12.75">
      <c r="A39" s="7">
        <v>9</v>
      </c>
      <c r="B39" s="7" t="s">
        <v>129</v>
      </c>
      <c r="C39" s="7" t="s">
        <v>34</v>
      </c>
      <c r="D39" s="7" t="s">
        <v>133</v>
      </c>
      <c r="E39" s="7" t="s">
        <v>80</v>
      </c>
      <c r="F39" s="9">
        <v>75</v>
      </c>
      <c r="G39" s="13"/>
      <c r="H39" s="12">
        <f>ROUND((G39*F39),2)</f>
      </c>
      <c r="O39">
        <f>rekapitulace!H8</f>
      </c>
      <c r="P39">
        <f>O39/100*H39</f>
      </c>
    </row>
    <row r="40" ht="63.75">
      <c r="D40" s="14" t="s">
        <v>355</v>
      </c>
    </row>
    <row r="41" ht="409.5">
      <c r="D41" s="14" t="s">
        <v>132</v>
      </c>
    </row>
    <row r="42" spans="1:16" ht="12.75">
      <c r="A42" s="7">
        <v>10</v>
      </c>
      <c r="B42" s="7" t="s">
        <v>139</v>
      </c>
      <c r="C42" s="7" t="s">
        <v>44</v>
      </c>
      <c r="D42" s="7" t="s">
        <v>140</v>
      </c>
      <c r="E42" s="7" t="s">
        <v>74</v>
      </c>
      <c r="F42" s="9">
        <v>1399</v>
      </c>
      <c r="G42" s="13"/>
      <c r="H42" s="12">
        <f>ROUND((G42*F42),2)</f>
      </c>
      <c r="O42">
        <f>rekapitulace!H8</f>
      </c>
      <c r="P42">
        <f>O42/100*H42</f>
      </c>
    </row>
    <row r="43" ht="38.25">
      <c r="D43" s="14" t="s">
        <v>141</v>
      </c>
    </row>
    <row r="44" ht="409.5">
      <c r="D44" s="14" t="s">
        <v>142</v>
      </c>
    </row>
    <row r="45" spans="1:16" ht="12.75">
      <c r="A45" s="7">
        <v>11</v>
      </c>
      <c r="B45" s="7" t="s">
        <v>143</v>
      </c>
      <c r="C45" s="7" t="s">
        <v>44</v>
      </c>
      <c r="D45" s="7" t="s">
        <v>144</v>
      </c>
      <c r="E45" s="7" t="s">
        <v>145</v>
      </c>
      <c r="F45" s="9">
        <v>1220</v>
      </c>
      <c r="G45" s="13"/>
      <c r="H45" s="12">
        <f>ROUND((G45*F45),2)</f>
      </c>
      <c r="O45">
        <f>rekapitulace!H8</f>
      </c>
      <c r="P45">
        <f>O45/100*H45</f>
      </c>
    </row>
    <row r="46" ht="127.5">
      <c r="D46" s="14" t="s">
        <v>356</v>
      </c>
    </row>
    <row r="47" ht="409.5">
      <c r="D47" s="14" t="s">
        <v>147</v>
      </c>
    </row>
    <row r="48" spans="1:16" ht="12.75">
      <c r="A48" s="7">
        <v>12</v>
      </c>
      <c r="B48" s="7" t="s">
        <v>357</v>
      </c>
      <c r="C48" s="7" t="s">
        <v>44</v>
      </c>
      <c r="D48" s="7" t="s">
        <v>358</v>
      </c>
      <c r="E48" s="7" t="s">
        <v>145</v>
      </c>
      <c r="F48" s="9">
        <v>8.5</v>
      </c>
      <c r="G48" s="13"/>
      <c r="H48" s="12">
        <f>ROUND((G48*F48),2)</f>
      </c>
      <c r="O48">
        <f>rekapitulace!H8</f>
      </c>
      <c r="P48">
        <f>O48/100*H48</f>
      </c>
    </row>
    <row r="49" ht="76.5">
      <c r="D49" s="14" t="s">
        <v>283</v>
      </c>
    </row>
    <row r="50" ht="409.5">
      <c r="D50" s="14" t="s">
        <v>147</v>
      </c>
    </row>
    <row r="51" spans="1:16" ht="12.75">
      <c r="A51" s="7">
        <v>13</v>
      </c>
      <c r="B51" s="7" t="s">
        <v>148</v>
      </c>
      <c r="C51" s="7" t="s">
        <v>44</v>
      </c>
      <c r="D51" s="7" t="s">
        <v>359</v>
      </c>
      <c r="E51" s="7" t="s">
        <v>145</v>
      </c>
      <c r="F51" s="9">
        <v>32.1</v>
      </c>
      <c r="G51" s="13"/>
      <c r="H51" s="12">
        <f>ROUND((G51*F51),2)</f>
      </c>
      <c r="O51">
        <f>rekapitulace!H8</f>
      </c>
      <c r="P51">
        <f>O51/100*H51</f>
      </c>
    </row>
    <row r="52" ht="102">
      <c r="D52" s="14" t="s">
        <v>360</v>
      </c>
    </row>
    <row r="53" ht="409.5">
      <c r="D53" s="14" t="s">
        <v>147</v>
      </c>
    </row>
    <row r="54" spans="1:16" ht="12.75">
      <c r="A54" s="7">
        <v>14</v>
      </c>
      <c r="B54" s="7" t="s">
        <v>284</v>
      </c>
      <c r="C54" s="7" t="s">
        <v>44</v>
      </c>
      <c r="D54" s="7" t="s">
        <v>361</v>
      </c>
      <c r="E54" s="7" t="s">
        <v>145</v>
      </c>
      <c r="F54" s="9">
        <v>18.5</v>
      </c>
      <c r="G54" s="13"/>
      <c r="H54" s="12">
        <f>ROUND((G54*F54),2)</f>
      </c>
      <c r="O54">
        <f>rekapitulace!H8</f>
      </c>
      <c r="P54">
        <f>O54/100*H54</f>
      </c>
    </row>
    <row r="55" ht="76.5">
      <c r="D55" s="14" t="s">
        <v>362</v>
      </c>
    </row>
    <row r="56" ht="409.5">
      <c r="D56" s="14" t="s">
        <v>147</v>
      </c>
    </row>
    <row r="57" spans="1:16" ht="12.75">
      <c r="A57" s="7">
        <v>15</v>
      </c>
      <c r="B57" s="7" t="s">
        <v>287</v>
      </c>
      <c r="C57" s="7" t="s">
        <v>44</v>
      </c>
      <c r="D57" s="7" t="s">
        <v>288</v>
      </c>
      <c r="E57" s="7" t="s">
        <v>80</v>
      </c>
      <c r="F57" s="9">
        <v>97.776</v>
      </c>
      <c r="G57" s="13"/>
      <c r="H57" s="12">
        <f>ROUND((G57*F57),2)</f>
      </c>
      <c r="O57">
        <f>rekapitulace!H8</f>
      </c>
      <c r="P57">
        <f>O57/100*H57</f>
      </c>
    </row>
    <row r="58" ht="89.25">
      <c r="D58" s="14" t="s">
        <v>363</v>
      </c>
    </row>
    <row r="59" ht="409.5">
      <c r="D59" s="14" t="s">
        <v>290</v>
      </c>
    </row>
    <row r="60" spans="1:16" ht="12.75">
      <c r="A60" s="7">
        <v>16</v>
      </c>
      <c r="B60" s="7" t="s">
        <v>158</v>
      </c>
      <c r="C60" s="7" t="s">
        <v>44</v>
      </c>
      <c r="D60" s="7" t="s">
        <v>159</v>
      </c>
      <c r="E60" s="7" t="s">
        <v>74</v>
      </c>
      <c r="F60" s="9">
        <v>2005.8</v>
      </c>
      <c r="G60" s="13"/>
      <c r="H60" s="12">
        <f>ROUND((G60*F60),2)</f>
      </c>
      <c r="O60">
        <f>rekapitulace!H8</f>
      </c>
      <c r="P60">
        <f>O60/100*H60</f>
      </c>
    </row>
    <row r="61" ht="102">
      <c r="D61" s="14" t="s">
        <v>364</v>
      </c>
    </row>
    <row r="62" ht="153">
      <c r="D62" s="14" t="s">
        <v>161</v>
      </c>
    </row>
    <row r="63" spans="1:16" ht="12.75">
      <c r="A63" s="7">
        <v>17</v>
      </c>
      <c r="B63" s="7" t="s">
        <v>162</v>
      </c>
      <c r="C63" s="7" t="s">
        <v>44</v>
      </c>
      <c r="D63" s="7" t="s">
        <v>163</v>
      </c>
      <c r="E63" s="7" t="s">
        <v>74</v>
      </c>
      <c r="F63" s="9">
        <v>391</v>
      </c>
      <c r="G63" s="13"/>
      <c r="H63" s="12">
        <f>ROUND((G63*F63),2)</f>
      </c>
      <c r="O63">
        <f>rekapitulace!H8</f>
      </c>
      <c r="P63">
        <f>O63/100*H63</f>
      </c>
    </row>
    <row r="64" ht="38.25">
      <c r="D64" s="14" t="s">
        <v>141</v>
      </c>
    </row>
    <row r="65" ht="204">
      <c r="D65" s="14" t="s">
        <v>164</v>
      </c>
    </row>
    <row r="66" spans="1:16" ht="12.75">
      <c r="A66" s="7">
        <v>18</v>
      </c>
      <c r="B66" s="7" t="s">
        <v>165</v>
      </c>
      <c r="C66" s="7" t="s">
        <v>44</v>
      </c>
      <c r="D66" s="7" t="s">
        <v>166</v>
      </c>
      <c r="E66" s="7" t="s">
        <v>74</v>
      </c>
      <c r="F66" s="9">
        <v>391</v>
      </c>
      <c r="G66" s="13"/>
      <c r="H66" s="12">
        <f>ROUND((G66*F66),2)</f>
      </c>
      <c r="O66">
        <f>rekapitulace!H8</f>
      </c>
      <c r="P66">
        <f>O66/100*H66</f>
      </c>
    </row>
    <row r="67" ht="38.25">
      <c r="D67" s="14" t="s">
        <v>141</v>
      </c>
    </row>
    <row r="68" ht="178.5">
      <c r="D68" s="14" t="s">
        <v>167</v>
      </c>
    </row>
    <row r="69" spans="1:16" ht="12.75">
      <c r="A69" s="7">
        <v>19</v>
      </c>
      <c r="B69" s="7" t="s">
        <v>168</v>
      </c>
      <c r="C69" s="7" t="s">
        <v>44</v>
      </c>
      <c r="D69" s="7" t="s">
        <v>169</v>
      </c>
      <c r="E69" s="7" t="s">
        <v>74</v>
      </c>
      <c r="F69" s="9">
        <v>1173</v>
      </c>
      <c r="G69" s="13"/>
      <c r="H69" s="12">
        <f>ROUND((G69*F69),2)</f>
      </c>
      <c r="O69">
        <f>rekapitulace!H8</f>
      </c>
      <c r="P69">
        <f>O69/100*H69</f>
      </c>
    </row>
    <row r="70" ht="89.25">
      <c r="D70" s="14" t="s">
        <v>365</v>
      </c>
    </row>
    <row r="71" ht="280.5">
      <c r="D71" s="14" t="s">
        <v>171</v>
      </c>
    </row>
    <row r="72" spans="1:16" ht="12.75" customHeight="1">
      <c r="A72" s="15"/>
      <c r="B72" s="15"/>
      <c r="C72" s="15" t="s">
        <v>24</v>
      </c>
      <c r="D72" s="15" t="s">
        <v>71</v>
      </c>
      <c r="E72" s="15"/>
      <c r="F72" s="15"/>
      <c r="G72" s="15"/>
      <c r="H72" s="15">
        <f>SUM(H24:H71)</f>
      </c>
      <c r="P72">
        <f>ROUND(SUM(P24:P71),2)</f>
      </c>
    </row>
    <row r="74" spans="1:8" ht="12.75" customHeight="1">
      <c r="A74" s="8"/>
      <c r="B74" s="8"/>
      <c r="C74" s="8" t="s">
        <v>34</v>
      </c>
      <c r="D74" s="8" t="s">
        <v>172</v>
      </c>
      <c r="E74" s="8"/>
      <c r="F74" s="10"/>
      <c r="G74" s="8"/>
      <c r="H74" s="10"/>
    </row>
    <row r="75" spans="1:16" ht="12.75">
      <c r="A75" s="7">
        <v>20</v>
      </c>
      <c r="B75" s="7" t="s">
        <v>177</v>
      </c>
      <c r="C75" s="7" t="s">
        <v>44</v>
      </c>
      <c r="D75" s="7" t="s">
        <v>178</v>
      </c>
      <c r="E75" s="7" t="s">
        <v>80</v>
      </c>
      <c r="F75" s="9">
        <v>218.475</v>
      </c>
      <c r="G75" s="13"/>
      <c r="H75" s="12">
        <f>ROUND((G75*F75),2)</f>
      </c>
      <c r="O75">
        <f>rekapitulace!H8</f>
      </c>
      <c r="P75">
        <f>O75/100*H75</f>
      </c>
    </row>
    <row r="76" ht="165.75">
      <c r="D76" s="14" t="s">
        <v>366</v>
      </c>
    </row>
    <row r="77" ht="306">
      <c r="D77" s="14" t="s">
        <v>180</v>
      </c>
    </row>
    <row r="78" spans="1:16" ht="12.75" customHeight="1">
      <c r="A78" s="15"/>
      <c r="B78" s="15"/>
      <c r="C78" s="15" t="s">
        <v>34</v>
      </c>
      <c r="D78" s="15" t="s">
        <v>172</v>
      </c>
      <c r="E78" s="15"/>
      <c r="F78" s="15"/>
      <c r="G78" s="15"/>
      <c r="H78" s="15">
        <f>SUM(H75:H77)</f>
      </c>
      <c r="P78">
        <f>ROUND(SUM(P75:P77),2)</f>
      </c>
    </row>
    <row r="80" spans="1:8" ht="12.75" customHeight="1">
      <c r="A80" s="8"/>
      <c r="B80" s="8"/>
      <c r="C80" s="8" t="s">
        <v>36</v>
      </c>
      <c r="D80" s="8" t="s">
        <v>185</v>
      </c>
      <c r="E80" s="8"/>
      <c r="F80" s="10"/>
      <c r="G80" s="8"/>
      <c r="H80" s="10"/>
    </row>
    <row r="81" spans="1:16" ht="12.75">
      <c r="A81" s="7">
        <v>21</v>
      </c>
      <c r="B81" s="7" t="s">
        <v>186</v>
      </c>
      <c r="C81" s="7" t="s">
        <v>44</v>
      </c>
      <c r="D81" s="7" t="s">
        <v>367</v>
      </c>
      <c r="E81" s="7" t="s">
        <v>80</v>
      </c>
      <c r="F81" s="9">
        <v>0.032</v>
      </c>
      <c r="G81" s="13"/>
      <c r="H81" s="12">
        <f>ROUND((G81*F81),2)</f>
      </c>
      <c r="O81">
        <f>rekapitulace!H8</f>
      </c>
      <c r="P81">
        <f>O81/100*H81</f>
      </c>
    </row>
    <row r="82" ht="63.75">
      <c r="D82" s="14" t="s">
        <v>368</v>
      </c>
    </row>
    <row r="83" ht="409.5">
      <c r="D83" s="14" t="s">
        <v>189</v>
      </c>
    </row>
    <row r="84" spans="1:16" ht="12.75" customHeight="1">
      <c r="A84" s="15"/>
      <c r="B84" s="15"/>
      <c r="C84" s="15" t="s">
        <v>36</v>
      </c>
      <c r="D84" s="15" t="s">
        <v>185</v>
      </c>
      <c r="E84" s="15"/>
      <c r="F84" s="15"/>
      <c r="G84" s="15"/>
      <c r="H84" s="15">
        <f>SUM(H81:H83)</f>
      </c>
      <c r="P84">
        <f>ROUND(SUM(P81:P83),2)</f>
      </c>
    </row>
    <row r="86" spans="1:8" ht="12.75" customHeight="1">
      <c r="A86" s="8"/>
      <c r="B86" s="8"/>
      <c r="C86" s="8" t="s">
        <v>37</v>
      </c>
      <c r="D86" s="8" t="s">
        <v>77</v>
      </c>
      <c r="E86" s="8"/>
      <c r="F86" s="10"/>
      <c r="G86" s="8"/>
      <c r="H86" s="10"/>
    </row>
    <row r="87" spans="1:16" ht="12.75">
      <c r="A87" s="7">
        <v>22</v>
      </c>
      <c r="B87" s="7" t="s">
        <v>369</v>
      </c>
      <c r="C87" s="7" t="s">
        <v>44</v>
      </c>
      <c r="D87" s="7" t="s">
        <v>370</v>
      </c>
      <c r="E87" s="7" t="s">
        <v>80</v>
      </c>
      <c r="F87" s="9">
        <v>0.5</v>
      </c>
      <c r="G87" s="13"/>
      <c r="H87" s="12">
        <f>ROUND((G87*F87),2)</f>
      </c>
      <c r="O87">
        <f>rekapitulace!H8</f>
      </c>
      <c r="P87">
        <f>O87/100*H87</f>
      </c>
    </row>
    <row r="88" ht="76.5">
      <c r="D88" s="14" t="s">
        <v>371</v>
      </c>
    </row>
    <row r="89" ht="318.75">
      <c r="D89" s="14" t="s">
        <v>193</v>
      </c>
    </row>
    <row r="90" spans="1:16" ht="12.75">
      <c r="A90" s="7">
        <v>23</v>
      </c>
      <c r="B90" s="7" t="s">
        <v>190</v>
      </c>
      <c r="C90" s="7" t="s">
        <v>24</v>
      </c>
      <c r="D90" s="7" t="s">
        <v>191</v>
      </c>
      <c r="E90" s="7" t="s">
        <v>74</v>
      </c>
      <c r="F90" s="9">
        <v>1922.225</v>
      </c>
      <c r="G90" s="13"/>
      <c r="H90" s="12">
        <f>ROUND((G90*F90),2)</f>
      </c>
      <c r="O90">
        <f>rekapitulace!H8</f>
      </c>
      <c r="P90">
        <f>O90/100*H90</f>
      </c>
    </row>
    <row r="91" ht="102">
      <c r="D91" s="14" t="s">
        <v>372</v>
      </c>
    </row>
    <row r="92" ht="318.75">
      <c r="D92" s="14" t="s">
        <v>193</v>
      </c>
    </row>
    <row r="93" spans="1:16" ht="12.75">
      <c r="A93" s="7">
        <v>24</v>
      </c>
      <c r="B93" s="7" t="s">
        <v>190</v>
      </c>
      <c r="C93" s="7" t="s">
        <v>34</v>
      </c>
      <c r="D93" s="7" t="s">
        <v>194</v>
      </c>
      <c r="E93" s="7" t="s">
        <v>74</v>
      </c>
      <c r="F93" s="9">
        <v>2005.8</v>
      </c>
      <c r="G93" s="13"/>
      <c r="H93" s="12">
        <f>ROUND((G93*F93),2)</f>
      </c>
      <c r="O93">
        <f>rekapitulace!H8</f>
      </c>
      <c r="P93">
        <f>O93/100*H93</f>
      </c>
    </row>
    <row r="94" ht="102">
      <c r="D94" s="14" t="s">
        <v>364</v>
      </c>
    </row>
    <row r="95" ht="318.75">
      <c r="D95" s="14" t="s">
        <v>193</v>
      </c>
    </row>
    <row r="96" spans="1:16" ht="12.75">
      <c r="A96" s="7">
        <v>25</v>
      </c>
      <c r="B96" s="7" t="s">
        <v>373</v>
      </c>
      <c r="C96" s="7" t="s">
        <v>44</v>
      </c>
      <c r="D96" s="7" t="s">
        <v>374</v>
      </c>
      <c r="E96" s="7" t="s">
        <v>80</v>
      </c>
      <c r="F96" s="9">
        <v>0.3</v>
      </c>
      <c r="G96" s="13"/>
      <c r="H96" s="12">
        <f>ROUND((G96*F96),2)</f>
      </c>
      <c r="O96">
        <f>rekapitulace!H8</f>
      </c>
      <c r="P96">
        <f>O96/100*H96</f>
      </c>
    </row>
    <row r="97" ht="89.25">
      <c r="D97" s="14" t="s">
        <v>375</v>
      </c>
    </row>
    <row r="98" ht="318.75">
      <c r="D98" s="14" t="s">
        <v>193</v>
      </c>
    </row>
    <row r="99" spans="1:16" ht="12.75">
      <c r="A99" s="7">
        <v>26</v>
      </c>
      <c r="B99" s="7" t="s">
        <v>199</v>
      </c>
      <c r="C99" s="7" t="s">
        <v>44</v>
      </c>
      <c r="D99" s="7" t="s">
        <v>200</v>
      </c>
      <c r="E99" s="7" t="s">
        <v>80</v>
      </c>
      <c r="F99" s="9">
        <v>9.15</v>
      </c>
      <c r="G99" s="13"/>
      <c r="H99" s="12">
        <f>ROUND((G99*F99),2)</f>
      </c>
      <c r="O99">
        <f>rekapitulace!H8</f>
      </c>
      <c r="P99">
        <f>O99/100*H99</f>
      </c>
    </row>
    <row r="100" ht="76.5">
      <c r="D100" s="14" t="s">
        <v>376</v>
      </c>
    </row>
    <row r="101" ht="409.5">
      <c r="D101" s="14" t="s">
        <v>82</v>
      </c>
    </row>
    <row r="102" spans="1:16" ht="12.75">
      <c r="A102" s="7">
        <v>27</v>
      </c>
      <c r="B102" s="7" t="s">
        <v>78</v>
      </c>
      <c r="C102" s="7" t="s">
        <v>44</v>
      </c>
      <c r="D102" s="7" t="s">
        <v>202</v>
      </c>
      <c r="E102" s="7" t="s">
        <v>80</v>
      </c>
      <c r="F102" s="9">
        <v>337</v>
      </c>
      <c r="G102" s="13"/>
      <c r="H102" s="12">
        <f>ROUND((G102*F102),2)</f>
      </c>
      <c r="O102">
        <f>rekapitulace!H8</f>
      </c>
      <c r="P102">
        <f>O102/100*H102</f>
      </c>
    </row>
    <row r="103" ht="280.5">
      <c r="D103" s="14" t="s">
        <v>377</v>
      </c>
    </row>
    <row r="104" ht="409.5">
      <c r="D104" s="14" t="s">
        <v>82</v>
      </c>
    </row>
    <row r="105" spans="1:16" ht="12.75">
      <c r="A105" s="7">
        <v>28</v>
      </c>
      <c r="B105" s="7" t="s">
        <v>204</v>
      </c>
      <c r="C105" s="7" t="s">
        <v>44</v>
      </c>
      <c r="D105" s="7" t="s">
        <v>205</v>
      </c>
      <c r="E105" s="7" t="s">
        <v>74</v>
      </c>
      <c r="F105" s="9">
        <v>26087.248</v>
      </c>
      <c r="G105" s="13"/>
      <c r="H105" s="12">
        <f>ROUND((G105*F105),2)</f>
      </c>
      <c r="O105">
        <f>rekapitulace!H8</f>
      </c>
      <c r="P105">
        <f>O105/100*H105</f>
      </c>
    </row>
    <row r="106" ht="409.5">
      <c r="D106" s="14" t="s">
        <v>378</v>
      </c>
    </row>
    <row r="107" ht="357">
      <c r="D107" s="14" t="s">
        <v>86</v>
      </c>
    </row>
    <row r="108" spans="1:16" ht="12.75">
      <c r="A108" s="7">
        <v>29</v>
      </c>
      <c r="B108" s="7" t="s">
        <v>87</v>
      </c>
      <c r="C108" s="7" t="s">
        <v>44</v>
      </c>
      <c r="D108" s="7" t="s">
        <v>207</v>
      </c>
      <c r="E108" s="7" t="s">
        <v>74</v>
      </c>
      <c r="F108" s="9">
        <v>9143.1</v>
      </c>
      <c r="G108" s="13"/>
      <c r="H108" s="12">
        <f>ROUND((G108*F108),2)</f>
      </c>
      <c r="O108">
        <f>rekapitulace!H8</f>
      </c>
      <c r="P108">
        <f>O108/100*H108</f>
      </c>
    </row>
    <row r="109" ht="267.75">
      <c r="D109" s="14" t="s">
        <v>379</v>
      </c>
    </row>
    <row r="110" ht="409.5">
      <c r="D110" s="14" t="s">
        <v>90</v>
      </c>
    </row>
    <row r="111" spans="1:16" ht="12.75">
      <c r="A111" s="7">
        <v>30</v>
      </c>
      <c r="B111" s="7" t="s">
        <v>209</v>
      </c>
      <c r="C111" s="7" t="s">
        <v>44</v>
      </c>
      <c r="D111" s="7" t="s">
        <v>210</v>
      </c>
      <c r="E111" s="7" t="s">
        <v>74</v>
      </c>
      <c r="F111" s="9">
        <v>9239.748</v>
      </c>
      <c r="G111" s="13"/>
      <c r="H111" s="12">
        <f>ROUND((G111*F111),2)</f>
      </c>
      <c r="O111">
        <f>rekapitulace!H8</f>
      </c>
      <c r="P111">
        <f>O111/100*H111</f>
      </c>
    </row>
    <row r="112" ht="280.5">
      <c r="D112" s="14" t="s">
        <v>380</v>
      </c>
    </row>
    <row r="113" ht="409.5">
      <c r="D113" s="14" t="s">
        <v>90</v>
      </c>
    </row>
    <row r="114" spans="1:16" ht="12.75">
      <c r="A114" s="7">
        <v>31</v>
      </c>
      <c r="B114" s="7" t="s">
        <v>212</v>
      </c>
      <c r="C114" s="7" t="s">
        <v>44</v>
      </c>
      <c r="D114" s="7" t="s">
        <v>213</v>
      </c>
      <c r="E114" s="7" t="s">
        <v>74</v>
      </c>
      <c r="F114" s="9">
        <v>1500</v>
      </c>
      <c r="G114" s="13"/>
      <c r="H114" s="12">
        <f>ROUND((G114*F114),2)</f>
      </c>
      <c r="O114">
        <f>rekapitulace!H8</f>
      </c>
      <c r="P114">
        <f>O114/100*H114</f>
      </c>
    </row>
    <row r="115" ht="63.75">
      <c r="D115" s="14" t="s">
        <v>317</v>
      </c>
    </row>
    <row r="116" ht="409.5">
      <c r="D116" s="14" t="s">
        <v>90</v>
      </c>
    </row>
    <row r="117" spans="1:16" ht="12.75">
      <c r="A117" s="7">
        <v>32</v>
      </c>
      <c r="B117" s="7" t="s">
        <v>215</v>
      </c>
      <c r="C117" s="7" t="s">
        <v>44</v>
      </c>
      <c r="D117" s="7" t="s">
        <v>216</v>
      </c>
      <c r="E117" s="7" t="s">
        <v>74</v>
      </c>
      <c r="F117" s="9">
        <v>9376.296</v>
      </c>
      <c r="G117" s="13"/>
      <c r="H117" s="12">
        <f>ROUND((G117*F117),2)</f>
      </c>
      <c r="O117">
        <f>rekapitulace!H8</f>
      </c>
      <c r="P117">
        <f>O117/100*H117</f>
      </c>
    </row>
    <row r="118" ht="280.5">
      <c r="D118" s="14" t="s">
        <v>381</v>
      </c>
    </row>
    <row r="119" ht="409.5">
      <c r="D119" s="14" t="s">
        <v>90</v>
      </c>
    </row>
    <row r="120" spans="1:16" ht="12.75">
      <c r="A120" s="7">
        <v>33</v>
      </c>
      <c r="B120" s="7" t="s">
        <v>218</v>
      </c>
      <c r="C120" s="7" t="s">
        <v>44</v>
      </c>
      <c r="D120" s="7" t="s">
        <v>219</v>
      </c>
      <c r="E120" s="7" t="s">
        <v>145</v>
      </c>
      <c r="F120" s="9">
        <v>1000</v>
      </c>
      <c r="G120" s="13"/>
      <c r="H120" s="12">
        <f>ROUND((G120*F120),2)</f>
      </c>
      <c r="O120">
        <f>rekapitulace!H8</f>
      </c>
      <c r="P120">
        <f>O120/100*H120</f>
      </c>
    </row>
    <row r="121" ht="12.75">
      <c r="D121" s="14" t="s">
        <v>62</v>
      </c>
    </row>
    <row r="122" ht="191.25">
      <c r="D122" s="14" t="s">
        <v>220</v>
      </c>
    </row>
    <row r="123" spans="1:16" ht="12.75" customHeight="1">
      <c r="A123" s="15"/>
      <c r="B123" s="15"/>
      <c r="C123" s="15" t="s">
        <v>37</v>
      </c>
      <c r="D123" s="15" t="s">
        <v>77</v>
      </c>
      <c r="E123" s="15"/>
      <c r="F123" s="15"/>
      <c r="G123" s="15"/>
      <c r="H123" s="15">
        <f>SUM(H87:H122)</f>
      </c>
      <c r="P123">
        <f>ROUND(SUM(P87:P122),2)</f>
      </c>
    </row>
    <row r="125" spans="1:8" ht="12.75" customHeight="1">
      <c r="A125" s="8"/>
      <c r="B125" s="8"/>
      <c r="C125" s="8" t="s">
        <v>40</v>
      </c>
      <c r="D125" s="8" t="s">
        <v>221</v>
      </c>
      <c r="E125" s="8"/>
      <c r="F125" s="10"/>
      <c r="G125" s="8"/>
      <c r="H125" s="10"/>
    </row>
    <row r="126" spans="1:16" ht="12.75">
      <c r="A126" s="7">
        <v>34</v>
      </c>
      <c r="B126" s="7" t="s">
        <v>382</v>
      </c>
      <c r="C126" s="7" t="s">
        <v>34</v>
      </c>
      <c r="D126" s="7" t="s">
        <v>383</v>
      </c>
      <c r="E126" s="7" t="s">
        <v>145</v>
      </c>
      <c r="F126" s="9">
        <v>4</v>
      </c>
      <c r="G126" s="13"/>
      <c r="H126" s="12">
        <f>ROUND((G126*F126),2)</f>
      </c>
      <c r="O126">
        <f>rekapitulace!H8</f>
      </c>
      <c r="P126">
        <f>O126/100*H126</f>
      </c>
    </row>
    <row r="127" ht="12.75">
      <c r="D127" s="14" t="s">
        <v>62</v>
      </c>
    </row>
    <row r="128" ht="409.5">
      <c r="D128" s="14" t="s">
        <v>384</v>
      </c>
    </row>
    <row r="129" spans="1:16" ht="12.75">
      <c r="A129" s="7">
        <v>35</v>
      </c>
      <c r="B129" s="7" t="s">
        <v>385</v>
      </c>
      <c r="C129" s="7" t="s">
        <v>44</v>
      </c>
      <c r="D129" s="7" t="s">
        <v>386</v>
      </c>
      <c r="E129" s="7" t="s">
        <v>236</v>
      </c>
      <c r="F129" s="9">
        <v>1</v>
      </c>
      <c r="G129" s="13"/>
      <c r="H129" s="12">
        <f>ROUND((G129*F129),2)</f>
      </c>
      <c r="O129">
        <f>rekapitulace!H8</f>
      </c>
      <c r="P129">
        <f>O129/100*H129</f>
      </c>
    </row>
    <row r="130" ht="12.75">
      <c r="D130" s="14" t="s">
        <v>62</v>
      </c>
    </row>
    <row r="131" ht="242.25">
      <c r="D131" s="14" t="s">
        <v>387</v>
      </c>
    </row>
    <row r="132" spans="1:16" ht="12.75" customHeight="1">
      <c r="A132" s="15"/>
      <c r="B132" s="15"/>
      <c r="C132" s="15" t="s">
        <v>40</v>
      </c>
      <c r="D132" s="15" t="s">
        <v>226</v>
      </c>
      <c r="E132" s="15"/>
      <c r="F132" s="15"/>
      <c r="G132" s="15"/>
      <c r="H132" s="15">
        <f>SUM(H126:H131)</f>
      </c>
      <c r="P132">
        <f>ROUND(SUM(P126:P131),2)</f>
      </c>
    </row>
    <row r="134" spans="1:8" ht="12.75" customHeight="1">
      <c r="A134" s="8"/>
      <c r="B134" s="8"/>
      <c r="C134" s="8" t="s">
        <v>98</v>
      </c>
      <c r="D134" s="8" t="s">
        <v>97</v>
      </c>
      <c r="E134" s="8"/>
      <c r="F134" s="10"/>
      <c r="G134" s="8"/>
      <c r="H134" s="10"/>
    </row>
    <row r="135" spans="1:16" ht="12.75">
      <c r="A135" s="7">
        <v>37</v>
      </c>
      <c r="B135" s="7" t="s">
        <v>234</v>
      </c>
      <c r="C135" s="7" t="s">
        <v>34</v>
      </c>
      <c r="D135" s="7" t="s">
        <v>235</v>
      </c>
      <c r="E135" s="7" t="s">
        <v>236</v>
      </c>
      <c r="F135" s="9">
        <v>2</v>
      </c>
      <c r="G135" s="13"/>
      <c r="H135" s="12">
        <f>ROUND((G135*F135),2)</f>
      </c>
      <c r="O135">
        <f>rekapitulace!H8</f>
      </c>
      <c r="P135">
        <f>O135/100*H135</f>
      </c>
    </row>
    <row r="136" ht="89.25">
      <c r="D136" s="14" t="s">
        <v>321</v>
      </c>
    </row>
    <row r="137" ht="255">
      <c r="D137" s="14" t="s">
        <v>238</v>
      </c>
    </row>
    <row r="138" spans="1:16" ht="12.75">
      <c r="A138" s="7">
        <v>36</v>
      </c>
      <c r="B138" s="7" t="s">
        <v>234</v>
      </c>
      <c r="C138" s="7" t="s">
        <v>24</v>
      </c>
      <c r="D138" s="7" t="s">
        <v>322</v>
      </c>
      <c r="E138" s="7" t="s">
        <v>236</v>
      </c>
      <c r="F138" s="9">
        <v>90</v>
      </c>
      <c r="G138" s="13"/>
      <c r="H138" s="12">
        <f>ROUND((G138*F138),2)</f>
      </c>
      <c r="O138">
        <f>rekapitulace!H8</f>
      </c>
      <c r="P138">
        <f>O138/100*H138</f>
      </c>
    </row>
    <row r="139" ht="38.25">
      <c r="D139" s="14" t="s">
        <v>141</v>
      </c>
    </row>
    <row r="140" ht="255">
      <c r="D140" s="14" t="s">
        <v>240</v>
      </c>
    </row>
    <row r="141" spans="1:16" ht="12.75">
      <c r="A141" s="7">
        <v>38</v>
      </c>
      <c r="B141" s="7" t="s">
        <v>241</v>
      </c>
      <c r="C141" s="7" t="s">
        <v>44</v>
      </c>
      <c r="D141" s="7" t="s">
        <v>242</v>
      </c>
      <c r="E141" s="7" t="s">
        <v>236</v>
      </c>
      <c r="F141" s="9">
        <v>60</v>
      </c>
      <c r="G141" s="13"/>
      <c r="H141" s="12">
        <f>ROUND((G141*F141),2)</f>
      </c>
      <c r="O141">
        <f>rekapitulace!H8</f>
      </c>
      <c r="P141">
        <f>O141/100*H141</f>
      </c>
    </row>
    <row r="142" ht="76.5">
      <c r="D142" s="14" t="s">
        <v>243</v>
      </c>
    </row>
    <row r="143" ht="140.25">
      <c r="D143" s="14" t="s">
        <v>244</v>
      </c>
    </row>
    <row r="144" spans="1:16" ht="12.75">
      <c r="A144" s="7">
        <v>39</v>
      </c>
      <c r="B144" s="7" t="s">
        <v>323</v>
      </c>
      <c r="C144" s="7" t="s">
        <v>44</v>
      </c>
      <c r="D144" s="7" t="s">
        <v>388</v>
      </c>
      <c r="E144" s="7" t="s">
        <v>236</v>
      </c>
      <c r="F144" s="9">
        <v>2</v>
      </c>
      <c r="G144" s="13"/>
      <c r="H144" s="12">
        <f>ROUND((G144*F144),2)</f>
      </c>
      <c r="O144">
        <f>rekapitulace!H8</f>
      </c>
      <c r="P144">
        <f>O144/100*H144</f>
      </c>
    </row>
    <row r="145" ht="38.25">
      <c r="D145" s="14" t="s">
        <v>141</v>
      </c>
    </row>
    <row r="146" ht="102">
      <c r="D146" s="14" t="s">
        <v>326</v>
      </c>
    </row>
    <row r="147" spans="1:16" ht="12.75">
      <c r="A147" s="7">
        <v>40</v>
      </c>
      <c r="B147" s="7" t="s">
        <v>327</v>
      </c>
      <c r="C147" s="7" t="s">
        <v>44</v>
      </c>
      <c r="D147" s="7" t="s">
        <v>389</v>
      </c>
      <c r="E147" s="7" t="s">
        <v>236</v>
      </c>
      <c r="F147" s="9">
        <v>2</v>
      </c>
      <c r="G147" s="13"/>
      <c r="H147" s="12">
        <f>ROUND((G147*F147),2)</f>
      </c>
      <c r="O147">
        <f>rekapitulace!H8</f>
      </c>
      <c r="P147">
        <f>O147/100*H147</f>
      </c>
    </row>
    <row r="148" ht="38.25">
      <c r="D148" s="14" t="s">
        <v>141</v>
      </c>
    </row>
    <row r="149" ht="165.75">
      <c r="D149" s="14" t="s">
        <v>329</v>
      </c>
    </row>
    <row r="150" spans="1:16" ht="12.75">
      <c r="A150" s="7">
        <v>41</v>
      </c>
      <c r="B150" s="7" t="s">
        <v>330</v>
      </c>
      <c r="C150" s="7" t="s">
        <v>44</v>
      </c>
      <c r="D150" s="7" t="s">
        <v>390</v>
      </c>
      <c r="E150" s="7" t="s">
        <v>236</v>
      </c>
      <c r="F150" s="9">
        <v>2</v>
      </c>
      <c r="G150" s="13"/>
      <c r="H150" s="12">
        <f>ROUND((G150*F150),2)</f>
      </c>
      <c r="O150">
        <f>rekapitulace!H8</f>
      </c>
      <c r="P150">
        <f>O150/100*H150</f>
      </c>
    </row>
    <row r="151" ht="38.25">
      <c r="D151" s="14" t="s">
        <v>141</v>
      </c>
    </row>
    <row r="152" ht="165.75">
      <c r="D152" s="14" t="s">
        <v>332</v>
      </c>
    </row>
    <row r="153" spans="1:16" ht="12.75">
      <c r="A153" s="7">
        <v>42</v>
      </c>
      <c r="B153" s="7" t="s">
        <v>245</v>
      </c>
      <c r="C153" s="7" t="s">
        <v>44</v>
      </c>
      <c r="D153" s="7" t="s">
        <v>246</v>
      </c>
      <c r="E153" s="7" t="s">
        <v>74</v>
      </c>
      <c r="F153" s="9">
        <v>447.294</v>
      </c>
      <c r="G153" s="13"/>
      <c r="H153" s="12">
        <f>ROUND((G153*F153),2)</f>
      </c>
      <c r="O153">
        <f>rekapitulace!H8</f>
      </c>
      <c r="P153">
        <f>O153/100*H153</f>
      </c>
    </row>
    <row r="154" ht="293.25">
      <c r="D154" s="14" t="s">
        <v>391</v>
      </c>
    </row>
    <row r="155" ht="204">
      <c r="D155" s="14" t="s">
        <v>248</v>
      </c>
    </row>
    <row r="156" spans="1:16" ht="12.75">
      <c r="A156" s="7">
        <v>43</v>
      </c>
      <c r="B156" s="7" t="s">
        <v>392</v>
      </c>
      <c r="C156" s="7" t="s">
        <v>44</v>
      </c>
      <c r="D156" s="7" t="s">
        <v>393</v>
      </c>
      <c r="E156" s="7" t="s">
        <v>74</v>
      </c>
      <c r="F156" s="9">
        <v>20.3</v>
      </c>
      <c r="G156" s="13"/>
      <c r="H156" s="12">
        <f>ROUND((G156*F156),2)</f>
      </c>
      <c r="O156">
        <f>rekapitulace!H8</f>
      </c>
      <c r="P156">
        <f>O156/100*H156</f>
      </c>
    </row>
    <row r="157" ht="102">
      <c r="D157" s="14" t="s">
        <v>394</v>
      </c>
    </row>
    <row r="158" ht="204">
      <c r="D158" s="14" t="s">
        <v>395</v>
      </c>
    </row>
    <row r="159" spans="1:16" ht="12.75">
      <c r="A159" s="7">
        <v>44</v>
      </c>
      <c r="B159" s="7" t="s">
        <v>249</v>
      </c>
      <c r="C159" s="7" t="s">
        <v>44</v>
      </c>
      <c r="D159" s="7" t="s">
        <v>250</v>
      </c>
      <c r="E159" s="7" t="s">
        <v>74</v>
      </c>
      <c r="F159" s="9">
        <v>406.694</v>
      </c>
      <c r="G159" s="13"/>
      <c r="H159" s="12">
        <f>ROUND((G159*F159),2)</f>
      </c>
      <c r="O159">
        <f>rekapitulace!H8</f>
      </c>
      <c r="P159">
        <f>O159/100*H159</f>
      </c>
    </row>
    <row r="160" ht="229.5">
      <c r="D160" s="14" t="s">
        <v>396</v>
      </c>
    </row>
    <row r="161" ht="204">
      <c r="D161" s="14" t="s">
        <v>248</v>
      </c>
    </row>
    <row r="162" spans="1:16" ht="12.75">
      <c r="A162" s="7">
        <v>45</v>
      </c>
      <c r="B162" s="7" t="s">
        <v>255</v>
      </c>
      <c r="C162" s="7" t="s">
        <v>44</v>
      </c>
      <c r="D162" s="7" t="s">
        <v>397</v>
      </c>
      <c r="E162" s="7" t="s">
        <v>145</v>
      </c>
      <c r="F162" s="9">
        <v>109.5</v>
      </c>
      <c r="G162" s="13"/>
      <c r="H162" s="12">
        <f>ROUND((G162*F162),2)</f>
      </c>
      <c r="O162">
        <f>rekapitulace!H8</f>
      </c>
      <c r="P162">
        <f>O162/100*H162</f>
      </c>
    </row>
    <row r="163" ht="102">
      <c r="D163" s="14" t="s">
        <v>398</v>
      </c>
    </row>
    <row r="164" ht="140.25">
      <c r="D164" s="14" t="s">
        <v>258</v>
      </c>
    </row>
    <row r="165" spans="1:16" ht="12.75">
      <c r="A165" s="7">
        <v>46</v>
      </c>
      <c r="B165" s="7" t="s">
        <v>259</v>
      </c>
      <c r="C165" s="7" t="s">
        <v>44</v>
      </c>
      <c r="D165" s="7" t="s">
        <v>399</v>
      </c>
      <c r="E165" s="7" t="s">
        <v>145</v>
      </c>
      <c r="F165" s="9">
        <v>109.5</v>
      </c>
      <c r="G165" s="13"/>
      <c r="H165" s="12">
        <f>ROUND((G165*F165),2)</f>
      </c>
      <c r="O165">
        <f>rekapitulace!H8</f>
      </c>
      <c r="P165">
        <f>O165/100*H165</f>
      </c>
    </row>
    <row r="166" ht="102">
      <c r="D166" s="14" t="s">
        <v>398</v>
      </c>
    </row>
    <row r="167" ht="242.25">
      <c r="D167" s="14" t="s">
        <v>261</v>
      </c>
    </row>
    <row r="168" spans="1:16" ht="12.75" customHeight="1">
      <c r="A168" s="15"/>
      <c r="B168" s="15"/>
      <c r="C168" s="15" t="s">
        <v>98</v>
      </c>
      <c r="D168" s="15" t="s">
        <v>97</v>
      </c>
      <c r="E168" s="15"/>
      <c r="F168" s="15"/>
      <c r="G168" s="15"/>
      <c r="H168" s="15">
        <f>SUM(H135:H167)</f>
      </c>
      <c r="P168">
        <f>ROUND(SUM(P135:P167),2)</f>
      </c>
    </row>
    <row r="170" spans="1:16" ht="12.75" customHeight="1">
      <c r="A170" s="15"/>
      <c r="B170" s="15"/>
      <c r="C170" s="15"/>
      <c r="D170" s="15" t="s">
        <v>102</v>
      </c>
      <c r="E170" s="15"/>
      <c r="F170" s="15"/>
      <c r="G170" s="15"/>
      <c r="H170" s="15">
        <f>+H21+H72+H78+H84+H123+H132+H168</f>
      </c>
      <c r="P170">
        <f>+P21+P72+P78+P84+P123+P132+P168</f>
      </c>
    </row>
    <row r="172" spans="1:8" ht="12.75" customHeight="1">
      <c r="A172" s="8" t="s">
        <v>103</v>
      </c>
      <c r="B172" s="8"/>
      <c r="C172" s="8"/>
      <c r="D172" s="8"/>
      <c r="E172" s="8"/>
      <c r="F172" s="8"/>
      <c r="G172" s="8"/>
      <c r="H172" s="8"/>
    </row>
    <row r="173" spans="1:8" ht="12.75" customHeight="1">
      <c r="A173" s="8"/>
      <c r="B173" s="8"/>
      <c r="C173" s="8"/>
      <c r="D173" s="8" t="s">
        <v>104</v>
      </c>
      <c r="E173" s="8"/>
      <c r="F173" s="8"/>
      <c r="G173" s="8"/>
      <c r="H173" s="8"/>
    </row>
    <row r="174" spans="1:16" ht="12.75" customHeight="1">
      <c r="A174" s="15"/>
      <c r="B174" s="15"/>
      <c r="C174" s="15"/>
      <c r="D174" s="15" t="s">
        <v>105</v>
      </c>
      <c r="E174" s="15"/>
      <c r="F174" s="15"/>
      <c r="G174" s="15"/>
      <c r="H174" s="15">
        <v>0</v>
      </c>
      <c r="P174">
        <v>0</v>
      </c>
    </row>
    <row r="175" spans="1:8" ht="12.75" customHeight="1">
      <c r="A175" s="15"/>
      <c r="B175" s="15"/>
      <c r="C175" s="15"/>
      <c r="D175" s="15" t="s">
        <v>106</v>
      </c>
      <c r="E175" s="15"/>
      <c r="F175" s="15"/>
      <c r="G175" s="15"/>
      <c r="H175" s="15"/>
    </row>
    <row r="176" spans="1:16" ht="12.75" customHeight="1">
      <c r="A176" s="15"/>
      <c r="B176" s="15"/>
      <c r="C176" s="15"/>
      <c r="D176" s="15" t="s">
        <v>107</v>
      </c>
      <c r="E176" s="15"/>
      <c r="F176" s="15"/>
      <c r="G176" s="15"/>
      <c r="H176" s="15">
        <v>0</v>
      </c>
      <c r="P176">
        <v>0</v>
      </c>
    </row>
    <row r="177" spans="1:16" ht="12.75" customHeight="1">
      <c r="A177" s="15"/>
      <c r="B177" s="15"/>
      <c r="C177" s="15"/>
      <c r="D177" s="15" t="s">
        <v>108</v>
      </c>
      <c r="E177" s="15"/>
      <c r="F177" s="15"/>
      <c r="G177" s="15"/>
      <c r="H177" s="15">
        <f>H174+H176</f>
      </c>
      <c r="P177">
        <f>P174+P176</f>
      </c>
    </row>
    <row r="179" spans="1:16" ht="12.75" customHeight="1">
      <c r="A179" s="15"/>
      <c r="B179" s="15"/>
      <c r="C179" s="15"/>
      <c r="D179" s="15" t="s">
        <v>108</v>
      </c>
      <c r="E179" s="15"/>
      <c r="F179" s="15"/>
      <c r="G179" s="15"/>
      <c r="H179" s="15">
        <f>H170+H177</f>
      </c>
      <c r="P179">
        <f>P170+P177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