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Bourací práce" sheetId="2" r:id="rId2"/>
    <sheet name="b - Stavební část" sheetId="3" r:id="rId3"/>
    <sheet name="c - ZTI" sheetId="4" r:id="rId4"/>
    <sheet name="d - ÚT" sheetId="5" r:id="rId5"/>
    <sheet name="e - VZT" sheetId="6" r:id="rId6"/>
    <sheet name="f1 - material" sheetId="7" r:id="rId7"/>
    <sheet name="f2 - montáž" sheetId="8" r:id="rId8"/>
    <sheet name="x - VRN" sheetId="9" r:id="rId9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'a - Bourací práce'!$C$87:$K$209</definedName>
    <definedName name="_xlnm.Print_Area" localSheetId="1">'a - Bourací práce'!$C$4:$J$39,'a - Bourací práce'!$C$75:$K$209</definedName>
    <definedName name="_xlnm.Print_Titles" localSheetId="1">'a - Bourací práce'!$87:$87</definedName>
    <definedName name="_xlnm._FilterDatabase" localSheetId="2" hidden="1">'b - Stavební část'!$C$91:$K$509</definedName>
    <definedName name="_xlnm.Print_Area" localSheetId="2">'b - Stavební část'!$C$4:$J$39,'b - Stavební část'!$C$79:$K$509</definedName>
    <definedName name="_xlnm.Print_Titles" localSheetId="2">'b - Stavební část'!$91:$91</definedName>
    <definedName name="_xlnm._FilterDatabase" localSheetId="3" hidden="1">'c - ZTI'!$C$94:$K$246</definedName>
    <definedName name="_xlnm.Print_Area" localSheetId="3">'c - ZTI'!$C$4:$J$39,'c - ZTI'!$C$82:$K$246</definedName>
    <definedName name="_xlnm.Print_Titles" localSheetId="3">'c - ZTI'!$94:$94</definedName>
    <definedName name="_xlnm._FilterDatabase" localSheetId="4" hidden="1">'d - ÚT'!$C$86:$K$150</definedName>
    <definedName name="_xlnm.Print_Area" localSheetId="4">'d - ÚT'!$C$4:$J$39,'d - ÚT'!$C$74:$K$150</definedName>
    <definedName name="_xlnm.Print_Titles" localSheetId="4">'d - ÚT'!$86:$86</definedName>
    <definedName name="_xlnm._FilterDatabase" localSheetId="5" hidden="1">'e - VZT'!$C$82:$K$121</definedName>
    <definedName name="_xlnm.Print_Area" localSheetId="5">'e - VZT'!$C$4:$J$39,'e - VZT'!$C$70:$K$121</definedName>
    <definedName name="_xlnm.Print_Titles" localSheetId="5">'e - VZT'!$82:$82</definedName>
    <definedName name="_xlnm._FilterDatabase" localSheetId="6" hidden="1">'f1 - material'!$C$91:$K$125</definedName>
    <definedName name="_xlnm.Print_Area" localSheetId="6">'f1 - material'!$C$4:$J$41,'f1 - material'!$C$77:$K$125</definedName>
    <definedName name="_xlnm.Print_Titles" localSheetId="6">'f1 - material'!$91:$91</definedName>
    <definedName name="_xlnm._FilterDatabase" localSheetId="7" hidden="1">'f2 - montáž'!$C$93:$K$150</definedName>
    <definedName name="_xlnm.Print_Area" localSheetId="7">'f2 - montáž'!$C$4:$J$41,'f2 - montáž'!$C$79:$K$150</definedName>
    <definedName name="_xlnm.Print_Titles" localSheetId="7">'f2 - montáž'!$93:$93</definedName>
    <definedName name="_xlnm._FilterDatabase" localSheetId="8" hidden="1">'x - VRN'!$C$84:$K$111</definedName>
    <definedName name="_xlnm.Print_Area" localSheetId="8">'x - VRN'!$C$4:$J$39,'x - VRN'!$C$72:$K$111</definedName>
    <definedName name="_xlnm.Print_Titles" localSheetId="8">'x - VRN'!$84:$84</definedName>
  </definedNames>
  <calcPr/>
</workbook>
</file>

<file path=xl/calcChain.xml><?xml version="1.0" encoding="utf-8"?>
<calcChain xmlns="http://schemas.openxmlformats.org/spreadsheetml/2006/main">
  <c i="9" l="1" r="J37"/>
  <c r="J36"/>
  <c i="1" r="AY63"/>
  <c i="9" r="J35"/>
  <c i="1" r="AX63"/>
  <c i="9"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T104"/>
  <c r="R105"/>
  <c r="R104"/>
  <c r="P105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J81"/>
  <c r="F79"/>
  <c r="E77"/>
  <c r="J54"/>
  <c r="F52"/>
  <c r="E50"/>
  <c r="J24"/>
  <c r="E24"/>
  <c r="J55"/>
  <c r="J23"/>
  <c r="J18"/>
  <c r="E18"/>
  <c r="F82"/>
  <c r="J17"/>
  <c r="J15"/>
  <c r="E15"/>
  <c r="F81"/>
  <c r="J14"/>
  <c r="J12"/>
  <c r="J52"/>
  <c r="E7"/>
  <c r="E48"/>
  <c i="8" r="J39"/>
  <c r="J38"/>
  <c i="1" r="AY62"/>
  <c i="8" r="J37"/>
  <c i="1" r="AX62"/>
  <c i="8"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T95"/>
  <c r="R96"/>
  <c r="R95"/>
  <c r="P96"/>
  <c r="P95"/>
  <c r="J90"/>
  <c r="F88"/>
  <c r="E86"/>
  <c r="J58"/>
  <c r="F56"/>
  <c r="E54"/>
  <c r="J26"/>
  <c r="E26"/>
  <c r="J59"/>
  <c r="J25"/>
  <c r="J20"/>
  <c r="E20"/>
  <c r="F91"/>
  <c r="J19"/>
  <c r="J17"/>
  <c r="E17"/>
  <c r="F58"/>
  <c r="J16"/>
  <c r="J14"/>
  <c r="J88"/>
  <c r="E7"/>
  <c r="E50"/>
  <c i="1" r="AY61"/>
  <c i="7" r="J39"/>
  <c r="J38"/>
  <c r="J37"/>
  <c i="1" r="AX61"/>
  <c i="7" r="BI125"/>
  <c r="BH125"/>
  <c r="BG125"/>
  <c r="BF125"/>
  <c r="T125"/>
  <c r="T124"/>
  <c r="R125"/>
  <c r="R124"/>
  <c r="P125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J88"/>
  <c r="F86"/>
  <c r="E84"/>
  <c r="J58"/>
  <c r="F56"/>
  <c r="E54"/>
  <c r="J26"/>
  <c r="E26"/>
  <c r="J89"/>
  <c r="J25"/>
  <c r="J20"/>
  <c r="E20"/>
  <c r="F59"/>
  <c r="J19"/>
  <c r="J17"/>
  <c r="E17"/>
  <c r="F88"/>
  <c r="J16"/>
  <c r="J14"/>
  <c r="J86"/>
  <c r="E7"/>
  <c r="E50"/>
  <c i="6" r="J37"/>
  <c r="J36"/>
  <c i="1" r="AY59"/>
  <c i="6" r="J35"/>
  <c i="1" r="AX59"/>
  <c i="6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9"/>
  <c r="F77"/>
  <c r="E75"/>
  <c r="J54"/>
  <c r="F52"/>
  <c r="E50"/>
  <c r="J24"/>
  <c r="E24"/>
  <c r="J80"/>
  <c r="J23"/>
  <c r="J18"/>
  <c r="E18"/>
  <c r="F80"/>
  <c r="J17"/>
  <c r="J15"/>
  <c r="E15"/>
  <c r="F79"/>
  <c r="J14"/>
  <c r="J12"/>
  <c r="J52"/>
  <c r="E7"/>
  <c r="E73"/>
  <c i="5" r="J37"/>
  <c r="J36"/>
  <c i="1" r="AY58"/>
  <c i="5" r="J35"/>
  <c i="1" r="AX58"/>
  <c i="5"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J83"/>
  <c r="F81"/>
  <c r="E79"/>
  <c r="J54"/>
  <c r="F52"/>
  <c r="E50"/>
  <c r="J24"/>
  <c r="E24"/>
  <c r="J84"/>
  <c r="J23"/>
  <c r="J18"/>
  <c r="E18"/>
  <c r="F55"/>
  <c r="J17"/>
  <c r="J15"/>
  <c r="E15"/>
  <c r="F83"/>
  <c r="J14"/>
  <c r="J12"/>
  <c r="J81"/>
  <c r="E7"/>
  <c r="E77"/>
  <c i="4" r="J37"/>
  <c r="J36"/>
  <c i="1" r="AY57"/>
  <c i="4" r="J35"/>
  <c i="1" r="AX57"/>
  <c i="4"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J91"/>
  <c r="F89"/>
  <c r="E87"/>
  <c r="J54"/>
  <c r="F52"/>
  <c r="E50"/>
  <c r="J24"/>
  <c r="E24"/>
  <c r="J55"/>
  <c r="J23"/>
  <c r="J18"/>
  <c r="E18"/>
  <c r="F55"/>
  <c r="J17"/>
  <c r="J15"/>
  <c r="E15"/>
  <c r="F91"/>
  <c r="J14"/>
  <c r="J12"/>
  <c r="J89"/>
  <c r="E7"/>
  <c r="E85"/>
  <c i="3" r="J37"/>
  <c r="J36"/>
  <c i="1" r="AY56"/>
  <c i="3" r="J35"/>
  <c i="1" r="AX56"/>
  <c i="3" r="BI506"/>
  <c r="BH506"/>
  <c r="BG506"/>
  <c r="BF506"/>
  <c r="T506"/>
  <c r="T505"/>
  <c r="R506"/>
  <c r="R505"/>
  <c r="P506"/>
  <c r="P505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85"/>
  <c r="BH485"/>
  <c r="BG485"/>
  <c r="BF485"/>
  <c r="T485"/>
  <c r="R485"/>
  <c r="P485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58"/>
  <c r="BH458"/>
  <c r="BG458"/>
  <c r="BF458"/>
  <c r="T458"/>
  <c r="R458"/>
  <c r="P458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35"/>
  <c r="BH435"/>
  <c r="BG435"/>
  <c r="BF435"/>
  <c r="T435"/>
  <c r="R435"/>
  <c r="P435"/>
  <c r="BI423"/>
  <c r="BH423"/>
  <c r="BG423"/>
  <c r="BF423"/>
  <c r="T423"/>
  <c r="R423"/>
  <c r="P423"/>
  <c r="BI421"/>
  <c r="BH421"/>
  <c r="BG421"/>
  <c r="BF421"/>
  <c r="T421"/>
  <c r="R421"/>
  <c r="P421"/>
  <c r="BI418"/>
  <c r="BH418"/>
  <c r="BG418"/>
  <c r="BF418"/>
  <c r="T418"/>
  <c r="R418"/>
  <c r="P418"/>
  <c r="BI403"/>
  <c r="BH403"/>
  <c r="BG403"/>
  <c r="BF403"/>
  <c r="T403"/>
  <c r="R403"/>
  <c r="P403"/>
  <c r="BI388"/>
  <c r="BH388"/>
  <c r="BG388"/>
  <c r="BF388"/>
  <c r="T388"/>
  <c r="R388"/>
  <c r="P388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56"/>
  <c r="BH356"/>
  <c r="BG356"/>
  <c r="BF356"/>
  <c r="T356"/>
  <c r="R356"/>
  <c r="P356"/>
  <c r="BI354"/>
  <c r="BH354"/>
  <c r="BG354"/>
  <c r="BF354"/>
  <c r="T354"/>
  <c r="R354"/>
  <c r="P354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R330"/>
  <c r="P330"/>
  <c r="BI329"/>
  <c r="BH329"/>
  <c r="BG329"/>
  <c r="BF329"/>
  <c r="T329"/>
  <c r="R329"/>
  <c r="P329"/>
  <c r="BI326"/>
  <c r="BH326"/>
  <c r="BG326"/>
  <c r="BF326"/>
  <c r="T326"/>
  <c r="R326"/>
  <c r="P326"/>
  <c r="BI325"/>
  <c r="BH325"/>
  <c r="BG325"/>
  <c r="BF325"/>
  <c r="T325"/>
  <c r="R325"/>
  <c r="P325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04"/>
  <c r="BH304"/>
  <c r="BG304"/>
  <c r="BF304"/>
  <c r="T304"/>
  <c r="R304"/>
  <c r="P304"/>
  <c r="BI303"/>
  <c r="BH303"/>
  <c r="BG303"/>
  <c r="BF303"/>
  <c r="T303"/>
  <c r="R303"/>
  <c r="P303"/>
  <c r="BI294"/>
  <c r="BH294"/>
  <c r="BG294"/>
  <c r="BF294"/>
  <c r="T294"/>
  <c r="R294"/>
  <c r="P294"/>
  <c r="BI290"/>
  <c r="BH290"/>
  <c r="BG290"/>
  <c r="BF290"/>
  <c r="T290"/>
  <c r="R290"/>
  <c r="P290"/>
  <c r="BI281"/>
  <c r="BH281"/>
  <c r="BG281"/>
  <c r="BF281"/>
  <c r="T281"/>
  <c r="R281"/>
  <c r="P281"/>
  <c r="BI272"/>
  <c r="BH272"/>
  <c r="BG272"/>
  <c r="BF272"/>
  <c r="T272"/>
  <c r="R272"/>
  <c r="P272"/>
  <c r="BI262"/>
  <c r="BH262"/>
  <c r="BG262"/>
  <c r="BF262"/>
  <c r="T262"/>
  <c r="R262"/>
  <c r="P262"/>
  <c r="BI253"/>
  <c r="BH253"/>
  <c r="BG253"/>
  <c r="BF253"/>
  <c r="T253"/>
  <c r="R253"/>
  <c r="P253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3"/>
  <c r="BH223"/>
  <c r="BG223"/>
  <c r="BF223"/>
  <c r="T223"/>
  <c r="R223"/>
  <c r="P223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81"/>
  <c r="BH181"/>
  <c r="BG181"/>
  <c r="BF181"/>
  <c r="T181"/>
  <c r="R181"/>
  <c r="P181"/>
  <c r="BI171"/>
  <c r="BH171"/>
  <c r="BG171"/>
  <c r="BF171"/>
  <c r="T171"/>
  <c r="R171"/>
  <c r="P171"/>
  <c r="BI168"/>
  <c r="BH168"/>
  <c r="BG168"/>
  <c r="BF168"/>
  <c r="T168"/>
  <c r="R168"/>
  <c r="P168"/>
  <c r="BI158"/>
  <c r="BH158"/>
  <c r="BG158"/>
  <c r="BF158"/>
  <c r="T158"/>
  <c r="R158"/>
  <c r="P158"/>
  <c r="BI156"/>
  <c r="BH156"/>
  <c r="BG156"/>
  <c r="BF156"/>
  <c r="T156"/>
  <c r="R156"/>
  <c r="P156"/>
  <c r="BI146"/>
  <c r="BH146"/>
  <c r="BG146"/>
  <c r="BF146"/>
  <c r="T146"/>
  <c r="R146"/>
  <c r="P146"/>
  <c r="BI136"/>
  <c r="BH136"/>
  <c r="BG136"/>
  <c r="BF136"/>
  <c r="T136"/>
  <c r="R136"/>
  <c r="P136"/>
  <c r="BI127"/>
  <c r="BH127"/>
  <c r="BG127"/>
  <c r="BF127"/>
  <c r="T127"/>
  <c r="R127"/>
  <c r="P127"/>
  <c r="BI116"/>
  <c r="BH116"/>
  <c r="BG116"/>
  <c r="BF116"/>
  <c r="T116"/>
  <c r="R116"/>
  <c r="P116"/>
  <c r="BI107"/>
  <c r="BH107"/>
  <c r="BG107"/>
  <c r="BF107"/>
  <c r="T107"/>
  <c r="R107"/>
  <c r="P107"/>
  <c r="BI101"/>
  <c r="BH101"/>
  <c r="BG101"/>
  <c r="BF101"/>
  <c r="T101"/>
  <c r="R101"/>
  <c r="P101"/>
  <c r="BI99"/>
  <c r="BH99"/>
  <c r="BG99"/>
  <c r="BF99"/>
  <c r="T99"/>
  <c r="R99"/>
  <c r="P99"/>
  <c r="BI95"/>
  <c r="BH95"/>
  <c r="BG95"/>
  <c r="BF95"/>
  <c r="T95"/>
  <c r="R95"/>
  <c r="P95"/>
  <c r="J88"/>
  <c r="F86"/>
  <c r="E84"/>
  <c r="J54"/>
  <c r="F52"/>
  <c r="E50"/>
  <c r="J24"/>
  <c r="E24"/>
  <c r="J55"/>
  <c r="J23"/>
  <c r="J18"/>
  <c r="E18"/>
  <c r="F89"/>
  <c r="J17"/>
  <c r="J15"/>
  <c r="E15"/>
  <c r="F54"/>
  <c r="J14"/>
  <c r="J12"/>
  <c r="J52"/>
  <c r="E7"/>
  <c r="E82"/>
  <c i="2" r="J37"/>
  <c r="J36"/>
  <c i="1" r="AY55"/>
  <c i="2" r="J35"/>
  <c i="1" r="AX55"/>
  <c i="2" r="BI202"/>
  <c r="BH202"/>
  <c r="BG202"/>
  <c r="BF202"/>
  <c r="T202"/>
  <c r="T197"/>
  <c r="R202"/>
  <c r="R197"/>
  <c r="P202"/>
  <c r="P197"/>
  <c r="BI198"/>
  <c r="BH198"/>
  <c r="BG198"/>
  <c r="BF198"/>
  <c r="T198"/>
  <c r="R198"/>
  <c r="P198"/>
  <c r="BI187"/>
  <c r="BH187"/>
  <c r="BG187"/>
  <c r="BF187"/>
  <c r="T187"/>
  <c r="T186"/>
  <c r="R187"/>
  <c r="R186"/>
  <c r="P187"/>
  <c r="P186"/>
  <c r="BI174"/>
  <c r="BH174"/>
  <c r="BG174"/>
  <c r="BF174"/>
  <c r="T174"/>
  <c r="T173"/>
  <c r="R174"/>
  <c r="R173"/>
  <c r="P174"/>
  <c r="P173"/>
  <c r="BI164"/>
  <c r="BH164"/>
  <c r="BG164"/>
  <c r="BF164"/>
  <c r="T164"/>
  <c r="T163"/>
  <c r="R164"/>
  <c r="R163"/>
  <c r="P164"/>
  <c r="P163"/>
  <c r="BI159"/>
  <c r="BH159"/>
  <c r="BG159"/>
  <c r="BF159"/>
  <c r="T159"/>
  <c r="T158"/>
  <c r="T157"/>
  <c r="R159"/>
  <c r="R158"/>
  <c r="R157"/>
  <c r="P159"/>
  <c r="P158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0"/>
  <c r="BH130"/>
  <c r="BG130"/>
  <c r="BF130"/>
  <c r="T130"/>
  <c r="R130"/>
  <c r="P130"/>
  <c r="BI123"/>
  <c r="BH123"/>
  <c r="BG123"/>
  <c r="BF123"/>
  <c r="T123"/>
  <c r="R123"/>
  <c r="P123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93"/>
  <c r="BH93"/>
  <c r="BG93"/>
  <c r="BF93"/>
  <c r="T93"/>
  <c r="R93"/>
  <c r="P93"/>
  <c r="BI91"/>
  <c r="BH91"/>
  <c r="BG91"/>
  <c r="BF91"/>
  <c r="T91"/>
  <c r="R91"/>
  <c r="P91"/>
  <c r="J84"/>
  <c r="F82"/>
  <c r="E80"/>
  <c r="J54"/>
  <c r="F52"/>
  <c r="E50"/>
  <c r="J24"/>
  <c r="E24"/>
  <c r="J55"/>
  <c r="J23"/>
  <c r="J18"/>
  <c r="E18"/>
  <c r="F55"/>
  <c r="J17"/>
  <c r="J15"/>
  <c r="E15"/>
  <c r="F54"/>
  <c r="J14"/>
  <c r="J12"/>
  <c r="J82"/>
  <c r="E7"/>
  <c r="E48"/>
  <c i="1" r="L50"/>
  <c r="AM50"/>
  <c r="AM49"/>
  <c r="L49"/>
  <c r="AM47"/>
  <c r="L47"/>
  <c r="L45"/>
  <c r="L44"/>
  <c i="3" r="J444"/>
  <c r="J345"/>
  <c r="BK223"/>
  <c r="J171"/>
  <c i="4" r="J242"/>
  <c r="BK233"/>
  <c r="J218"/>
  <c r="J203"/>
  <c r="J185"/>
  <c r="BK166"/>
  <c r="J140"/>
  <c r="J110"/>
  <c r="J239"/>
  <c r="J200"/>
  <c r="BK164"/>
  <c r="BK110"/>
  <c r="BK239"/>
  <c r="BK221"/>
  <c r="J195"/>
  <c r="J173"/>
  <c r="J142"/>
  <c r="J115"/>
  <c r="BK232"/>
  <c r="BK206"/>
  <c r="BK161"/>
  <c r="J138"/>
  <c r="J124"/>
  <c r="BK99"/>
  <c r="J207"/>
  <c r="J189"/>
  <c r="J152"/>
  <c r="BK115"/>
  <c r="BK207"/>
  <c r="BK162"/>
  <c r="J148"/>
  <c r="J114"/>
  <c r="J246"/>
  <c r="J176"/>
  <c r="BK144"/>
  <c r="BK108"/>
  <c r="J214"/>
  <c r="J174"/>
  <c r="BK145"/>
  <c i="5" r="BK150"/>
  <c r="BK109"/>
  <c r="BK144"/>
  <c r="BK128"/>
  <c r="J130"/>
  <c r="BK104"/>
  <c r="BK137"/>
  <c r="BK111"/>
  <c r="BK132"/>
  <c r="BK121"/>
  <c r="J146"/>
  <c r="J119"/>
  <c i="6" r="J114"/>
  <c r="BK98"/>
  <c r="J111"/>
  <c r="J118"/>
  <c r="BK97"/>
  <c r="J101"/>
  <c r="BK115"/>
  <c r="BK95"/>
  <c r="BK87"/>
  <c i="7" r="J123"/>
  <c r="J97"/>
  <c r="J110"/>
  <c r="J113"/>
  <c r="J112"/>
  <c r="BK122"/>
  <c r="BK100"/>
  <c i="8" r="J150"/>
  <c r="BK111"/>
  <c r="BK108"/>
  <c r="J149"/>
  <c r="BK149"/>
  <c r="BK122"/>
  <c r="BK137"/>
  <c r="BK130"/>
  <c i="9" r="BK108"/>
  <c r="J93"/>
  <c r="J108"/>
  <c r="J88"/>
  <c i="2" r="BK113"/>
  <c r="J155"/>
  <c r="BK155"/>
  <c r="BK93"/>
  <c r="BK91"/>
  <c i="3" r="J500"/>
  <c r="J474"/>
  <c r="BK326"/>
  <c r="BK500"/>
  <c r="BK446"/>
  <c r="J316"/>
  <c r="BK168"/>
  <c r="BK423"/>
  <c r="BK336"/>
  <c r="BK214"/>
  <c r="J471"/>
  <c r="J367"/>
  <c r="BK281"/>
  <c r="BK199"/>
  <c r="J421"/>
  <c r="J313"/>
  <c r="J235"/>
  <c r="BK465"/>
  <c r="J253"/>
  <c r="J403"/>
  <c r="BK247"/>
  <c r="BK197"/>
  <c i="4" r="J240"/>
  <c r="J230"/>
  <c r="BK215"/>
  <c r="BK197"/>
  <c r="J184"/>
  <c r="BK148"/>
  <c r="BK113"/>
  <c r="BK240"/>
  <c r="BK211"/>
  <c r="J178"/>
  <c r="BK151"/>
  <c r="BK243"/>
  <c r="BK216"/>
  <c r="BK194"/>
  <c r="BK160"/>
  <c r="J134"/>
  <c r="J107"/>
  <c r="J222"/>
  <c r="J199"/>
  <c r="J167"/>
  <c r="BK140"/>
  <c r="J129"/>
  <c r="J105"/>
  <c r="J219"/>
  <c r="J193"/>
  <c r="BK175"/>
  <c r="BK124"/>
  <c r="J232"/>
  <c r="BK170"/>
  <c r="BK130"/>
  <c r="J108"/>
  <c r="J217"/>
  <c r="BK165"/>
  <c r="J130"/>
  <c r="BK237"/>
  <c r="BK192"/>
  <c r="BK152"/>
  <c r="J131"/>
  <c i="5" r="BK147"/>
  <c r="J126"/>
  <c r="BK103"/>
  <c r="J107"/>
  <c r="BK101"/>
  <c r="BK92"/>
  <c r="J135"/>
  <c r="J116"/>
  <c r="J104"/>
  <c r="J93"/>
  <c r="BK143"/>
  <c r="BK141"/>
  <c r="BK135"/>
  <c r="J120"/>
  <c r="J108"/>
  <c r="J89"/>
  <c r="BK129"/>
  <c r="BK116"/>
  <c r="BK100"/>
  <c r="J134"/>
  <c r="J109"/>
  <c r="J141"/>
  <c r="BK107"/>
  <c r="BK94"/>
  <c r="BK93"/>
  <c i="6" r="J110"/>
  <c r="J96"/>
  <c r="BK105"/>
  <c r="J105"/>
  <c r="J89"/>
  <c r="J90"/>
  <c r="BK107"/>
  <c r="BK94"/>
  <c r="J92"/>
  <c i="7" r="BK99"/>
  <c r="J108"/>
  <c r="J100"/>
  <c r="BK123"/>
  <c r="J104"/>
  <c r="J99"/>
  <c i="8" r="J122"/>
  <c r="BK147"/>
  <c r="BK116"/>
  <c r="J148"/>
  <c r="BK145"/>
  <c r="J111"/>
  <c r="J106"/>
  <c r="J116"/>
  <c r="J103"/>
  <c i="9" r="BK88"/>
  <c r="BK100"/>
  <c r="BK102"/>
  <c i="2" r="BK109"/>
  <c r="J187"/>
  <c i="1" r="AS60"/>
  <c i="2" r="BK159"/>
  <c i="3" r="J485"/>
  <c r="BK333"/>
  <c r="BK205"/>
  <c r="BK485"/>
  <c r="BK421"/>
  <c r="BK332"/>
  <c r="BK206"/>
  <c r="BK448"/>
  <c r="J294"/>
  <c r="BK325"/>
  <c r="BK231"/>
  <c r="BK369"/>
  <c r="BK249"/>
  <c r="J371"/>
  <c r="J245"/>
  <c r="J369"/>
  <c r="BK232"/>
  <c i="4" r="J153"/>
  <c r="J125"/>
  <c r="J243"/>
  <c r="J213"/>
  <c r="BK168"/>
  <c r="BK109"/>
  <c r="BK234"/>
  <c r="BK203"/>
  <c r="BK174"/>
  <c r="J145"/>
  <c r="J106"/>
  <c r="J216"/>
  <c r="J177"/>
  <c r="BK149"/>
  <c r="BK133"/>
  <c r="BK242"/>
  <c r="J206"/>
  <c r="BK182"/>
  <c r="BK128"/>
  <c r="J102"/>
  <c r="J183"/>
  <c r="J149"/>
  <c r="BK123"/>
  <c r="J212"/>
  <c r="J172"/>
  <c r="J141"/>
  <c r="BK101"/>
  <c r="BK202"/>
  <c r="BK169"/>
  <c r="J144"/>
  <c i="5" r="BK149"/>
  <c r="J128"/>
  <c r="J110"/>
  <c r="J150"/>
  <c r="J125"/>
  <c r="J105"/>
  <c r="BK142"/>
  <c r="BK138"/>
  <c r="J123"/>
  <c r="J111"/>
  <c r="BK106"/>
  <c r="BK145"/>
  <c r="BK115"/>
  <c r="J149"/>
  <c r="BK124"/>
  <c r="J91"/>
  <c r="BK113"/>
  <c r="J142"/>
  <c r="J115"/>
  <c i="6" r="J115"/>
  <c r="J100"/>
  <c r="BK119"/>
  <c r="BK109"/>
  <c r="J85"/>
  <c r="J86"/>
  <c r="BK118"/>
  <c r="BK92"/>
  <c i="7" r="J120"/>
  <c r="J122"/>
  <c r="J114"/>
  <c r="J94"/>
  <c r="BK107"/>
  <c r="BK116"/>
  <c i="8" r="J139"/>
  <c r="BK150"/>
  <c r="BK128"/>
  <c r="J133"/>
  <c r="J137"/>
  <c r="J120"/>
  <c r="BK141"/>
  <c i="9" r="BK95"/>
  <c i="2" r="BK147"/>
  <c r="J143"/>
  <c r="J147"/>
  <c r="BK105"/>
  <c r="J202"/>
  <c r="J145"/>
  <c i="3" r="J435"/>
  <c r="J304"/>
  <c r="BK503"/>
  <c r="BK388"/>
  <c r="J330"/>
  <c r="J181"/>
  <c r="J365"/>
  <c r="BK313"/>
  <c r="BK116"/>
  <c r="BK365"/>
  <c r="BK238"/>
  <c r="BK444"/>
  <c r="J303"/>
  <c r="BK230"/>
  <c r="BK354"/>
  <c r="J158"/>
  <c r="J314"/>
  <c r="J199"/>
  <c i="4" r="J126"/>
  <c r="BK98"/>
  <c r="BK226"/>
  <c r="BK184"/>
  <c r="BK143"/>
  <c r="J237"/>
  <c r="BK210"/>
  <c r="J159"/>
  <c r="BK122"/>
  <c r="BK245"/>
  <c r="J208"/>
  <c r="BK142"/>
  <c r="BK132"/>
  <c r="BK107"/>
  <c r="J202"/>
  <c r="BK183"/>
  <c r="BK134"/>
  <c r="BK114"/>
  <c r="J182"/>
  <c r="BK126"/>
  <c r="J104"/>
  <c r="BK179"/>
  <c r="BK147"/>
  <c r="J117"/>
  <c r="J234"/>
  <c r="BK173"/>
  <c r="J122"/>
  <c i="5" r="J140"/>
  <c r="BK114"/>
  <c r="J137"/>
  <c r="BK95"/>
  <c r="BK123"/>
  <c i="6" r="J116"/>
  <c r="J97"/>
  <c r="BK108"/>
  <c r="BK104"/>
  <c r="BK91"/>
  <c r="J102"/>
  <c r="BK116"/>
  <c r="BK117"/>
  <c i="7" r="BK103"/>
  <c r="J102"/>
  <c r="J95"/>
  <c r="BK105"/>
  <c r="BK114"/>
  <c r="BK97"/>
  <c i="8" r="BK118"/>
  <c r="J131"/>
  <c r="J145"/>
  <c r="BK131"/>
  <c r="J114"/>
  <c r="BK120"/>
  <c r="BK114"/>
  <c i="9" r="BK98"/>
  <c r="J98"/>
  <c i="2" r="J150"/>
  <c r="J174"/>
  <c r="J159"/>
  <c r="BK187"/>
  <c r="J198"/>
  <c r="J164"/>
  <c i="3" r="BK497"/>
  <c r="J356"/>
  <c r="J136"/>
  <c r="BK474"/>
  <c r="BK367"/>
  <c r="BK262"/>
  <c r="J116"/>
  <c r="J329"/>
  <c r="J231"/>
  <c r="BK469"/>
  <c r="J354"/>
  <c r="J242"/>
  <c r="J95"/>
  <c r="J339"/>
  <c r="J272"/>
  <c r="BK403"/>
  <c r="J249"/>
  <c r="J448"/>
  <c r="J238"/>
  <c i="4" r="J157"/>
  <c r="BK131"/>
  <c r="J101"/>
  <c r="BK225"/>
  <c r="J175"/>
  <c r="J112"/>
  <c r="J236"/>
  <c r="J197"/>
  <c r="J165"/>
  <c r="J119"/>
  <c r="BK218"/>
  <c r="BK185"/>
  <c r="BK158"/>
  <c r="J136"/>
  <c r="BK102"/>
  <c r="BK217"/>
  <c r="BK181"/>
  <c r="BK129"/>
  <c r="J231"/>
  <c r="J156"/>
  <c r="J132"/>
  <c r="BK246"/>
  <c r="BK189"/>
  <c r="BK156"/>
  <c r="BK119"/>
  <c r="BK238"/>
  <c r="J198"/>
  <c r="BK150"/>
  <c r="BK106"/>
  <c i="5" r="BK133"/>
  <c r="J92"/>
  <c r="BK134"/>
  <c r="BK105"/>
  <c r="J99"/>
  <c r="BK146"/>
  <c r="J106"/>
  <c r="J100"/>
  <c r="J148"/>
  <c r="BK136"/>
  <c r="J122"/>
  <c r="J113"/>
  <c r="J96"/>
  <c r="BK120"/>
  <c r="BK102"/>
  <c r="BK122"/>
  <c r="J145"/>
  <c r="BK110"/>
  <c r="BK140"/>
  <c r="BK117"/>
  <c i="6" r="J113"/>
  <c r="J94"/>
  <c r="BK110"/>
  <c r="J121"/>
  <c r="BK85"/>
  <c r="J108"/>
  <c r="BK90"/>
  <c r="J93"/>
  <c i="7" r="BK102"/>
  <c r="J105"/>
  <c r="J98"/>
  <c r="J118"/>
  <c r="J125"/>
  <c r="J107"/>
  <c r="BK94"/>
  <c i="8" r="BK148"/>
  <c r="BK103"/>
  <c r="J124"/>
  <c r="J108"/>
  <c r="BK96"/>
  <c i="9" r="J110"/>
  <c r="J95"/>
  <c r="BK90"/>
  <c i="2" r="BK198"/>
  <c r="BK174"/>
  <c r="BK143"/>
  <c r="BK130"/>
  <c r="J152"/>
  <c r="J93"/>
  <c i="3" r="J506"/>
  <c r="BK467"/>
  <c r="J336"/>
  <c r="J210"/>
  <c r="BK506"/>
  <c r="J476"/>
  <c r="J341"/>
  <c r="J290"/>
  <c r="J127"/>
  <c r="J458"/>
  <c r="BK339"/>
  <c r="J232"/>
  <c r="BK181"/>
  <c r="J388"/>
  <c r="BK329"/>
  <c r="J223"/>
  <c r="J465"/>
  <c r="BK335"/>
  <c r="J262"/>
  <c r="J467"/>
  <c r="BK304"/>
  <c r="J168"/>
  <c r="BK371"/>
  <c r="BK253"/>
  <c r="BK210"/>
  <c r="BK95"/>
  <c i="4" r="J238"/>
  <c r="BK223"/>
  <c r="BK214"/>
  <c r="BK208"/>
  <c r="J190"/>
  <c r="BK159"/>
  <c r="BK135"/>
  <c r="J103"/>
  <c r="BK231"/>
  <c r="BK188"/>
  <c r="J158"/>
  <c r="BK100"/>
  <c r="J223"/>
  <c r="BK200"/>
  <c r="BK190"/>
  <c r="BK157"/>
  <c r="BK105"/>
  <c r="BK213"/>
  <c r="J181"/>
  <c r="J160"/>
  <c r="BK137"/>
  <c r="J109"/>
  <c r="BK227"/>
  <c r="J192"/>
  <c r="BK163"/>
  <c r="BK120"/>
  <c r="J221"/>
  <c r="J154"/>
  <c r="BK141"/>
  <c r="J99"/>
  <c r="J180"/>
  <c r="J161"/>
  <c r="BK139"/>
  <c r="J116"/>
  <c r="J225"/>
  <c r="BK178"/>
  <c r="J162"/>
  <c r="J133"/>
  <c i="5" r="J144"/>
  <c r="J121"/>
  <c r="BK89"/>
  <c r="J114"/>
  <c r="BK126"/>
  <c r="J103"/>
  <c r="BK148"/>
  <c r="J95"/>
  <c r="J129"/>
  <c r="J102"/>
  <c r="J143"/>
  <c r="BK130"/>
  <c i="6" r="J119"/>
  <c r="BK102"/>
  <c r="J117"/>
  <c r="J95"/>
  <c r="BK100"/>
  <c r="J104"/>
  <c r="BK101"/>
  <c r="J107"/>
  <c r="BK86"/>
  <c i="7" r="BK113"/>
  <c r="J111"/>
  <c r="J115"/>
  <c r="BK108"/>
  <c r="BK111"/>
  <c r="BK118"/>
  <c r="BK104"/>
  <c i="8" r="BK133"/>
  <c r="J96"/>
  <c r="BK106"/>
  <c r="J143"/>
  <c r="J141"/>
  <c r="J147"/>
  <c r="J128"/>
  <c r="J136"/>
  <c i="9" r="J90"/>
  <c i="2" r="BK123"/>
  <c r="J113"/>
  <c r="J105"/>
  <c r="BK145"/>
  <c r="J109"/>
  <c i="3" r="J503"/>
  <c r="BK458"/>
  <c r="BK316"/>
  <c r="J101"/>
  <c r="BK471"/>
  <c r="BK345"/>
  <c r="BK236"/>
  <c r="BK101"/>
  <c r="BK314"/>
  <c r="BK203"/>
  <c r="BK435"/>
  <c r="J335"/>
  <c r="J156"/>
  <c r="J332"/>
  <c r="BK99"/>
  <c r="J333"/>
  <c r="J469"/>
  <c r="J325"/>
  <c i="4" r="BK180"/>
  <c r="J137"/>
  <c r="BK112"/>
  <c r="J233"/>
  <c r="J210"/>
  <c r="J163"/>
  <c r="J245"/>
  <c r="J215"/>
  <c r="BK193"/>
  <c r="BK172"/>
  <c r="BK125"/>
  <c r="BK104"/>
  <c r="BK212"/>
  <c r="J170"/>
  <c r="J147"/>
  <c r="J118"/>
  <c r="BK229"/>
  <c r="BK195"/>
  <c r="J179"/>
  <c r="BK116"/>
  <c r="J186"/>
  <c r="BK153"/>
  <c r="BK121"/>
  <c r="BK191"/>
  <c r="J168"/>
  <c r="BK136"/>
  <c r="J100"/>
  <c r="J201"/>
  <c r="J151"/>
  <c r="BK118"/>
  <c i="5" r="J131"/>
  <c r="BK108"/>
  <c r="J136"/>
  <c r="J138"/>
  <c r="BK91"/>
  <c i="6" r="J109"/>
  <c r="J112"/>
  <c r="BK113"/>
  <c r="J120"/>
  <c r="BK121"/>
  <c r="BK96"/>
  <c r="J91"/>
  <c i="7" r="BK115"/>
  <c r="J116"/>
  <c r="BK125"/>
  <c r="J117"/>
  <c r="J103"/>
  <c r="BK110"/>
  <c i="8" r="BK146"/>
  <c r="J146"/>
  <c r="BK99"/>
  <c r="J118"/>
  <c r="BK124"/>
  <c r="J99"/>
  <c i="9" r="BK105"/>
  <c r="J105"/>
  <c r="BK110"/>
  <c i="2" r="J130"/>
  <c r="J91"/>
  <c r="BK164"/>
  <c r="BK202"/>
  <c r="J123"/>
  <c r="BK152"/>
  <c r="BK150"/>
  <c i="3" r="BK476"/>
  <c r="BK330"/>
  <c r="BK146"/>
  <c r="J497"/>
  <c r="J423"/>
  <c r="J326"/>
  <c r="BK156"/>
  <c r="BK356"/>
  <c r="J236"/>
  <c r="J197"/>
  <c r="J418"/>
  <c r="BK343"/>
  <c r="J247"/>
  <c r="BK127"/>
  <c r="BK341"/>
  <c r="BK290"/>
  <c r="J107"/>
  <c r="BK418"/>
  <c r="BK303"/>
  <c r="J446"/>
  <c r="J343"/>
  <c r="BK171"/>
  <c r="BK158"/>
  <c r="J146"/>
  <c r="BK107"/>
  <c r="J99"/>
  <c r="BK294"/>
  <c r="J281"/>
  <c r="BK272"/>
  <c r="BK245"/>
  <c r="BK242"/>
  <c r="BK235"/>
  <c r="J230"/>
  <c r="J214"/>
  <c r="J206"/>
  <c r="J205"/>
  <c r="J203"/>
  <c r="BK136"/>
  <c i="4" r="BK244"/>
  <c r="BK236"/>
  <c r="BK222"/>
  <c r="J211"/>
  <c r="J191"/>
  <c r="J169"/>
  <c r="J143"/>
  <c r="J120"/>
  <c r="J229"/>
  <c r="BK186"/>
  <c r="BK154"/>
  <c r="J244"/>
  <c r="J227"/>
  <c r="BK198"/>
  <c r="J188"/>
  <c r="J155"/>
  <c r="J123"/>
  <c r="BK230"/>
  <c r="BK201"/>
  <c r="J166"/>
  <c r="J139"/>
  <c r="BK117"/>
  <c r="J226"/>
  <c r="J194"/>
  <c r="BK167"/>
  <c r="J121"/>
  <c r="BK199"/>
  <c r="J164"/>
  <c r="J135"/>
  <c r="J113"/>
  <c r="BK219"/>
  <c r="BK177"/>
  <c r="J150"/>
  <c r="J128"/>
  <c r="J98"/>
  <c r="BK176"/>
  <c r="BK155"/>
  <c r="BK138"/>
  <c r="BK103"/>
  <c i="5" r="J132"/>
  <c r="J117"/>
  <c r="J147"/>
  <c r="BK125"/>
  <c r="BK119"/>
  <c r="BK96"/>
  <c r="J133"/>
  <c r="J94"/>
  <c r="J124"/>
  <c r="BK99"/>
  <c r="BK131"/>
  <c r="J101"/>
  <c i="6" r="BK111"/>
  <c r="J87"/>
  <c r="BK99"/>
  <c r="BK112"/>
  <c r="BK93"/>
  <c r="J98"/>
  <c r="BK114"/>
  <c r="J99"/>
  <c r="BK89"/>
  <c r="BK120"/>
  <c i="7" r="BK119"/>
  <c r="BK120"/>
  <c r="BK117"/>
  <c r="BK95"/>
  <c r="BK112"/>
  <c r="J119"/>
  <c r="BK98"/>
  <c i="8" r="J130"/>
  <c r="BK143"/>
  <c r="BK101"/>
  <c r="BK126"/>
  <c r="BK136"/>
  <c r="BK139"/>
  <c r="J126"/>
  <c r="J101"/>
  <c i="9" r="J102"/>
  <c r="BK93"/>
  <c r="J100"/>
  <c i="2" l="1" r="T90"/>
  <c i="3" r="R155"/>
  <c r="P237"/>
  <c r="BK315"/>
  <c r="J315"/>
  <c r="J66"/>
  <c r="P315"/>
  <c r="BK420"/>
  <c r="J420"/>
  <c r="J68"/>
  <c r="T473"/>
  <c r="P499"/>
  <c i="4" r="R97"/>
  <c r="P127"/>
  <c r="P171"/>
  <c r="T187"/>
  <c r="P209"/>
  <c r="T220"/>
  <c r="T228"/>
  <c r="T241"/>
  <c i="2" r="T142"/>
  <c i="3" r="BK155"/>
  <c r="J155"/>
  <c r="J62"/>
  <c r="T261"/>
  <c r="T315"/>
  <c r="P420"/>
  <c r="P473"/>
  <c r="R499"/>
  <c i="4" r="P97"/>
  <c r="R111"/>
  <c r="T146"/>
  <c r="BK187"/>
  <c r="J187"/>
  <c r="J66"/>
  <c r="T196"/>
  <c r="P205"/>
  <c r="BK220"/>
  <c r="J220"/>
  <c r="J71"/>
  <c r="R220"/>
  <c r="T224"/>
  <c r="BK241"/>
  <c r="J241"/>
  <c r="J75"/>
  <c i="5" r="T98"/>
  <c r="R118"/>
  <c r="P139"/>
  <c i="6" r="T84"/>
  <c r="T103"/>
  <c r="T88"/>
  <c r="T83"/>
  <c i="7" r="T101"/>
  <c r="BK121"/>
  <c r="J121"/>
  <c r="J69"/>
  <c i="8" r="T98"/>
  <c r="T94"/>
  <c r="T135"/>
  <c i="9" r="BK87"/>
  <c i="2" r="R90"/>
  <c i="3" r="P155"/>
  <c r="P261"/>
  <c r="R340"/>
  <c r="R473"/>
  <c i="4" r="BK111"/>
  <c r="J111"/>
  <c r="J62"/>
  <c r="T127"/>
  <c r="R171"/>
  <c r="P196"/>
  <c r="T205"/>
  <c r="P220"/>
  <c r="BK228"/>
  <c r="J228"/>
  <c r="J73"/>
  <c r="R235"/>
  <c i="5" r="BK98"/>
  <c r="J98"/>
  <c r="J63"/>
  <c r="T112"/>
  <c r="P127"/>
  <c i="6" r="BK84"/>
  <c r="J84"/>
  <c r="J60"/>
  <c r="T106"/>
  <c i="7" r="T109"/>
  <c i="8" r="R98"/>
  <c r="R94"/>
  <c r="P140"/>
  <c i="9" r="T97"/>
  <c i="2" r="BK142"/>
  <c r="J142"/>
  <c r="J62"/>
  <c i="3" r="R94"/>
  <c r="BK261"/>
  <c r="J261"/>
  <c r="J65"/>
  <c r="P340"/>
  <c r="BK457"/>
  <c r="J457"/>
  <c r="J69"/>
  <c r="R457"/>
  <c r="T499"/>
  <c i="4" r="P111"/>
  <c r="BK146"/>
  <c r="J146"/>
  <c r="J64"/>
  <c r="BK171"/>
  <c r="J171"/>
  <c r="J65"/>
  <c r="BK196"/>
  <c r="J196"/>
  <c r="J67"/>
  <c r="T209"/>
  <c r="T204"/>
  <c r="P228"/>
  <c r="T235"/>
  <c i="5" r="R98"/>
  <c r="BK127"/>
  <c r="J127"/>
  <c r="J66"/>
  <c r="T139"/>
  <c i="6" r="R106"/>
  <c i="7" r="BK96"/>
  <c r="J96"/>
  <c r="J65"/>
  <c r="P101"/>
  <c r="BK109"/>
  <c r="J109"/>
  <c r="J68"/>
  <c i="8" r="T105"/>
  <c r="P135"/>
  <c i="9" r="P92"/>
  <c i="2" r="P90"/>
  <c i="3" r="T94"/>
  <c r="BK237"/>
  <c r="J237"/>
  <c r="J63"/>
  <c r="T237"/>
  <c r="T340"/>
  <c r="BK473"/>
  <c r="J473"/>
  <c r="J70"/>
  <c i="4" r="BK97"/>
  <c r="J97"/>
  <c r="J61"/>
  <c r="T111"/>
  <c r="P146"/>
  <c r="R187"/>
  <c r="BK209"/>
  <c r="J209"/>
  <c r="J70"/>
  <c r="R228"/>
  <c r="R241"/>
  <c i="5" r="P90"/>
  <c r="P88"/>
  <c r="BK112"/>
  <c r="J112"/>
  <c r="J64"/>
  <c r="T118"/>
  <c r="R139"/>
  <c i="6" r="R103"/>
  <c r="R88"/>
  <c i="7" r="T93"/>
  <c r="BK101"/>
  <c r="J101"/>
  <c r="J66"/>
  <c r="R109"/>
  <c i="8" r="P105"/>
  <c r="R113"/>
  <c r="R140"/>
  <c i="9" r="P87"/>
  <c r="P97"/>
  <c r="BK107"/>
  <c r="J107"/>
  <c r="J65"/>
  <c i="2" r="P142"/>
  <c i="3" r="BK94"/>
  <c r="J94"/>
  <c r="J61"/>
  <c r="P94"/>
  <c r="R261"/>
  <c r="R315"/>
  <c r="T420"/>
  <c r="T457"/>
  <c i="4" r="BK127"/>
  <c r="J127"/>
  <c r="J63"/>
  <c r="R146"/>
  <c r="P187"/>
  <c r="BK205"/>
  <c r="R205"/>
  <c r="BK224"/>
  <c r="J224"/>
  <c r="J72"/>
  <c r="P224"/>
  <c r="BK235"/>
  <c r="J235"/>
  <c r="J74"/>
  <c r="P241"/>
  <c i="5" r="P98"/>
  <c r="BK118"/>
  <c r="J118"/>
  <c r="J65"/>
  <c r="T127"/>
  <c i="6" r="P84"/>
  <c r="BK106"/>
  <c r="J106"/>
  <c r="J63"/>
  <c i="7" r="R93"/>
  <c r="P96"/>
  <c r="R101"/>
  <c r="P109"/>
  <c r="T121"/>
  <c i="8" r="BK98"/>
  <c r="J98"/>
  <c r="J65"/>
  <c r="R105"/>
  <c r="P113"/>
  <c r="R135"/>
  <c i="9" r="BK92"/>
  <c r="J92"/>
  <c r="J62"/>
  <c r="T92"/>
  <c r="P107"/>
  <c i="2" r="BK90"/>
  <c r="J90"/>
  <c r="J61"/>
  <c r="R142"/>
  <c i="3" r="T155"/>
  <c r="T93"/>
  <c r="R237"/>
  <c r="BK340"/>
  <c r="J340"/>
  <c r="J67"/>
  <c r="R420"/>
  <c r="P457"/>
  <c r="BK499"/>
  <c r="J499"/>
  <c r="J71"/>
  <c i="4" r="T97"/>
  <c r="R127"/>
  <c r="T171"/>
  <c r="R196"/>
  <c r="R209"/>
  <c r="R224"/>
  <c r="P235"/>
  <c i="5" r="T90"/>
  <c r="T88"/>
  <c r="R112"/>
  <c r="R127"/>
  <c i="6" r="P106"/>
  <c i="7" r="P93"/>
  <c r="T96"/>
  <c r="BK106"/>
  <c r="J106"/>
  <c r="J67"/>
  <c r="R106"/>
  <c r="R121"/>
  <c i="8" r="P98"/>
  <c r="P94"/>
  <c i="1" r="AU62"/>
  <c i="8" r="BK113"/>
  <c r="J113"/>
  <c r="J68"/>
  <c r="BK140"/>
  <c r="J140"/>
  <c r="J72"/>
  <c i="9" r="T87"/>
  <c r="BK97"/>
  <c r="J97"/>
  <c r="J63"/>
  <c r="R107"/>
  <c i="5" r="BK90"/>
  <c r="J90"/>
  <c r="J61"/>
  <c r="R90"/>
  <c r="R88"/>
  <c r="P112"/>
  <c r="P118"/>
  <c r="BK139"/>
  <c r="J139"/>
  <c r="J67"/>
  <c i="6" r="R84"/>
  <c r="BK103"/>
  <c r="J103"/>
  <c r="J62"/>
  <c r="P103"/>
  <c r="P88"/>
  <c i="7" r="BK93"/>
  <c r="R96"/>
  <c r="P106"/>
  <c r="T106"/>
  <c r="P121"/>
  <c i="8" r="BK105"/>
  <c r="T113"/>
  <c r="BK135"/>
  <c r="J135"/>
  <c r="J70"/>
  <c r="T140"/>
  <c i="9" r="R87"/>
  <c r="R86"/>
  <c r="R85"/>
  <c r="R92"/>
  <c r="R97"/>
  <c r="T107"/>
  <c i="2" r="BK186"/>
  <c r="J186"/>
  <c r="J67"/>
  <c i="5" r="BK88"/>
  <c i="2" r="BK173"/>
  <c r="J173"/>
  <c r="J66"/>
  <c i="3" r="BK505"/>
  <c r="J505"/>
  <c r="J72"/>
  <c i="7" r="BK124"/>
  <c r="J124"/>
  <c r="J70"/>
  <c i="2" r="BK163"/>
  <c r="J163"/>
  <c r="J65"/>
  <c i="8" r="BK110"/>
  <c r="J110"/>
  <c r="J67"/>
  <c r="BK132"/>
  <c r="J132"/>
  <c r="J69"/>
  <c r="BK138"/>
  <c r="J138"/>
  <c r="J71"/>
  <c i="2" r="BK158"/>
  <c r="BK157"/>
  <c r="J157"/>
  <c r="J63"/>
  <c i="6" r="BK88"/>
  <c r="J88"/>
  <c r="J61"/>
  <c i="8" r="BK95"/>
  <c r="J95"/>
  <c r="J64"/>
  <c i="2" r="BK197"/>
  <c r="J197"/>
  <c r="J68"/>
  <c i="9" r="BK104"/>
  <c r="J104"/>
  <c r="J64"/>
  <c r="F55"/>
  <c r="J79"/>
  <c r="BE90"/>
  <c r="BE98"/>
  <c i="8" r="J105"/>
  <c r="J66"/>
  <c i="9" r="E75"/>
  <c r="J82"/>
  <c r="BE95"/>
  <c r="BE105"/>
  <c r="F54"/>
  <c r="BE88"/>
  <c r="BE100"/>
  <c r="BE102"/>
  <c r="BE108"/>
  <c r="BE110"/>
  <c r="BE93"/>
  <c i="7" r="J93"/>
  <c r="J64"/>
  <c i="8" r="J56"/>
  <c r="F90"/>
  <c r="BE96"/>
  <c r="BE116"/>
  <c r="BE108"/>
  <c r="BE111"/>
  <c r="BE133"/>
  <c r="F59"/>
  <c r="BE101"/>
  <c r="BE103"/>
  <c r="BE106"/>
  <c r="BE128"/>
  <c r="BE130"/>
  <c r="BE139"/>
  <c r="BE146"/>
  <c r="J91"/>
  <c r="BE122"/>
  <c r="BE131"/>
  <c r="BE141"/>
  <c r="BE147"/>
  <c r="BE148"/>
  <c r="BE149"/>
  <c r="BE150"/>
  <c r="E82"/>
  <c r="BE118"/>
  <c r="BE120"/>
  <c r="BE126"/>
  <c r="BE145"/>
  <c r="BE99"/>
  <c r="BE114"/>
  <c r="BE124"/>
  <c r="BE136"/>
  <c r="BE137"/>
  <c r="BE143"/>
  <c i="6" r="BK83"/>
  <c r="J83"/>
  <c r="J59"/>
  <c i="7" r="F58"/>
  <c r="J59"/>
  <c r="F89"/>
  <c r="BE102"/>
  <c r="BE103"/>
  <c r="BE105"/>
  <c r="BE108"/>
  <c r="E80"/>
  <c r="BE98"/>
  <c r="BE104"/>
  <c r="BE114"/>
  <c r="BE100"/>
  <c r="BE110"/>
  <c r="BE111"/>
  <c r="BE117"/>
  <c r="J56"/>
  <c r="BE97"/>
  <c r="BE99"/>
  <c r="BE112"/>
  <c r="BE113"/>
  <c r="BE116"/>
  <c r="BE120"/>
  <c r="BE123"/>
  <c r="BE107"/>
  <c r="BE115"/>
  <c r="BE119"/>
  <c r="BE125"/>
  <c r="BE94"/>
  <c r="BE95"/>
  <c r="BE118"/>
  <c r="BE122"/>
  <c i="5" r="BK97"/>
  <c r="J97"/>
  <c r="J62"/>
  <c i="6" r="E48"/>
  <c r="J77"/>
  <c r="BE87"/>
  <c r="BE96"/>
  <c r="BE98"/>
  <c r="BE107"/>
  <c r="BE111"/>
  <c r="BE112"/>
  <c r="BE113"/>
  <c r="BE114"/>
  <c r="BE115"/>
  <c r="J55"/>
  <c r="BE85"/>
  <c r="BE117"/>
  <c r="BE119"/>
  <c r="BE120"/>
  <c r="F54"/>
  <c r="BE93"/>
  <c r="BE94"/>
  <c r="BE97"/>
  <c r="BE100"/>
  <c r="BE104"/>
  <c r="BE105"/>
  <c r="BE110"/>
  <c r="BE95"/>
  <c r="BE108"/>
  <c r="BE118"/>
  <c r="BE109"/>
  <c r="BE116"/>
  <c i="5" r="J88"/>
  <c r="J60"/>
  <c i="6" r="BE86"/>
  <c r="BE90"/>
  <c r="BE89"/>
  <c r="BE92"/>
  <c r="BE102"/>
  <c r="F55"/>
  <c r="BE91"/>
  <c r="BE99"/>
  <c r="BE101"/>
  <c r="BE121"/>
  <c i="5" r="E48"/>
  <c r="BE95"/>
  <c r="BE108"/>
  <c r="BE109"/>
  <c r="BE128"/>
  <c r="F54"/>
  <c r="BE89"/>
  <c r="BE92"/>
  <c r="BE100"/>
  <c r="BE104"/>
  <c r="BE105"/>
  <c r="BE122"/>
  <c r="BE135"/>
  <c r="BE136"/>
  <c i="4" r="BK96"/>
  <c i="5" r="J55"/>
  <c r="F84"/>
  <c r="BE106"/>
  <c r="BE107"/>
  <c r="BE115"/>
  <c r="BE116"/>
  <c r="BE119"/>
  <c r="BE138"/>
  <c r="BE147"/>
  <c i="4" r="J205"/>
  <c r="J69"/>
  <c i="5" r="J52"/>
  <c r="BE94"/>
  <c r="BE101"/>
  <c r="BE110"/>
  <c r="BE113"/>
  <c r="BE121"/>
  <c r="BE142"/>
  <c r="BE143"/>
  <c r="BE146"/>
  <c r="BE103"/>
  <c r="BE117"/>
  <c r="BE130"/>
  <c r="BE134"/>
  <c r="BE145"/>
  <c r="BE99"/>
  <c r="BE114"/>
  <c r="BE120"/>
  <c r="BE123"/>
  <c r="BE131"/>
  <c r="BE137"/>
  <c r="BE140"/>
  <c r="BE141"/>
  <c r="BE144"/>
  <c r="BE149"/>
  <c r="BE150"/>
  <c r="BE91"/>
  <c r="BE111"/>
  <c r="BE125"/>
  <c r="BE126"/>
  <c r="BE132"/>
  <c r="BE133"/>
  <c r="BE93"/>
  <c r="BE96"/>
  <c r="BE102"/>
  <c r="BE124"/>
  <c r="BE129"/>
  <c r="BE148"/>
  <c i="4" r="F92"/>
  <c r="BE98"/>
  <c r="BE102"/>
  <c r="BE108"/>
  <c r="BE114"/>
  <c r="BE116"/>
  <c r="BE117"/>
  <c r="BE124"/>
  <c r="BE125"/>
  <c r="BE128"/>
  <c r="BE129"/>
  <c r="BE135"/>
  <c r="BE136"/>
  <c r="BE163"/>
  <c r="BE165"/>
  <c r="BE170"/>
  <c r="BE179"/>
  <c r="BE184"/>
  <c r="BE188"/>
  <c r="BE208"/>
  <c r="BE230"/>
  <c r="E48"/>
  <c r="BE103"/>
  <c r="BE120"/>
  <c r="BE121"/>
  <c r="BE160"/>
  <c r="BE194"/>
  <c r="BE202"/>
  <c r="BE216"/>
  <c r="BE222"/>
  <c r="BE223"/>
  <c r="BE225"/>
  <c r="BE227"/>
  <c r="BE229"/>
  <c r="BE231"/>
  <c r="BE232"/>
  <c r="BE237"/>
  <c r="BE238"/>
  <c r="BE240"/>
  <c r="BE246"/>
  <c r="F54"/>
  <c r="BE101"/>
  <c r="BE110"/>
  <c r="BE118"/>
  <c r="BE140"/>
  <c r="BE142"/>
  <c r="BE143"/>
  <c r="BE144"/>
  <c r="BE145"/>
  <c r="BE147"/>
  <c r="BE159"/>
  <c r="BE166"/>
  <c r="BE167"/>
  <c r="BE203"/>
  <c r="BE211"/>
  <c r="BE212"/>
  <c r="BE214"/>
  <c r="BE215"/>
  <c r="BE218"/>
  <c r="BE242"/>
  <c r="J92"/>
  <c r="BE100"/>
  <c r="BE105"/>
  <c r="BE126"/>
  <c r="BE157"/>
  <c r="BE158"/>
  <c r="BE168"/>
  <c r="BE173"/>
  <c r="BE177"/>
  <c r="BE190"/>
  <c r="BE197"/>
  <c r="BE199"/>
  <c r="BE210"/>
  <c r="BE213"/>
  <c r="BE234"/>
  <c r="BE236"/>
  <c i="3" r="BK93"/>
  <c i="4" r="BE106"/>
  <c r="BE112"/>
  <c r="BE119"/>
  <c r="BE122"/>
  <c r="BE123"/>
  <c r="BE141"/>
  <c r="BE150"/>
  <c r="BE153"/>
  <c r="BE154"/>
  <c r="BE164"/>
  <c r="BE178"/>
  <c r="BE186"/>
  <c r="BE191"/>
  <c r="BE219"/>
  <c r="BE221"/>
  <c r="BE233"/>
  <c r="BE244"/>
  <c r="J52"/>
  <c r="BE99"/>
  <c r="BE109"/>
  <c r="BE113"/>
  <c r="BE130"/>
  <c r="BE137"/>
  <c r="BE138"/>
  <c r="BE148"/>
  <c r="BE161"/>
  <c r="BE162"/>
  <c r="BE169"/>
  <c r="BE175"/>
  <c r="BE176"/>
  <c r="BE180"/>
  <c r="BE181"/>
  <c r="BE182"/>
  <c r="BE185"/>
  <c r="BE206"/>
  <c r="BE207"/>
  <c r="BE217"/>
  <c r="BE107"/>
  <c r="BE152"/>
  <c r="BE155"/>
  <c r="BE156"/>
  <c r="BE172"/>
  <c r="BE174"/>
  <c r="BE189"/>
  <c r="BE193"/>
  <c r="BE198"/>
  <c i="3" r="BK260"/>
  <c r="J260"/>
  <c r="J64"/>
  <c i="4" r="BE104"/>
  <c r="BE115"/>
  <c r="BE131"/>
  <c r="BE132"/>
  <c r="BE133"/>
  <c r="BE134"/>
  <c r="BE139"/>
  <c r="BE149"/>
  <c r="BE151"/>
  <c r="BE183"/>
  <c r="BE192"/>
  <c r="BE195"/>
  <c r="BE200"/>
  <c r="BE201"/>
  <c r="BE226"/>
  <c r="BE239"/>
  <c r="BE243"/>
  <c r="BE245"/>
  <c i="2" r="BK89"/>
  <c r="J89"/>
  <c r="J60"/>
  <c i="3" r="BE116"/>
  <c r="BE158"/>
  <c r="BE197"/>
  <c r="BE249"/>
  <c r="BE313"/>
  <c r="F55"/>
  <c r="F88"/>
  <c r="BE127"/>
  <c r="BE281"/>
  <c r="BE290"/>
  <c r="BE333"/>
  <c r="J89"/>
  <c r="BE99"/>
  <c r="BE107"/>
  <c r="BE236"/>
  <c r="BE330"/>
  <c r="BE336"/>
  <c r="BE367"/>
  <c r="BE458"/>
  <c i="2" r="J158"/>
  <c r="J64"/>
  <c i="3" r="E48"/>
  <c r="J86"/>
  <c r="BE146"/>
  <c r="BE325"/>
  <c r="BE326"/>
  <c r="BE354"/>
  <c r="BE435"/>
  <c r="BE471"/>
  <c r="BE136"/>
  <c r="BE171"/>
  <c r="BE181"/>
  <c r="BE262"/>
  <c r="BE314"/>
  <c r="BE341"/>
  <c r="BE421"/>
  <c r="BE444"/>
  <c r="BE446"/>
  <c r="BE448"/>
  <c r="BE467"/>
  <c r="BE101"/>
  <c r="BE156"/>
  <c r="BE168"/>
  <c r="BE206"/>
  <c r="BE316"/>
  <c r="BE343"/>
  <c r="BE345"/>
  <c r="BE403"/>
  <c r="BE418"/>
  <c r="BE474"/>
  <c r="BE485"/>
  <c r="BE199"/>
  <c r="BE203"/>
  <c r="BE205"/>
  <c r="BE223"/>
  <c r="BE230"/>
  <c r="BE231"/>
  <c r="BE232"/>
  <c r="BE272"/>
  <c r="BE303"/>
  <c r="BE304"/>
  <c r="BE329"/>
  <c r="BE339"/>
  <c r="BE356"/>
  <c r="BE365"/>
  <c r="BE369"/>
  <c r="BE371"/>
  <c r="BE476"/>
  <c r="BE497"/>
  <c r="BE506"/>
  <c r="BE95"/>
  <c r="BE210"/>
  <c r="BE214"/>
  <c r="BE235"/>
  <c r="BE238"/>
  <c r="BE242"/>
  <c r="BE245"/>
  <c r="BE247"/>
  <c r="BE253"/>
  <c r="BE294"/>
  <c r="BE332"/>
  <c r="BE335"/>
  <c r="BE388"/>
  <c r="BE423"/>
  <c r="BE465"/>
  <c r="BE469"/>
  <c r="BE500"/>
  <c r="BE503"/>
  <c i="2" r="F84"/>
  <c r="BE91"/>
  <c r="BE105"/>
  <c r="BE109"/>
  <c r="BE123"/>
  <c r="BE152"/>
  <c r="E78"/>
  <c r="BE159"/>
  <c r="BE198"/>
  <c r="BE202"/>
  <c r="J52"/>
  <c r="BE113"/>
  <c r="BE130"/>
  <c r="BE145"/>
  <c r="BE155"/>
  <c r="F85"/>
  <c r="BE147"/>
  <c r="BE150"/>
  <c r="J85"/>
  <c r="BE143"/>
  <c r="BE174"/>
  <c r="BE93"/>
  <c r="BE164"/>
  <c r="BE187"/>
  <c r="F34"/>
  <c i="1" r="BA55"/>
  <c i="3" r="F36"/>
  <c i="1" r="BC56"/>
  <c i="5" r="F35"/>
  <c i="1" r="BB58"/>
  <c i="7" r="J36"/>
  <c i="1" r="AW61"/>
  <c i="8" r="J36"/>
  <c i="1" r="AW62"/>
  <c i="2" r="F36"/>
  <c i="1" r="BC55"/>
  <c i="3" r="F37"/>
  <c i="1" r="BD56"/>
  <c i="5" r="F34"/>
  <c i="1" r="BA58"/>
  <c i="7" r="F37"/>
  <c i="1" r="BB61"/>
  <c i="8" r="F39"/>
  <c i="1" r="BD62"/>
  <c i="3" r="F34"/>
  <c i="1" r="BA56"/>
  <c i="5" r="F36"/>
  <c i="1" r="BC58"/>
  <c i="6" r="F37"/>
  <c i="1" r="BD59"/>
  <c i="8" r="F37"/>
  <c i="1" r="BB62"/>
  <c r="AS54"/>
  <c i="3" r="J34"/>
  <c i="1" r="AW56"/>
  <c i="5" r="F37"/>
  <c i="1" r="BD58"/>
  <c i="6" r="J34"/>
  <c i="1" r="AW59"/>
  <c i="7" r="F39"/>
  <c i="1" r="BD61"/>
  <c i="8" r="F36"/>
  <c i="1" r="BA62"/>
  <c i="2" r="J34"/>
  <c i="1" r="AW55"/>
  <c i="4" r="F36"/>
  <c i="1" r="BC57"/>
  <c i="5" r="J34"/>
  <c i="1" r="AW58"/>
  <c i="7" r="F36"/>
  <c i="1" r="BA61"/>
  <c i="9" r="F34"/>
  <c i="1" r="BA63"/>
  <c i="9" r="F36"/>
  <c i="1" r="BC63"/>
  <c i="2" r="F37"/>
  <c i="1" r="BD55"/>
  <c i="4" r="F34"/>
  <c i="1" r="BA57"/>
  <c i="4" r="J34"/>
  <c i="1" r="AW57"/>
  <c i="6" r="F36"/>
  <c i="1" r="BC59"/>
  <c i="7" r="F38"/>
  <c i="1" r="BC61"/>
  <c i="8" r="F38"/>
  <c i="1" r="BC62"/>
  <c i="3" r="F35"/>
  <c i="1" r="BB56"/>
  <c i="6" r="F34"/>
  <c i="1" r="BA59"/>
  <c i="6" r="F35"/>
  <c i="1" r="BB59"/>
  <c i="9" r="F35"/>
  <c i="1" r="BB63"/>
  <c i="9" r="F37"/>
  <c i="1" r="BD63"/>
  <c i="2" r="F35"/>
  <c i="1" r="BB55"/>
  <c i="4" r="F37"/>
  <c i="1" r="BD57"/>
  <c i="4" r="F35"/>
  <c i="1" r="BB57"/>
  <c i="9" r="J34"/>
  <c i="1" r="AW63"/>
  <c i="7" l="1" r="BK92"/>
  <c r="J92"/>
  <c r="P92"/>
  <c i="1" r="AU61"/>
  <c i="4" r="T96"/>
  <c r="T95"/>
  <c i="5" r="P97"/>
  <c r="P87"/>
  <c i="1" r="AU58"/>
  <c i="6" r="R83"/>
  <c i="2" r="P89"/>
  <c r="P88"/>
  <c i="1" r="AU55"/>
  <c i="3" r="P260"/>
  <c i="4" r="R204"/>
  <c i="3" r="R260"/>
  <c i="9" r="P86"/>
  <c r="P85"/>
  <c i="1" r="AU63"/>
  <c i="7" r="T92"/>
  <c i="3" r="R93"/>
  <c r="R92"/>
  <c i="8" r="BK94"/>
  <c r="J94"/>
  <c r="J63"/>
  <c i="7" r="R92"/>
  <c i="3" r="P93"/>
  <c r="P92"/>
  <c i="1" r="AU56"/>
  <c i="3" r="T260"/>
  <c r="T92"/>
  <c i="4" r="P204"/>
  <c i="6" r="P83"/>
  <c i="1" r="AU59"/>
  <c i="9" r="BK86"/>
  <c r="J86"/>
  <c r="J60"/>
  <c i="4" r="P96"/>
  <c r="P95"/>
  <c i="1" r="AU57"/>
  <c i="9" r="T86"/>
  <c r="T85"/>
  <c i="4" r="BK204"/>
  <c r="J204"/>
  <c r="J68"/>
  <c i="5" r="R97"/>
  <c r="R87"/>
  <c i="2" r="R89"/>
  <c r="R88"/>
  <c i="5" r="T97"/>
  <c r="T87"/>
  <c i="4" r="R96"/>
  <c r="R95"/>
  <c i="2" r="T89"/>
  <c r="T88"/>
  <c i="9" r="J87"/>
  <c r="J61"/>
  <c i="5" r="BK87"/>
  <c r="J87"/>
  <c r="J59"/>
  <c i="4" r="J96"/>
  <c r="J60"/>
  <c i="3" r="BK92"/>
  <c r="J92"/>
  <c r="J93"/>
  <c r="J60"/>
  <c i="2" r="BK88"/>
  <c r="J88"/>
  <c r="J59"/>
  <c i="7" r="J32"/>
  <c i="1" r="AG61"/>
  <c i="2" r="J33"/>
  <c i="1" r="AV55"/>
  <c r="AT55"/>
  <c i="4" r="J33"/>
  <c i="1" r="AV57"/>
  <c r="AT57"/>
  <c r="BA60"/>
  <c r="AW60"/>
  <c r="BC60"/>
  <c r="AY60"/>
  <c i="8" r="F35"/>
  <c i="1" r="AZ62"/>
  <c r="AU60"/>
  <c i="2" r="F33"/>
  <c i="1" r="AZ55"/>
  <c i="3" r="J30"/>
  <c i="1" r="AG56"/>
  <c i="4" r="F33"/>
  <c i="1" r="AZ57"/>
  <c i="7" r="J35"/>
  <c i="1" r="AV61"/>
  <c r="AT61"/>
  <c r="AN61"/>
  <c i="8" r="J35"/>
  <c i="1" r="AV62"/>
  <c r="AT62"/>
  <c i="3" r="J33"/>
  <c i="1" r="AV56"/>
  <c r="AT56"/>
  <c i="6" r="J30"/>
  <c i="1" r="AG59"/>
  <c i="7" r="F35"/>
  <c i="1" r="AZ61"/>
  <c r="BB60"/>
  <c r="AX60"/>
  <c i="9" r="F33"/>
  <c i="1" r="AZ63"/>
  <c i="3" r="F33"/>
  <c i="1" r="AZ56"/>
  <c i="6" r="F33"/>
  <c i="1" r="AZ59"/>
  <c r="BD60"/>
  <c i="5" r="J33"/>
  <c i="1" r="AV58"/>
  <c r="AT58"/>
  <c i="5" r="F33"/>
  <c i="1" r="AZ58"/>
  <c i="9" r="J33"/>
  <c i="1" r="AV63"/>
  <c r="AT63"/>
  <c i="6" r="J33"/>
  <c i="1" r="AV59"/>
  <c r="AT59"/>
  <c i="9" l="1" r="BK85"/>
  <c r="J85"/>
  <c r="J59"/>
  <c i="7" r="J63"/>
  <c i="4" r="BK95"/>
  <c r="J95"/>
  <c i="1" r="AN59"/>
  <c i="7" r="J41"/>
  <c i="6" r="J39"/>
  <c i="1" r="AN56"/>
  <c i="3" r="J59"/>
  <c r="J39"/>
  <c i="1" r="AU54"/>
  <c i="5" r="J30"/>
  <c i="1" r="AG58"/>
  <c r="AN58"/>
  <c r="BC54"/>
  <c r="AY54"/>
  <c r="BD54"/>
  <c r="W33"/>
  <c i="8" r="J32"/>
  <c i="1" r="AG62"/>
  <c r="AG60"/>
  <c i="4" r="J30"/>
  <c i="1" r="AG57"/>
  <c r="AZ60"/>
  <c r="AV60"/>
  <c r="AT60"/>
  <c r="AN60"/>
  <c r="BA54"/>
  <c r="AW54"/>
  <c r="AK30"/>
  <c i="2" r="J30"/>
  <c i="1" r="AG55"/>
  <c r="BB54"/>
  <c r="W31"/>
  <c i="4" l="1" r="J39"/>
  <c i="8" r="J41"/>
  <c i="4" r="J59"/>
  <c i="5" r="J39"/>
  <c i="2" r="J39"/>
  <c i="1" r="AN55"/>
  <c r="AN57"/>
  <c r="AN62"/>
  <c i="9" r="J30"/>
  <c i="1" r="AG63"/>
  <c r="AG54"/>
  <c r="AK26"/>
  <c r="AX54"/>
  <c r="W30"/>
  <c r="AZ54"/>
  <c r="W29"/>
  <c r="W32"/>
  <c i="9" l="1" r="J39"/>
  <c i="1" r="AN63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<sst xmlns="http://schemas.openxmlformats.org/spreadsheetml/2006/main">
  <si>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</si>
  <si>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</si>
  <si>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</si>
  <si>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</si>
  <si>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</si>
  <si>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{a42102be-f447-4e14-93b5-f4b290fe7727}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</si>
  <si>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</si>
  <si>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</si>
  <si>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</si>
  <si>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</si>
  <si>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</si>
  <si>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</si>
  <si>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</si>
  <si>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</si>
  <si>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</si>
  <si>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</si>
  <si>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</si>
  <si>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sociálních prostor v objektu Petřínská 43, Plzeň</t>
  </si>
  <si>
    <t>KSO:</t>
  </si>
  <si>
    <t/>
  </si>
  <si>
    <t>CC-CZ:</t>
  </si>
  <si>
    <t>Místo:</t>
  </si>
  <si>
    <t>Petřínská 43</t>
  </si>
  <si>
    <t>Datum:</t>
  </si>
  <si>
    <t>14. 7. 2022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</si>
  <si>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</si>
  <si>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</si>
  <si>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</si>
  <si>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</si>
  <si>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</si>
  <si>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</si>
  <si>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</si>
  <si>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HBH Atelier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</si>
  <si>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</si>
  <si>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</si>
  <si>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</si>
  <si>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</si>
  <si>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</si>
  <si>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</si>
  <si>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</si>
  <si>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</si>
  <si>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</si>
  <si>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</si>
  <si>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</si>
  <si>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</si>
  <si>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</si>
  <si>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</si>
  <si>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</si>
  <si>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</si>
  <si>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</si>
  <si>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</si>
  <si>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</si>
  <si>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</si>
  <si>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</si>
  <si>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</si>
  <si>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</si>
  <si>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</si>
  <si>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</si>
  <si>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</si>
  <si>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</si>
  <si>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</si>
  <si>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</si>
  <si>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</si>
  <si>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</si>
  <si>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</si>
  <si>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</si>
  <si>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</si>
  <si>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</si>
  <si>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</si>
  <si>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</si>
  <si>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</si>
  <si>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</si>
  <si>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</si>
  <si>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</si>
  <si>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</si>
  <si>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</si>
  <si>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</si>
  <si>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Bourací práce</t>
  </si>
  <si>
    <t>STA</t>
  </si>
  <si>
    <t>1</t>
  </si>
  <si>
    <t>{ff06a777-5a67-4dac-acca-0f1f1152a9b6}</t>
  </si>
  <si>
    <t>2</t>
  </si>
  <si>
    <t>b</t>
  </si>
  <si>
    <t>Stavební část</t>
  </si>
  <si>
    <t>{c02b9b31-3a38-406f-92a4-872b537aca36}</t>
  </si>
  <si>
    <t>c</t>
  </si>
  <si>
    <t>ZTI</t>
  </si>
  <si>
    <t>{ef2b49a7-313b-4f65-aab2-2b069639584f}</t>
  </si>
  <si>
    <t>d</t>
  </si>
  <si>
    <t>ÚT</t>
  </si>
  <si>
    <t>{03026ac3-7351-41f6-9797-444c411c3fbb}</t>
  </si>
  <si>
    <t>e</t>
  </si>
  <si>
    <t>VZT</t>
  </si>
  <si>
    <t>{d37a85dc-55f5-4692-9aed-891f63bfd959}</t>
  </si>
  <si>
    <t>f</t>
  </si>
  <si>
    <t>Silnoproud</t>
  </si>
  <si>
    <t>{054085bb-e014-4fba-b559-a7f8240715a5}</t>
  </si>
  <si>
    <t>f1</t>
  </si>
  <si>
    <t>material</t>
  </si>
  <si>
    <t>Soupis</t>
  </si>
  <si>
    <t>{b3d7929c-cf3d-40b2-ab3b-2574efca34db}</t>
  </si>
  <si>
    <t>f2</t>
  </si>
  <si>
    <t>montáž</t>
  </si>
  <si>
    <t>{bdda97f0-feac-4a4f-9afc-c2fcdbec5d38}</t>
  </si>
  <si>
    <t>x</t>
  </si>
  <si>
    <t>VRN</t>
  </si>
  <si>
    <t>{0ff7d834-8bff-4ab1-90c4-a13ea36f971d}</t>
  </si>
  <si>
    <t>KRYCÍ LIST SOUPISU PRACÍ</t>
  </si>
  <si>
    <t>Objekt:</t>
  </si>
  <si>
    <t>a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</si>
  <si>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</si>
  <si>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</si>
  <si>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</si>
  <si>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</si>
  <si>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</si>
  <si>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</si>
  <si>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</si>
  <si>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</si>
  <si>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764 - Konstrukce klempířské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</si>
  <si>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</si>
  <si>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</si>
  <si>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</si>
  <si>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</si>
  <si>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</si>
  <si>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</si>
  <si>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</si>
  <si>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</si>
  <si>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</si>
  <si>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</si>
  <si>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</si>
  <si>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</si>
  <si>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</si>
  <si>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</si>
  <si>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</si>
  <si>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</si>
  <si>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</si>
  <si>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</si>
  <si>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</si>
  <si>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</si>
  <si>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</si>
  <si>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</si>
  <si>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19</t>
  </si>
  <si>
    <t>K</t>
  </si>
  <si>
    <t>949101111</t>
  </si>
  <si>
    <t>Lešení pomocné pracovní pro objekty pozemních staveb pro zatížení do 150 kg/m2, o výšce lešeňové podlahy do 1,9 m</t>
  </si>
  <si>
    <t>m2</t>
  </si>
  <si>
    <t>CS ÚRS 2022 02</t>
  </si>
  <si>
    <t>4</t>
  </si>
  <si>
    <t>-2014426871</t>
  </si>
  <si>
    <t>Online PSC</t>
  </si>
  <si>
    <t>https://podminky.urs.cz/item/CS_URS_2022_02/949101111</t>
  </si>
  <si>
    <t>3</t>
  </si>
  <si>
    <t>962031132</t>
  </si>
  <si>
    <t>Bourání příček z cihel, tvárnic nebo příčkovek z cihel pálených, plných nebo dutých na maltu vápennou nebo vápenocementovou, tl. do 100 mm</t>
  </si>
  <si>
    <t>-2030548422</t>
  </si>
  <si>
    <t>https://podminky.urs.cz/item/CS_URS_2022_02/962031132</t>
  </si>
  <si>
    <t>VV</t>
  </si>
  <si>
    <t>1.np</t>
  </si>
  <si>
    <t>(1+3,4+2,25+1,1+1,05*2+4,4)*3,15</t>
  </si>
  <si>
    <t>1*2,4</t>
  </si>
  <si>
    <t>2.np</t>
  </si>
  <si>
    <t>(1,2+1,8+1,25+0,55+0,9*2+4,6+1,5)*3,15</t>
  </si>
  <si>
    <t>(1,2+1,65+1,35+2,45)*2,4</t>
  </si>
  <si>
    <t>3.np</t>
  </si>
  <si>
    <t>(1,45+0,44+1,2+1,8+1,25+0,65+0,9*2+4,6+1,5)*3,15</t>
  </si>
  <si>
    <t>(1,2+1,65+2,2+1,075*2)*2,4</t>
  </si>
  <si>
    <t>Součet</t>
  </si>
  <si>
    <t>7</t>
  </si>
  <si>
    <t>965042121</t>
  </si>
  <si>
    <t>Bourání mazanin betonových nebo z litého asfaltu tl. do 100 mm, plochy do 1 m2</t>
  </si>
  <si>
    <t>m3</t>
  </si>
  <si>
    <t>406411632</t>
  </si>
  <si>
    <t>https://podminky.urs.cz/item/CS_URS_2022_02/965042121</t>
  </si>
  <si>
    <t>sprchové vaničky</t>
  </si>
  <si>
    <t>(1,15*0,8*0,15)*2</t>
  </si>
  <si>
    <t>8</t>
  </si>
  <si>
    <t>968062354</t>
  </si>
  <si>
    <t>Vybourání dřevěných rámů oken s křídly, dveřních zárubní, vrat, stěn, ostění nebo obkladů rámů oken s křídly dvojitých, plochy do 1 m2</t>
  </si>
  <si>
    <t>1830342874</t>
  </si>
  <si>
    <t>https://podminky.urs.cz/item/CS_URS_2022_02/968062354</t>
  </si>
  <si>
    <t>0,6*1,5</t>
  </si>
  <si>
    <t>11</t>
  </si>
  <si>
    <t>968072455</t>
  </si>
  <si>
    <t>Vybourání kovových rámů oken s křídly, dveřních zárubní, vrat, stěn, ostění nebo obkladů dveřních zárubní, plochy do 2 m2</t>
  </si>
  <si>
    <t>1275642697</t>
  </si>
  <si>
    <t>https://podminky.urs.cz/item/CS_URS_2022_02/968072455</t>
  </si>
  <si>
    <t>0,6*2*6</t>
  </si>
  <si>
    <t>0,7*2</t>
  </si>
  <si>
    <t>5</t>
  </si>
  <si>
    <t>972044451</t>
  </si>
  <si>
    <t>Vybourání otvorů ve stropech nebo klenbách z dutých tvárnic bez odstranění podlahy a násypu, plochy do 1 m2, tl. přes 100 mm</t>
  </si>
  <si>
    <t>-1142728011</t>
  </si>
  <si>
    <t>https://podminky.urs.cz/item/CS_URS_2022_02/972044451</t>
  </si>
  <si>
    <t>978013191</t>
  </si>
  <si>
    <t>Otlučení vápenných nebo vápenocementových omítek vnitřních ploch stěn s vyškrabáním spar, s očištěním zdiva, v rozsahu přes 50 do 100 %</t>
  </si>
  <si>
    <t>1828215743</t>
  </si>
  <si>
    <t>https://podminky.urs.cz/item/CS_URS_2022_02/978013191</t>
  </si>
  <si>
    <t>(1*4+3,4*2+2,25*2+1,1*2+1,05*4+4,4)*1,8</t>
  </si>
  <si>
    <t>(3,5+2,06+0,3+2,35+3,4)*1,8</t>
  </si>
  <si>
    <t>(1,2*4+3,45*2+2,6*2+0,55*2+0,9*4+2,45*2+4,6*2+1,5*2)*1,8</t>
  </si>
  <si>
    <t>(5,1+2,1+1,15+0,85+2,4+3,45)*1,8</t>
  </si>
  <si>
    <t>(1,45*2+0,44*2+1,2*4+3,45*4+0,65*2+0,9*4+2,45*2+4,6*2+1,5*2)*1,8</t>
  </si>
  <si>
    <t>(5,1+2,1+0,3+2,5+3,45+2,8+1,46+0,6+0,3+2,035+0,3+1,25*2++1,45)*1,8</t>
  </si>
  <si>
    <t>997</t>
  </si>
  <si>
    <t>Přesun sutě</t>
  </si>
  <si>
    <t>13</t>
  </si>
  <si>
    <t>997013213</t>
  </si>
  <si>
    <t>Vnitrostaveništní doprava suti a vybouraných hmot vodorovně do 50 m svisle ručně pro budovy a haly výšky přes 9 do 12 m</t>
  </si>
  <si>
    <t>t</t>
  </si>
  <si>
    <t>183532789</t>
  </si>
  <si>
    <t>https://podminky.urs.cz/item/CS_URS_2022_02/997013213</t>
  </si>
  <si>
    <t>14</t>
  </si>
  <si>
    <t>997013501</t>
  </si>
  <si>
    <t>Odvoz suti a vybouraných hmot na skládku nebo meziskládku se složením, na vzdálenost do 1 km</t>
  </si>
  <si>
    <t>169307438</t>
  </si>
  <si>
    <t>https://podminky.urs.cz/item/CS_URS_2022_02/997013501</t>
  </si>
  <si>
    <t>997013509</t>
  </si>
  <si>
    <t>Odvoz suti a vybouraných hmot na skládku nebo meziskládku se složením, na vzdálenost Příplatek k ceně za každý další i započatý 1 km přes 1 km</t>
  </si>
  <si>
    <t>1380691611</t>
  </si>
  <si>
    <t>https://podminky.urs.cz/item/CS_URS_2022_02/997013509</t>
  </si>
  <si>
    <t>70,714*14</t>
  </si>
  <si>
    <t>16</t>
  </si>
  <si>
    <t>997013603</t>
  </si>
  <si>
    <t>Poplatek za uložení stavebního odpadu na skládce (skládkovné) cihelného zatříděného do Katalogu odpadů pod kódem 17 01 02</t>
  </si>
  <si>
    <t>-1373239067</t>
  </si>
  <si>
    <t>https://podminky.urs.cz/item/CS_URS_2022_02/997013603</t>
  </si>
  <si>
    <t>17</t>
  </si>
  <si>
    <t>997013607</t>
  </si>
  <si>
    <t>Poplatek za uložení stavebního odpadu na skládce (skládkovné) z tašek a keramických výrobků zatříděného do Katalogu odpadů pod kódem 17 01 03</t>
  </si>
  <si>
    <t>480522955</t>
  </si>
  <si>
    <t>https://podminky.urs.cz/item/CS_URS_2022_02/997013607</t>
  </si>
  <si>
    <t>6,13+23,580</t>
  </si>
  <si>
    <t>18</t>
  </si>
  <si>
    <t>997013631</t>
  </si>
  <si>
    <t>Poplatek za uložení stavebního odpadu na skládce (skládkovné) směsného stavebního a demoličního zatříděného do Katalogu odpadů pod kódem 17 09 04</t>
  </si>
  <si>
    <t>803870053</t>
  </si>
  <si>
    <t>https://podminky.urs.cz/item/CS_URS_2022_02/997013631</t>
  </si>
  <si>
    <t>PSV</t>
  </si>
  <si>
    <t>Práce a dodávky PSV</t>
  </si>
  <si>
    <t>764</t>
  </si>
  <si>
    <t>Konstrukce klempířské</t>
  </si>
  <si>
    <t>764002851</t>
  </si>
  <si>
    <t>Demontáž klempířských konstrukcí oplechování parapetů do suti</t>
  </si>
  <si>
    <t>m</t>
  </si>
  <si>
    <t>-104602296</t>
  </si>
  <si>
    <t>https://podminky.urs.cz/item/CS_URS_2022_02/764002851</t>
  </si>
  <si>
    <t>0,6</t>
  </si>
  <si>
    <t>771</t>
  </si>
  <si>
    <t>Podlahy z dlaždic</t>
  </si>
  <si>
    <t>771571810</t>
  </si>
  <si>
    <t>Demontáž podlah z dlaždic keramických kladených do malty</t>
  </si>
  <si>
    <t>-133286463</t>
  </si>
  <si>
    <t>https://podminky.urs.cz/item/CS_URS_2022_02/771571810</t>
  </si>
  <si>
    <t>6,6+0,8+6,2+5,5+1,6</t>
  </si>
  <si>
    <t>7,3+5,8+1,7+5+2,1</t>
  </si>
  <si>
    <t>1,7+7,3+5,8+2+1,8+4,6+7,9</t>
  </si>
  <si>
    <t>781</t>
  </si>
  <si>
    <t>Dokončovací práce - obklady</t>
  </si>
  <si>
    <t>781471810</t>
  </si>
  <si>
    <t>Demontáž obkladů z dlaždic keramických kladených do malty</t>
  </si>
  <si>
    <t>147963710</t>
  </si>
  <si>
    <t>https://podminky.urs.cz/item/CS_URS_2022_02/781471810</t>
  </si>
  <si>
    <t>784</t>
  </si>
  <si>
    <t>Dokončovací práce - malby a tapety</t>
  </si>
  <si>
    <t>6</t>
  </si>
  <si>
    <t>784121001</t>
  </si>
  <si>
    <t>Oškrabání malby v místnostech výšky do 3,80 m</t>
  </si>
  <si>
    <t>-778845406</t>
  </si>
  <si>
    <t>https://podminky.urs.cz/item/CS_URS_2022_02/784121001</t>
  </si>
  <si>
    <t>(3,5+2,06+0,3+2,35+3,4)*1,35</t>
  </si>
  <si>
    <t>(3,5+2,2+1,15+0,85+2,4+3,45)*1,35</t>
  </si>
  <si>
    <t>(3,5+2,2+0,3+2,5+3,45+0,3+2,035+0,3+1,46+4,15+1,45+1,25)*1,35</t>
  </si>
  <si>
    <t>(1,5+6,5+1,45+4,15)*2*3,15</t>
  </si>
  <si>
    <t>HZS</t>
  </si>
  <si>
    <t>Hodinové zúčtovací sazby</t>
  </si>
  <si>
    <t>12</t>
  </si>
  <si>
    <t>HZS1292</t>
  </si>
  <si>
    <t>Hodinové zúčtovací sazby profesí HSV zemní a pomocné práce stavební dělník</t>
  </si>
  <si>
    <t>hod</t>
  </si>
  <si>
    <t>512</t>
  </si>
  <si>
    <t>-279453999</t>
  </si>
  <si>
    <t>https://podminky.urs.cz/item/CS_URS_2022_02/HZS1292</t>
  </si>
  <si>
    <t>zabezpečení prostorů proti prašnosti, sondy kcí</t>
  </si>
  <si>
    <t>10</t>
  </si>
  <si>
    <t>HZS2121</t>
  </si>
  <si>
    <t>Hodinové zúčtovací sazby profesí PSV provádění stavebních konstrukcí truhlář</t>
  </si>
  <si>
    <t>-116105110</t>
  </si>
  <si>
    <t>https://podminky.urs.cz/item/CS_URS_2022_02/HZS2121</t>
  </si>
  <si>
    <t>demontáž kryt radiator</t>
  </si>
  <si>
    <t>demontáž dveří 3.np vč.uskladnění</t>
  </si>
  <si>
    <t>b - Stavební část</t>
  </si>
  <si>
    <t xml:space="preserve">    3 - Svislé a kompletní konstrukce</t>
  </si>
  <si>
    <t xml:space="preserve">    6 - Úpravy povrchů, podlahy a osazování výplní</t>
  </si>
  <si>
    <t xml:space="preserve">    763 - Konstrukce suché výstavby</t>
  </si>
  <si>
    <t xml:space="preserve">    766 - Konstrukce truhlářské</t>
  </si>
  <si>
    <t xml:space="preserve">    783 - Dokončovací práce - nátěry</t>
  </si>
  <si>
    <t xml:space="preserve">    787 - Dokončovací práce - zasklívání</t>
  </si>
  <si>
    <t>Svislé a kompletní konstrukce</t>
  </si>
  <si>
    <t>61</t>
  </si>
  <si>
    <t>310238211</t>
  </si>
  <si>
    <t>Zazdívka otvorů ve zdivu nadzákladovém cihlami pálenými plochy přes 0,25 m2 do 1 m2 na maltu vápenocementovou</t>
  </si>
  <si>
    <t>580309642</t>
  </si>
  <si>
    <t>https://podminky.urs.cz/item/CS_URS_2022_02/310238211</t>
  </si>
  <si>
    <t>0,6*1,5*0,45</t>
  </si>
  <si>
    <t>317941121</t>
  </si>
  <si>
    <t>Osazování ocelových válcovaných nosníků na zdivu I nebo IE nebo U nebo UE nebo L do č. 12 nebo výšky do 120 mm</t>
  </si>
  <si>
    <t>1966778948</t>
  </si>
  <si>
    <t>https://podminky.urs.cz/item/CS_URS_2022_02/317941121</t>
  </si>
  <si>
    <t>M</t>
  </si>
  <si>
    <t>13010508</t>
  </si>
  <si>
    <t>úhelník ocelový nerovnostranný jakost S235JR (11 375) 60x40x5mm</t>
  </si>
  <si>
    <t>-1916810691</t>
  </si>
  <si>
    <t>(1,65*0,00376*2)*2</t>
  </si>
  <si>
    <t>340271021</t>
  </si>
  <si>
    <t>Zazdívka otvorů v příčkách nebo stěnách pórobetonovými tvárnicemi plochy přes 0,025 m2 do 1 m2, objemová hmotnost 500 kg/m3, tloušťka příčky 100 mm</t>
  </si>
  <si>
    <t>-728515968</t>
  </si>
  <si>
    <t>https://podminky.urs.cz/item/CS_URS_2022_02/340271021</t>
  </si>
  <si>
    <t>0,6*0,6+0,15*0,3</t>
  </si>
  <si>
    <t>0,3*0,3+0,15*0,3</t>
  </si>
  <si>
    <t>342272225</t>
  </si>
  <si>
    <t>Příčky z pórobetonových tvárnic hladkých na tenké maltové lože objemová hmotnost do 500 kg/m3, tloušťka příčky 100 mm</t>
  </si>
  <si>
    <t>1775320393</t>
  </si>
  <si>
    <t>https://podminky.urs.cz/item/CS_URS_2022_02/342272225</t>
  </si>
  <si>
    <t>(3,45+0,9+1,3+3,4*2+0,9+1,7)*3,15</t>
  </si>
  <si>
    <t>(1,7+1,7)*2,3</t>
  </si>
  <si>
    <t>(4,1+0,85+4,6+0,85+0,8+0,85+2,55+1,15+0,8+2,7+0,8+1,5)*3,15</t>
  </si>
  <si>
    <t>(1,6+3,2+1,9+3,7+3,45+0,8+0,9+1,35)*3,15</t>
  </si>
  <si>
    <t>(1,7+1,9)*2,3</t>
  </si>
  <si>
    <t>60</t>
  </si>
  <si>
    <t>342291121</t>
  </si>
  <si>
    <t>Ukotvení příček plochými kotvami, do konstrukce cihelné</t>
  </si>
  <si>
    <t>209229881</t>
  </si>
  <si>
    <t>https://podminky.urs.cz/item/CS_URS_2022_02/342291121</t>
  </si>
  <si>
    <t>35</t>
  </si>
  <si>
    <t>44</t>
  </si>
  <si>
    <t>342361821</t>
  </si>
  <si>
    <t>Výztuž stěn a příček výplňových a oddělovacích pevných svislých nebo šikmých, rovných nebo oblých z betonářské oceli 10 505 (R) nebo BSt 500</t>
  </si>
  <si>
    <t>469175201</t>
  </si>
  <si>
    <t>https://podminky.urs.cz/item/CS_URS_2022_02/342361821</t>
  </si>
  <si>
    <t xml:space="preserve">překlady dveří  R12</t>
  </si>
  <si>
    <t>(2*1,1)*0,00089*6</t>
  </si>
  <si>
    <t>(2*1,1)*0,00089*9</t>
  </si>
  <si>
    <t>(2*1,1)*0,00089*7</t>
  </si>
  <si>
    <t>346272256</t>
  </si>
  <si>
    <t>Přizdívky z pórobetonových tvárnic objemová hmotnost do 500 kg/m3, na tenké maltové lože, tloušťka přizdívky 150 mm</t>
  </si>
  <si>
    <t>-787144084</t>
  </si>
  <si>
    <t>https://podminky.urs.cz/item/CS_URS_2022_02/346272256</t>
  </si>
  <si>
    <t>(0,5+1,3+0,25+0,875)*1,25+(0,5+1,3+0,25+0,875)*0,15</t>
  </si>
  <si>
    <t>0,9*1,25+0,9*0,15</t>
  </si>
  <si>
    <t>(1,6+1,2)*1,25+(1,6+1,2*0,15)</t>
  </si>
  <si>
    <t>Úpravy povrchů, podlahy a osazování výplní</t>
  </si>
  <si>
    <t>29</t>
  </si>
  <si>
    <t>612131121</t>
  </si>
  <si>
    <t>Podkladní a spojovací vrstva vnitřních omítaných ploch penetrace disperzní nanášená ručně stěn</t>
  </si>
  <si>
    <t>-1823327199</t>
  </si>
  <si>
    <t>https://podminky.urs.cz/item/CS_URS_2022_02/612131121</t>
  </si>
  <si>
    <t>26</t>
  </si>
  <si>
    <t>612321111</t>
  </si>
  <si>
    <t>Omítka vápenocementová vnitřních ploch nanášená ručně jednovrstvá, tloušťky do 10 mm hrubá zatřená svislých konstrukcí stěn</t>
  </si>
  <si>
    <t>374266092</t>
  </si>
  <si>
    <t>https://podminky.urs.cz/item/CS_URS_2022_02/612321111</t>
  </si>
  <si>
    <t>stávající zdivo po osekaných obkladech</t>
  </si>
  <si>
    <t>20,898</t>
  </si>
  <si>
    <t>27,09</t>
  </si>
  <si>
    <t>44,811</t>
  </si>
  <si>
    <t>27</t>
  </si>
  <si>
    <t>612321191</t>
  </si>
  <si>
    <t>Omítka vápenocementová vnitřních ploch nanášená ručně Příplatek k cenám za každých dalších i započatých 5 mm tloušťky omítky přes 10 mm stěn</t>
  </si>
  <si>
    <t>1773560286</t>
  </si>
  <si>
    <t>https://podminky.urs.cz/item/CS_URS_2022_02/612321191</t>
  </si>
  <si>
    <t>92,799*2</t>
  </si>
  <si>
    <t>28</t>
  </si>
  <si>
    <t>612325416</t>
  </si>
  <si>
    <t>Oprava vápenocementové omítky vnitřních ploch hladké, tloušťky do 20 mm, s celoplošným přeštukováním, tloušťky štuku 3 mm stěn, v rozsahu opravované plochy do 10%</t>
  </si>
  <si>
    <t>1848310739</t>
  </si>
  <si>
    <t>https://podminky.urs.cz/item/CS_URS_2022_02/612325416</t>
  </si>
  <si>
    <t>stávající zdivo po oškrábaných malbách</t>
  </si>
  <si>
    <t>15,674</t>
  </si>
  <si>
    <t>48,848</t>
  </si>
  <si>
    <t>116,588</t>
  </si>
  <si>
    <t>30</t>
  </si>
  <si>
    <t>612341121</t>
  </si>
  <si>
    <t>Omítka sádrová nebo vápenosádrová vnitřních ploch nanášená ručně jednovrstvá, tloušťky do 10 mm hladká svislých konstrukcí stěn</t>
  </si>
  <si>
    <t>999382189</t>
  </si>
  <si>
    <t>https://podminky.urs.cz/item/CS_URS_2022_02/612341121</t>
  </si>
  <si>
    <t>nové zdivo</t>
  </si>
  <si>
    <t>55,228*2</t>
  </si>
  <si>
    <t>0,405</t>
  </si>
  <si>
    <t>4,095</t>
  </si>
  <si>
    <t>0,135</t>
  </si>
  <si>
    <t>67,833*2</t>
  </si>
  <si>
    <t>1,26</t>
  </si>
  <si>
    <t>61,515*2</t>
  </si>
  <si>
    <t>5,28</t>
  </si>
  <si>
    <t>79</t>
  </si>
  <si>
    <t>619991001</t>
  </si>
  <si>
    <t>Zakrytí vnitřních ploch před znečištěním včetně pozdějšího odkrytí podlah fólií přilepenou lepící páskou</t>
  </si>
  <si>
    <t>-1578926509</t>
  </si>
  <si>
    <t>https://podminky.urs.cz/item/CS_URS_2022_02/619991001</t>
  </si>
  <si>
    <t>62</t>
  </si>
  <si>
    <t>622131101</t>
  </si>
  <si>
    <t>Podkladní a spojovací vrstva vnějších omítaných ploch cementový postřik nanášený ručně celoplošně stěn</t>
  </si>
  <si>
    <t>1198390812</t>
  </si>
  <si>
    <t>https://podminky.urs.cz/item/CS_URS_2022_02/622131101</t>
  </si>
  <si>
    <t>80</t>
  </si>
  <si>
    <t>622143003</t>
  </si>
  <si>
    <t>Montáž omítkových profilů plastových, pozinkovaných nebo dřevěných upevněných vtlačením do podkladní vrstvy nebo přibitím rohových s tkaninou</t>
  </si>
  <si>
    <t>714632467</t>
  </si>
  <si>
    <t>https://podminky.urs.cz/item/CS_URS_2022_02/622143003</t>
  </si>
  <si>
    <t>81</t>
  </si>
  <si>
    <t>55343035</t>
  </si>
  <si>
    <t>profil oddělovací a ukončovací Pz pro vnitřní omítky tl 8mm</t>
  </si>
  <si>
    <t>-2110495986</t>
  </si>
  <si>
    <t>64</t>
  </si>
  <si>
    <t>622321111</t>
  </si>
  <si>
    <t>Omítka vápenocementová vnějších ploch nanášená ručně jednovrstvá, tloušťky do 15 mm hrubá zatřená stěn</t>
  </si>
  <si>
    <t>-2134483898</t>
  </si>
  <si>
    <t>https://podminky.urs.cz/item/CS_URS_2022_02/622321111</t>
  </si>
  <si>
    <t>63</t>
  </si>
  <si>
    <t>622324111</t>
  </si>
  <si>
    <t>Omítka vápenocementová strukturální (břízolitová) vnějších ploch nanášená ručně škrábaná stěn</t>
  </si>
  <si>
    <t>533231508</t>
  </si>
  <si>
    <t>https://podminky.urs.cz/item/CS_URS_2022_02/622324111</t>
  </si>
  <si>
    <t>632451111</t>
  </si>
  <si>
    <t>Potěr cementový samonivelační ze suchých směsí tloušťky přes 25 do 30 mm</t>
  </si>
  <si>
    <t>-582871162</t>
  </si>
  <si>
    <t>https://podminky.urs.cz/item/CS_URS_2022_02/632451111</t>
  </si>
  <si>
    <t>1,36+2,89+1,5+1,32+3,08+0,96+1,36+1,32+6,68</t>
  </si>
  <si>
    <t>5,8+6,17+2,21+0,92+6,07</t>
  </si>
  <si>
    <t>8,06+6,84+1,08+8,25+6,52</t>
  </si>
  <si>
    <t>45</t>
  </si>
  <si>
    <t>642942111</t>
  </si>
  <si>
    <t>Osazování zárubní nebo rámů kovových dveřních lisovaných nebo z úhelníků bez dveřních křídel na cementovou maltu, plochy otvoru do 2,5 m2</t>
  </si>
  <si>
    <t>kus</t>
  </si>
  <si>
    <t>-1805286651</t>
  </si>
  <si>
    <t>https://podminky.urs.cz/item/CS_URS_2022_02/642942111</t>
  </si>
  <si>
    <t>A</t>
  </si>
  <si>
    <t>20</t>
  </si>
  <si>
    <t>B</t>
  </si>
  <si>
    <t>46</t>
  </si>
  <si>
    <t>55331481</t>
  </si>
  <si>
    <t>zárubeň jednokřídlá ocelová pro zdění tl stěny 75-100mm rozměru 700/1970, 2100mm</t>
  </si>
  <si>
    <t>1011732821</t>
  </si>
  <si>
    <t>47</t>
  </si>
  <si>
    <t>6.1R</t>
  </si>
  <si>
    <t>Nátěr zárubně</t>
  </si>
  <si>
    <t>ks</t>
  </si>
  <si>
    <t>2014445884</t>
  </si>
  <si>
    <t>56</t>
  </si>
  <si>
    <t>642946111</t>
  </si>
  <si>
    <t>Osazení stavebního pouzdra posuvných dveří do zděné příčky s jednou kapsou pro jedno dveřní křídlo průchozí šířky do 800 mm</t>
  </si>
  <si>
    <t>853690273</t>
  </si>
  <si>
    <t>https://podminky.urs.cz/item/CS_URS_2022_02/642946111</t>
  </si>
  <si>
    <t>2+2</t>
  </si>
  <si>
    <t>57</t>
  </si>
  <si>
    <t>55331610</t>
  </si>
  <si>
    <t>pouzdro stavební posuvných dveří jednopouzdrové 600mm standardní rozměr</t>
  </si>
  <si>
    <t>-115173706</t>
  </si>
  <si>
    <t>82</t>
  </si>
  <si>
    <t>6.2R</t>
  </si>
  <si>
    <t>Oprava podlahy po přemístění stoupačky 1.np(izolace, beton(</t>
  </si>
  <si>
    <t>kpl</t>
  </si>
  <si>
    <t>-593591096</t>
  </si>
  <si>
    <t>65</t>
  </si>
  <si>
    <t>946111115</t>
  </si>
  <si>
    <t>Montáž pojízdných věží trubkových nebo dílcových s maximálním zatížením podlahy do 200 kg/m2 šířky od 0,6 do 0,9 m, délky do 3,2 m, výšky přes 4,5 m do 5,5 m</t>
  </si>
  <si>
    <t>-1606783338</t>
  </si>
  <si>
    <t>https://podminky.urs.cz/item/CS_URS_2022_02/946111115</t>
  </si>
  <si>
    <t>omítka zazděné okno</t>
  </si>
  <si>
    <t>66</t>
  </si>
  <si>
    <t>946111215</t>
  </si>
  <si>
    <t>Montáž pojízdných věží trubkových nebo dílcových s maximálním zatížením podlahy do 200 kg/m2 Příplatek za první a každý další den použití pojízdného lešení k ceně -1115</t>
  </si>
  <si>
    <t>-1106184022</t>
  </si>
  <si>
    <t>https://podminky.urs.cz/item/CS_URS_2022_02/946111215</t>
  </si>
  <si>
    <t>1,000*7</t>
  </si>
  <si>
    <t>67</t>
  </si>
  <si>
    <t>946111815</t>
  </si>
  <si>
    <t>Demontáž pojízdných věží trubkových nebo dílcových s maximálním zatížením podlahy do 200 kg/m2 šířky od 0,6 do 0,9 m, délky do 3,2 m, výšky přes 4,5 m do 5,5 m</t>
  </si>
  <si>
    <t>1260785511</t>
  </si>
  <si>
    <t>https://podminky.urs.cz/item/CS_URS_2022_02/946111815</t>
  </si>
  <si>
    <t>42</t>
  </si>
  <si>
    <t>-204038600</t>
  </si>
  <si>
    <t>971038331</t>
  </si>
  <si>
    <t>Vybourání otvorů ve zdivu základovém nebo nadzákladovém z cihel, tvárnic, příčkovek dutých tvárnic nebo příčkovek, velikosti plochy do 0,09 m2, tl. do 150 mm</t>
  </si>
  <si>
    <t>553988544</t>
  </si>
  <si>
    <t>https://podminky.urs.cz/item/CS_URS_2022_02/971038331</t>
  </si>
  <si>
    <t>4+1</t>
  </si>
  <si>
    <t>68</t>
  </si>
  <si>
    <t>971038421</t>
  </si>
  <si>
    <t>Vybourání otvorů ve zdivu základovém nebo nadzákladovém z cihel, tvárnic, příčkovek dutých tvárnic nebo příčkovek, velikosti plochy do 0,25 m2, tl. do 100 mm</t>
  </si>
  <si>
    <t>2105780177</t>
  </si>
  <si>
    <t>https://podminky.urs.cz/item/CS_URS_2022_02/971038421</t>
  </si>
  <si>
    <t>4+1+1+1</t>
  </si>
  <si>
    <t>2+1+3</t>
  </si>
  <si>
    <t>763</t>
  </si>
  <si>
    <t>Konstrukce suché výstavby</t>
  </si>
  <si>
    <t>763121422</t>
  </si>
  <si>
    <t>Stěna předsazená ze sádrokartonových desek s nosnou konstrukcí z ocelových profilů CW, UW jednoduše opláštěná deskou impregnovanou H2 tl. 12,5 mm bez izolace, EI 15, stěna tl. 62,5 mm, profil 50</t>
  </si>
  <si>
    <t>-493906962</t>
  </si>
  <si>
    <t>https://podminky.urs.cz/item/CS_URS_2022_02/763121422</t>
  </si>
  <si>
    <t xml:space="preserve">obklad modulů </t>
  </si>
  <si>
    <t>(0,8+0,575+0,8)*1,15+(0,8+0,575+0,8)*0,15</t>
  </si>
  <si>
    <t>(0,8+0,8+0,85+0,85)*1,15+(0,8*2+0,85*2)*0,15</t>
  </si>
  <si>
    <t>(0,8+0,8+0,887)*1,15+(0,8+0,8+0,887)*0,15</t>
  </si>
  <si>
    <t>763164521</t>
  </si>
  <si>
    <t>Obklad konstrukcí sádrokartonovými deskami včetně ochranných úhelníků ve tvaru L rozvinuté šíře do 0,4 m, opláštěný deskou impregnovanou H2, tl. 12,5 mm</t>
  </si>
  <si>
    <t>1756740707</t>
  </si>
  <si>
    <t>https://podminky.urs.cz/item/CS_URS_2022_02/763164521</t>
  </si>
  <si>
    <t>1,9+2+3,15+0,9+3,15</t>
  </si>
  <si>
    <t>3,15+3,15+3,15+3,15</t>
  </si>
  <si>
    <t>1,9+2+3,15+1,9+3,15+3,15+0,9</t>
  </si>
  <si>
    <t>763164541</t>
  </si>
  <si>
    <t>Obklad konstrukcí sádrokartonovými deskami včetně ochranných úhelníků ve tvaru L rozvinuté šíře přes 0,4 do 0,8 m, opláštěný deskou impregnovanou H2, tl. 12,5 mm</t>
  </si>
  <si>
    <t>-1000757138</t>
  </si>
  <si>
    <t>https://podminky.urs.cz/item/CS_URS_2022_02/763164541</t>
  </si>
  <si>
    <t>4,2+4,5</t>
  </si>
  <si>
    <t>3,15+4,5</t>
  </si>
  <si>
    <t>3,15+0,9+7,1</t>
  </si>
  <si>
    <t>763164621</t>
  </si>
  <si>
    <t>Obklad konstrukcí sádrokartonovými deskami včetně ochranných úhelníků ve tvaru U rozvinuté šíře do 0,6 m, opláštěný deskou impregnovanou H2, tl. 12,5 mm</t>
  </si>
  <si>
    <t>-1261271819</t>
  </si>
  <si>
    <t>https://podminky.urs.cz/item/CS_URS_2022_02/763164621</t>
  </si>
  <si>
    <t>1,9+1,9</t>
  </si>
  <si>
    <t>763172321</t>
  </si>
  <si>
    <t>Montáž dvířek pro konstrukce ze sádrokartonových desek revizních jednoplášťových pro příčky a předsazené stěny velikost (šxv) 200 x 200 mm</t>
  </si>
  <si>
    <t>-1295706379</t>
  </si>
  <si>
    <t>https://podminky.urs.cz/item/CS_URS_2022_02/763172321</t>
  </si>
  <si>
    <t>5+1</t>
  </si>
  <si>
    <t>59030710</t>
  </si>
  <si>
    <t>dvířka revizní jednokřídlá s automatickým zámkem 200x200mm</t>
  </si>
  <si>
    <t>32</t>
  </si>
  <si>
    <t>932550286</t>
  </si>
  <si>
    <t>763172347</t>
  </si>
  <si>
    <t>Montáž dvířek pro konstrukce ze sádrokartonových desek revizních jednoplášťových pro příčky a předsazené stěny ostatních velikostí do 0,16 m2</t>
  </si>
  <si>
    <t>-796415391</t>
  </si>
  <si>
    <t>https://podminky.urs.cz/item/CS_URS_2022_02/763172347</t>
  </si>
  <si>
    <t>1.np 400x200</t>
  </si>
  <si>
    <t>59030751R</t>
  </si>
  <si>
    <t>dvířka revizní jednokřídlá s automatickým zámkem 200x400mm</t>
  </si>
  <si>
    <t>244604740</t>
  </si>
  <si>
    <t>83</t>
  </si>
  <si>
    <t>763.1R</t>
  </si>
  <si>
    <t>Oprava prostupů stoupaček stropen</t>
  </si>
  <si>
    <t>2057423161</t>
  </si>
  <si>
    <t>766</t>
  </si>
  <si>
    <t>Konstrukce truhlářské</t>
  </si>
  <si>
    <t>48</t>
  </si>
  <si>
    <t>766660001</t>
  </si>
  <si>
    <t>Montáž dveřních křídel dřevěných nebo plastových otevíravých do ocelové zárubně povrchově upravených jednokřídlových, šířky do 800 mm</t>
  </si>
  <si>
    <t>489503274</t>
  </si>
  <si>
    <t>https://podminky.urs.cz/item/CS_URS_2022_02/766660001</t>
  </si>
  <si>
    <t>C</t>
  </si>
  <si>
    <t>49</t>
  </si>
  <si>
    <t>61162085</t>
  </si>
  <si>
    <t>dveře jednokřídlé dřevotřískové povrch laminátový plné 700x1970-2100mm</t>
  </si>
  <si>
    <t>-1499484456</t>
  </si>
  <si>
    <t>58</t>
  </si>
  <si>
    <t>766660311</t>
  </si>
  <si>
    <t>Montáž dveřních křídel dřevěných nebo plastových posuvných dveří do pouzdra s jednou kapsou jednokřídlových, průchozí šířky do 800 mm</t>
  </si>
  <si>
    <t>2130516314</t>
  </si>
  <si>
    <t>https://podminky.urs.cz/item/CS_URS_2022_02/766660311</t>
  </si>
  <si>
    <t>59</t>
  </si>
  <si>
    <t>766.1R</t>
  </si>
  <si>
    <t>Posuvné dveře do pouzdra ozn.D vč.příslušenství</t>
  </si>
  <si>
    <t>1012794085</t>
  </si>
  <si>
    <t>52</t>
  </si>
  <si>
    <t>766660720</t>
  </si>
  <si>
    <t>Montáž dveřních doplňků větrací mřížky s vyříznutím otvoru</t>
  </si>
  <si>
    <t>-208411019</t>
  </si>
  <si>
    <t>https://podminky.urs.cz/item/CS_URS_2022_02/766660720</t>
  </si>
  <si>
    <t>53</t>
  </si>
  <si>
    <t>55341421R</t>
  </si>
  <si>
    <t>průvětrník bez klapek se sítí 150x400mm</t>
  </si>
  <si>
    <t>1481927081</t>
  </si>
  <si>
    <t>50</t>
  </si>
  <si>
    <t>766660729</t>
  </si>
  <si>
    <t>Montáž dveřních doplňků dveřního kování interiérového štítku s klikou</t>
  </si>
  <si>
    <t>1339637900</t>
  </si>
  <si>
    <t>https://podminky.urs.cz/item/CS_URS_2022_02/766660729</t>
  </si>
  <si>
    <t>51</t>
  </si>
  <si>
    <t>54914123</t>
  </si>
  <si>
    <t>kování rozetové klika/klika</t>
  </si>
  <si>
    <t>18442383</t>
  </si>
  <si>
    <t>54</t>
  </si>
  <si>
    <t>766695212</t>
  </si>
  <si>
    <t>Montáž ostatních truhlářských konstrukcí prahů dveří jednokřídlových, šířky do 100 mm</t>
  </si>
  <si>
    <t>-1734628874</t>
  </si>
  <si>
    <t>https://podminky.urs.cz/item/CS_URS_2022_02/766695212</t>
  </si>
  <si>
    <t>9+1</t>
  </si>
  <si>
    <t>55</t>
  </si>
  <si>
    <t>61187136</t>
  </si>
  <si>
    <t>práh dveřní dřevěný dubový tl 20mm dl 720mm š 100mm</t>
  </si>
  <si>
    <t>-647579818</t>
  </si>
  <si>
    <t>22</t>
  </si>
  <si>
    <t>771121011</t>
  </si>
  <si>
    <t>Příprava podkladu před provedením dlažby nátěr penetrační na podlahu</t>
  </si>
  <si>
    <t>-1478426952</t>
  </si>
  <si>
    <t>https://podminky.urs.cz/item/CS_URS_2022_02/771121011</t>
  </si>
  <si>
    <t>23</t>
  </si>
  <si>
    <t>771151021</t>
  </si>
  <si>
    <t>Příprava podkladu před provedením dlažby samonivelační stěrka min.pevnosti 30 MPa, tloušťky do 3 mm</t>
  </si>
  <si>
    <t>-2067773251</t>
  </si>
  <si>
    <t>https://podminky.urs.cz/item/CS_URS_2022_02/771151021</t>
  </si>
  <si>
    <t>24</t>
  </si>
  <si>
    <t>771474112</t>
  </si>
  <si>
    <t>Montáž soklů z dlaždic keramických lepených flexibilním lepidlem rovných, výšky přes 65 do 90 mm</t>
  </si>
  <si>
    <t>-1754492667</t>
  </si>
  <si>
    <t>https://podminky.urs.cz/item/CS_URS_2022_02/771474112</t>
  </si>
  <si>
    <t>4,45*2+1,5*2</t>
  </si>
  <si>
    <t>0,45+2,35+2,2+0,7+2,8+1,95</t>
  </si>
  <si>
    <t>(5,5+1,5+1,2+0,9)*2+1,35+0,3+2,15+0,3+1,46+4,15+1,45</t>
  </si>
  <si>
    <t>25</t>
  </si>
  <si>
    <t>59761338</t>
  </si>
  <si>
    <t>sokl-dlažba keramická slinutá hladká do interiéru i exteriéru 445x85mm</t>
  </si>
  <si>
    <t>-2017364962</t>
  </si>
  <si>
    <t>51,71*2,475 'Přepočtené koeficientem množství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</si>
  <si>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</si>
  <si>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</si>
  <si>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472340806</t>
  </si>
  <si>
    <t>https://podminky.urs.cz/item/CS_URS_2022_02/771574263</t>
  </si>
  <si>
    <t>8,06+6,84+1,08+6,52</t>
  </si>
  <si>
    <t>59761409</t>
  </si>
  <si>
    <t>dlažba keramická slinutá protiskluzná do interiéru i exteriéru pro vysoké mechanické namáhání přes 9 do 12ks/m2</t>
  </si>
  <si>
    <t>1898770710</t>
  </si>
  <si>
    <t>64,14*1,25 'Přepočtené koeficientem množství</t>
  </si>
  <si>
    <t>69</t>
  </si>
  <si>
    <t>771577111</t>
  </si>
  <si>
    <t>Montáž podlah z dlaždic keramických lepených flexibilním lepidlem Příplatek k cenám za plochu do 5 m2 jednotlivě</t>
  </si>
  <si>
    <t>1276983652</t>
  </si>
  <si>
    <t>https://podminky.urs.cz/item/CS_URS_2022_02/771577111</t>
  </si>
  <si>
    <t>70</t>
  </si>
  <si>
    <t>771577112</t>
  </si>
  <si>
    <t>Montáž podlah z dlaždic keramických lepených flexibilním lepidlem Příplatek k cenám za podlahy v omezeném prostoru</t>
  </si>
  <si>
    <t>-810599099</t>
  </si>
  <si>
    <t>https://podminky.urs.cz/item/CS_URS_2022_02/771577112</t>
  </si>
  <si>
    <t>771591112</t>
  </si>
  <si>
    <t>Izolace podlahy pod dlažbu nátěrem nebo stěrkou ve dvou vrstvách</t>
  </si>
  <si>
    <t>473982437</t>
  </si>
  <si>
    <t>https://podminky.urs.cz/item/CS_URS_2022_02/771591112</t>
  </si>
  <si>
    <t>1,36+2,89+1,5+1,32+3,08+0,96+1,36+1,32</t>
  </si>
  <si>
    <t>(0,8*2+1,55*2+1,7*2+1,55*2+0,8+0,965+1,55+1,7)*0,3</t>
  </si>
  <si>
    <t>(0,8*2+1,65*2+0,8*2+1,65*2)*0,3</t>
  </si>
  <si>
    <t>(1,7+1,2+0,8+1,4+2,5+0,8*2+1,2*2+0,8*2+1,7*2)*0,3</t>
  </si>
  <si>
    <t>5,8+6,17+2,21+0,92</t>
  </si>
  <si>
    <t>(1,35*2+0,85*2+1,25*2+0,85*2+1,3*2+0,85*2)*0,3</t>
  </si>
  <si>
    <t>(0,8*2+1,15*2+0,8*2+1,5*2+0,85*2+2,4*2+1,152*2+2,1*2)*0,3</t>
  </si>
  <si>
    <t>(1,8+0,85+0,55+1+1,25+1,75+2,7+0,9+1,6+0,9+0,9)*0,3</t>
  </si>
  <si>
    <t>8,06+6,84</t>
  </si>
  <si>
    <t>(1,1+0,9*2+1,9*2+1,6*2+1,126*2+1,9*2)*0,3</t>
  </si>
  <si>
    <t>(1,65*2+0,8*2+1,7*2+0,8*2+2,55+1,7+1,2+0,8+1,25+0,8*2+1,25*2+0,8*2+1,7*2)*0,3</t>
  </si>
  <si>
    <t>37</t>
  </si>
  <si>
    <t>771591115</t>
  </si>
  <si>
    <t>Podlahy - dokončovací práce spárování silikonem</t>
  </si>
  <si>
    <t>-101118031</t>
  </si>
  <si>
    <t>https://podminky.urs.cz/item/CS_URS_2022_02/771591115</t>
  </si>
  <si>
    <t>(0,8+1,7+1,7+1,7+0,8+1,7+0,8+1,65+0,8+1,65+0,8+1,7+1,2+0,8+4,45+1,5)*2</t>
  </si>
  <si>
    <t>(2,5+1,3+0,9+1,2+0,9)</t>
  </si>
  <si>
    <t>(1,35*2+0,85*2+1,25*2+0,85*2+1,3*2+0,85*2)</t>
  </si>
  <si>
    <t>(0,8*2+1,15*2+0,8*2+1,5*2+0,85*2+2,4*2+1,152*2+2,1*2)</t>
  </si>
  <si>
    <t>(1,8+0,85+0,55+1+1,25+1,75+2,7+0,9+1,6+0,9+0,9)</t>
  </si>
  <si>
    <t>(1,1+0,9*2+1,9*2+1,6*2+1,126*2+1,9*2)</t>
  </si>
  <si>
    <t>(1,65*2+0,8*2+1,7*2+0,8*2+2,55+1,7+1,2+0,8+1,25+0,8*2+1,25*2+0,8*2+1,7*2)</t>
  </si>
  <si>
    <t>(1,2+0,9+1,5+4,5+1,45+4,15)*2</t>
  </si>
  <si>
    <t>771591237</t>
  </si>
  <si>
    <t>Izolace podlahy pod dlažbu montáž těsnícího pásu pro styčné nebo dilatační spáry</t>
  </si>
  <si>
    <t>1654862399</t>
  </si>
  <si>
    <t>https://podminky.urs.cz/item/CS_URS_2022_02/771591237</t>
  </si>
  <si>
    <t>0,8*2+1,55*2+1,7*2+1,55*2+0,8+0,965+1,55+1,7</t>
  </si>
  <si>
    <t>0,8*2+1,65*2+0,8*2+1,65*2</t>
  </si>
  <si>
    <t>1,7+1,2+0,8+1,4+2,5+0,8*2+1,2*2+0,8*2+1,7*2</t>
  </si>
  <si>
    <t>59054221</t>
  </si>
  <si>
    <t>páska pružná těsnící hydroizolační š 250mm</t>
  </si>
  <si>
    <t>1709349566</t>
  </si>
  <si>
    <t>148,771*1,05 'Přepočtené koeficientem množství</t>
  </si>
  <si>
    <t>781111011</t>
  </si>
  <si>
    <t>Příprava podkladu před provedením obkladu oprášení (ometení) stěny</t>
  </si>
  <si>
    <t>-1641204946</t>
  </si>
  <si>
    <t>https://podminky.urs.cz/item/CS_URS_2022_02/781111011</t>
  </si>
  <si>
    <t>31</t>
  </si>
  <si>
    <t>781121011</t>
  </si>
  <si>
    <t>Příprava podkladu před provedením obkladu nátěr penetrační na stěnu</t>
  </si>
  <si>
    <t>1165788916</t>
  </si>
  <si>
    <t>https://podminky.urs.cz/item/CS_URS_2022_02/781121011</t>
  </si>
  <si>
    <t>(0,8+1,7+1,7+1,7+0,8+1,7+0,8+1,65+0,8+1,65+0,8+1,7+1,2+0,8)*2*2,1</t>
  </si>
  <si>
    <t>(2,5+1,3+0,9+1,2+0,9)*2,1</t>
  </si>
  <si>
    <t>(1,35+0,85+1,25+0,85+1,3+0,85+1,152+2,1+0,8+1,15+0,85+2,4+0,8+1,5)*2*2,1</t>
  </si>
  <si>
    <t>(1,8+0,85+0,55+1+1,25+1,75+2,7+0,9+1,6+0,9+0,9)*2,1</t>
  </si>
  <si>
    <t>(1,6+1,9+1,126+1,9+0,8+1,65+0,8+1,7+0,8+1,7+0,8+1,25)*2*2,1</t>
  </si>
  <si>
    <t>(0,9+1,1+0,3+1,9+1,2+1,7+2,55+0,55+0,9)*2,1</t>
  </si>
  <si>
    <t>33</t>
  </si>
  <si>
    <t>781131112</t>
  </si>
  <si>
    <t>Izolace stěny pod obklad izolace nátěrem nebo stěrkou ve dvou vrstvách</t>
  </si>
  <si>
    <t>103623305</t>
  </si>
  <si>
    <t>https://podminky.urs.cz/item/CS_URS_2022_02/781131112</t>
  </si>
  <si>
    <t>(1,65+0,8)*2*2*3,15</t>
  </si>
  <si>
    <t>(1,3*2+0,8+0,95*2+0,8)*3,15</t>
  </si>
  <si>
    <t>(1,65+0,8+1,7+0,8)*2*3,15</t>
  </si>
  <si>
    <t>34</t>
  </si>
  <si>
    <t>781474116</t>
  </si>
  <si>
    <t>Montáž obkladů vnitřních stěn z dlaždic keramických lepených flexibilním lepidlem maloformátových hladkých přes 25 do 35 ks/m2</t>
  </si>
  <si>
    <t>-911808080</t>
  </si>
  <si>
    <t>https://podminky.urs.cz/item/CS_URS_2022_02/781474116</t>
  </si>
  <si>
    <t>59761038</t>
  </si>
  <si>
    <t>obklad keramický hladký přes 25 do 35ks/m2</t>
  </si>
  <si>
    <t>-2121113239</t>
  </si>
  <si>
    <t>281,727*1,1 'Přepočtené koeficientem množství</t>
  </si>
  <si>
    <t>36</t>
  </si>
  <si>
    <t>781491111</t>
  </si>
  <si>
    <t>Obklad - dokončující práce profily ukončovací kladené do malty rohové</t>
  </si>
  <si>
    <t>-880290356</t>
  </si>
  <si>
    <t>https://podminky.urs.cz/item/CS_URS_2022_02/781491111</t>
  </si>
  <si>
    <t>783</t>
  </si>
  <si>
    <t>Dokončovací práce - nátěry</t>
  </si>
  <si>
    <t>71</t>
  </si>
  <si>
    <t>783101201</t>
  </si>
  <si>
    <t>Příprava podkladu truhlářských konstrukcí před provedením nátěru broušení smirkovým papírem nebo plátnem hrubé</t>
  </si>
  <si>
    <t>1609371601</t>
  </si>
  <si>
    <t>https://podminky.urs.cz/item/CS_URS_2022_02/783101201</t>
  </si>
  <si>
    <t>2.np stávající okna</t>
  </si>
  <si>
    <t>((0,5*1,4)*6)*3</t>
  </si>
  <si>
    <t>((0,5*1,4)*6)*4</t>
  </si>
  <si>
    <t>73</t>
  </si>
  <si>
    <t>783113121</t>
  </si>
  <si>
    <t>Napouštěcí nátěr truhlářských konstrukcí dvojnásobný fungicidní syntetický</t>
  </si>
  <si>
    <t>1770446537</t>
  </si>
  <si>
    <t>https://podminky.urs.cz/item/CS_URS_2022_02/783113121</t>
  </si>
  <si>
    <t>74</t>
  </si>
  <si>
    <t>783114101</t>
  </si>
  <si>
    <t>Základní nátěr truhlářských konstrukcí jednonásobný syntetický</t>
  </si>
  <si>
    <t>-1818942356</t>
  </si>
  <si>
    <t>https://podminky.urs.cz/item/CS_URS_2022_02/783114101</t>
  </si>
  <si>
    <t>75</t>
  </si>
  <si>
    <t>783118211</t>
  </si>
  <si>
    <t>Lakovací nátěr truhlářských konstrukcí dvojnásobný s mezibroušením syntetický</t>
  </si>
  <si>
    <t>598286207</t>
  </si>
  <si>
    <t>https://podminky.urs.cz/item/CS_URS_2022_02/783118211</t>
  </si>
  <si>
    <t>76</t>
  </si>
  <si>
    <t>783152114</t>
  </si>
  <si>
    <t>Tmelení truhlářských konstrukcí lokální, včetně přebroušení tmelených míst rozsahu přes 10 do 30% plochy, tmelem polyesterovým</t>
  </si>
  <si>
    <t>-1584428331</t>
  </si>
  <si>
    <t>https://podminky.urs.cz/item/CS_URS_2022_02/783152114</t>
  </si>
  <si>
    <t>40</t>
  </si>
  <si>
    <t>784111001</t>
  </si>
  <si>
    <t>Oprášení (ometení) podkladu v místnostech výšky do 3,80 m</t>
  </si>
  <si>
    <t>-1901291248</t>
  </si>
  <si>
    <t>https://podminky.urs.cz/item/CS_URS_2022_02/784111001</t>
  </si>
  <si>
    <t>41</t>
  </si>
  <si>
    <t>784161501</t>
  </si>
  <si>
    <t>Celoplošné vyrovnání podkladu disperzní stěrkou, tloušťky do 3 mm vyhlazením v místnostech výšky do 3,80 m</t>
  </si>
  <si>
    <t>-297124464</t>
  </si>
  <si>
    <t>https://podminky.urs.cz/item/CS_URS_2022_02/784161501</t>
  </si>
  <si>
    <t>38</t>
  </si>
  <si>
    <t>784181101</t>
  </si>
  <si>
    <t>Penetrace podkladu jednonásobná základní akrylátová bezbarvá v místnostech výšky do 3,80 m</t>
  </si>
  <si>
    <t>-387678236</t>
  </si>
  <si>
    <t>https://podminky.urs.cz/item/CS_URS_2022_02/784181101</t>
  </si>
  <si>
    <t>(0,8+1,7+1,7+1,7+0,8+1,7+0,8+1,65+0,8+1,65+0,8+1,7+1,2+0,8)*2*1,05</t>
  </si>
  <si>
    <t>(2,5+1,3+0,9+1,2+0,9)*1,05</t>
  </si>
  <si>
    <t>(1,36+2,89+1,5+1,32+3,08+0,96+1,36+1,32+6,68)*1,05</t>
  </si>
  <si>
    <t>(4,45+1,5)*2*3,15</t>
  </si>
  <si>
    <t>137,061-102,068+33,967+5,8+6,17+2,21+0,92+6,07+48,848</t>
  </si>
  <si>
    <t>128,445+44,811+116,588-90,619+8,06+6,84+1,08+8,25+6,52</t>
  </si>
  <si>
    <t>39</t>
  </si>
  <si>
    <t>784211101</t>
  </si>
  <si>
    <t>Malby z malířských směsí oděruvzdorných za mokra dvojnásobné, bílé za mokra oděruvzdorné výborně v místnostech výšky do 3,80 m</t>
  </si>
  <si>
    <t>-304217222</t>
  </si>
  <si>
    <t>https://podminky.urs.cz/item/CS_URS_2022_02/784211101</t>
  </si>
  <si>
    <t>787</t>
  </si>
  <si>
    <t>Dokončovací práce - zasklívání</t>
  </si>
  <si>
    <t>77</t>
  </si>
  <si>
    <t>787911115</t>
  </si>
  <si>
    <t>Zasklívání – ostatní práce montáž fólie na sklo neprůhledné</t>
  </si>
  <si>
    <t>-915266464</t>
  </si>
  <si>
    <t>https://podminky.urs.cz/item/CS_URS_2022_02/787911115</t>
  </si>
  <si>
    <t>(0,5*1,4)*7</t>
  </si>
  <si>
    <t>78</t>
  </si>
  <si>
    <t>63479013</t>
  </si>
  <si>
    <t>fólie na sklo nereflexní kouřová 50%</t>
  </si>
  <si>
    <t>-793126444</t>
  </si>
  <si>
    <t>4,9*1,03 'Přepočtené koeficientem množství</t>
  </si>
  <si>
    <t>84</t>
  </si>
  <si>
    <t>166623856</t>
  </si>
  <si>
    <t>přípomocné práce</t>
  </si>
  <si>
    <t>c - ZTI</t>
  </si>
  <si>
    <t>D1 - Vnitřní kanalizace - splašková</t>
  </si>
  <si>
    <t xml:space="preserve">    D2 - Stoupačka S1</t>
  </si>
  <si>
    <t xml:space="preserve">    D3 - Stoupačka S2</t>
  </si>
  <si>
    <t xml:space="preserve">    D4 - Stoupačka S3</t>
  </si>
  <si>
    <t xml:space="preserve">    D5 - Stoupačka S4</t>
  </si>
  <si>
    <t xml:space="preserve">    D6 - Stoupačka S5</t>
  </si>
  <si>
    <t xml:space="preserve">    D7 - Ostatní pro splaškovou kanalizaci</t>
  </si>
  <si>
    <t xml:space="preserve">    D8 - Demontáže splašková kanalizace</t>
  </si>
  <si>
    <t xml:space="preserve">D9 - Montáž rozvodů pitné vody v sociálních prostorech  v 1.NP, 2.NP a 3.NP</t>
  </si>
  <si>
    <t xml:space="preserve">    D10 - Kulový kohout s vypouštěním</t>
  </si>
  <si>
    <t xml:space="preserve">    D11 - Potrubí studené vody, teplé vody a cirkulace PPR PN16</t>
  </si>
  <si>
    <t xml:space="preserve">    D12 - Izolace potrubí teplé vody a cirkulace</t>
  </si>
  <si>
    <t xml:space="preserve">    D13 - Izolace potrubí studené vody</t>
  </si>
  <si>
    <t xml:space="preserve">    D14 - Ostatní pro rozvod pitné vody</t>
  </si>
  <si>
    <t xml:space="preserve">    D15 - Demontáže rozvodu pitné vody</t>
  </si>
  <si>
    <t xml:space="preserve">    D16 - Ostatní pro ZTI</t>
  </si>
  <si>
    <t>D1</t>
  </si>
  <si>
    <t>Vnitřní kanalizace - splašková</t>
  </si>
  <si>
    <t>D2</t>
  </si>
  <si>
    <t>Stoupačka S1</t>
  </si>
  <si>
    <t>721 17-4025</t>
  </si>
  <si>
    <t>- trubka s hrdlem HTEM - SN4 - ø110mm včetně tvarovek</t>
  </si>
  <si>
    <t>-806452279</t>
  </si>
  <si>
    <t>721 17-4042</t>
  </si>
  <si>
    <t>- trubka s hrdlem HTEM - SN4 - ø40mm včetně tvarovek</t>
  </si>
  <si>
    <t>-262214811</t>
  </si>
  <si>
    <t>721 17-4045</t>
  </si>
  <si>
    <t>-523239707</t>
  </si>
  <si>
    <t>722 17-4043</t>
  </si>
  <si>
    <t>- trubka s hrdlem HTEM - SN4 - ø50mm včetně tvarovek</t>
  </si>
  <si>
    <t>845420101</t>
  </si>
  <si>
    <t>725 11-</t>
  </si>
  <si>
    <t>Instalační systém pro závěsný klozet pro ovládání zepředu s připojením</t>
  </si>
  <si>
    <t>-157541333</t>
  </si>
  <si>
    <t>725 11-9123</t>
  </si>
  <si>
    <t>Montáž napojení WC</t>
  </si>
  <si>
    <t>-1737925040</t>
  </si>
  <si>
    <t>725 21-1601</t>
  </si>
  <si>
    <t>Keramické dvouumyvadlo s jedným odpadem, s otvorem pro 2 armatury včetně sifonu, 1000x470 mm</t>
  </si>
  <si>
    <t>-917494597</t>
  </si>
  <si>
    <t>725 21-1603</t>
  </si>
  <si>
    <t>Keramické umyvadlo š.50cm s otvorem pro armaturu včetně sifonu</t>
  </si>
  <si>
    <t>-222719047</t>
  </si>
  <si>
    <t>725 21-9101</t>
  </si>
  <si>
    <t>Montáž napojení umyvadel/dvouumyvadla s jedním odpadem</t>
  </si>
  <si>
    <t>-1777921409</t>
  </si>
  <si>
    <t>72511-2021</t>
  </si>
  <si>
    <t>Závěsný klozet včetně sedátka</t>
  </si>
  <si>
    <t>-333673754</t>
  </si>
  <si>
    <t>Pol2</t>
  </si>
  <si>
    <t>- čistící tvarovka HTRE - ø110mm</t>
  </si>
  <si>
    <t>657211118</t>
  </si>
  <si>
    <t>Pol3</t>
  </si>
  <si>
    <t>- spojovací a kotevní materiál</t>
  </si>
  <si>
    <t>kpl.</t>
  </si>
  <si>
    <t>1101933263</t>
  </si>
  <si>
    <t>-1273507862</t>
  </si>
  <si>
    <t>D3</t>
  </si>
  <si>
    <t>Stoupačka S2</t>
  </si>
  <si>
    <t>675187355</t>
  </si>
  <si>
    <t>-574589134</t>
  </si>
  <si>
    <t>721 17-4044</t>
  </si>
  <si>
    <t>- trubka s hrdlem HTEM - SN4 - ø70mm včetně tvarovek</t>
  </si>
  <si>
    <t>-1079464090</t>
  </si>
  <si>
    <t>-1328999761</t>
  </si>
  <si>
    <t>892178994</t>
  </si>
  <si>
    <t>-1397960852</t>
  </si>
  <si>
    <t>2069598852</t>
  </si>
  <si>
    <t>725 21-1603.1</t>
  </si>
  <si>
    <t>Keramické umyvadlo š.50 cm s otvorem pro armaturu včetně sifonu</t>
  </si>
  <si>
    <t>1454959509</t>
  </si>
  <si>
    <t>725 24-1111</t>
  </si>
  <si>
    <t>Sprchová vanička 800x800mm akrylátová</t>
  </si>
  <si>
    <t>1295487125</t>
  </si>
  <si>
    <t>725 24-51</t>
  </si>
  <si>
    <t>Sprchové dveře 800x1950mm</t>
  </si>
  <si>
    <t>2112147757</t>
  </si>
  <si>
    <t>725 24-9103</t>
  </si>
  <si>
    <t>Montáž sprchové vpusti, včetně sprchového koutu s vaničkou</t>
  </si>
  <si>
    <t>-1097938176</t>
  </si>
  <si>
    <t>72511-2021.1</t>
  </si>
  <si>
    <t>Závěsný klozet keramický včetně sedátka</t>
  </si>
  <si>
    <t>-1011959558</t>
  </si>
  <si>
    <t>509669588</t>
  </si>
  <si>
    <t>Pol4</t>
  </si>
  <si>
    <t>-1518182988</t>
  </si>
  <si>
    <t>Pol5</t>
  </si>
  <si>
    <t>2087546946</t>
  </si>
  <si>
    <t>D4</t>
  </si>
  <si>
    <t>Stoupačka S3</t>
  </si>
  <si>
    <t>721 17-3315</t>
  </si>
  <si>
    <t>- trubka s hrdlem KGEM - SN4 - ø110mm včetně tvarovek</t>
  </si>
  <si>
    <t>293737673</t>
  </si>
  <si>
    <t>-1772569110</t>
  </si>
  <si>
    <t>-1636392105</t>
  </si>
  <si>
    <t>721 17-4044.1</t>
  </si>
  <si>
    <t>- trubka s hrdlem HTEM - SN4 - ø75mm včetně tvarovek</t>
  </si>
  <si>
    <t>1333955065</t>
  </si>
  <si>
    <t>-1044091134</t>
  </si>
  <si>
    <t>721 17-4062</t>
  </si>
  <si>
    <t>569291932</t>
  </si>
  <si>
    <t>725 11-.1</t>
  </si>
  <si>
    <t>Instalační systém pro závěsnou výlevku pro ovládání zepředu s připojením</t>
  </si>
  <si>
    <t>-975377682</t>
  </si>
  <si>
    <t>725 21-1603.2</t>
  </si>
  <si>
    <t>-1584205979</t>
  </si>
  <si>
    <t>725 21-9101.1</t>
  </si>
  <si>
    <t>Montáž napojení umyvadel</t>
  </si>
  <si>
    <t>-365928941</t>
  </si>
  <si>
    <t>43</t>
  </si>
  <si>
    <t>681303176</t>
  </si>
  <si>
    <t>-1414451963</t>
  </si>
  <si>
    <t>1969359724</t>
  </si>
  <si>
    <t>725 33-1111</t>
  </si>
  <si>
    <t>Závěsná výlevka keramická + plastová mřížka</t>
  </si>
  <si>
    <t>899419589</t>
  </si>
  <si>
    <t>725 33-9111</t>
  </si>
  <si>
    <t>Montáž napojení výlevky</t>
  </si>
  <si>
    <t>-90481353</t>
  </si>
  <si>
    <t>1726233187</t>
  </si>
  <si>
    <t>274647637</t>
  </si>
  <si>
    <t>1519601616</t>
  </si>
  <si>
    <t>Pol6</t>
  </si>
  <si>
    <t>501747593</t>
  </si>
  <si>
    <t>D5</t>
  </si>
  <si>
    <t>Stoupačka S4</t>
  </si>
  <si>
    <t>517222250</t>
  </si>
  <si>
    <t>1706446439</t>
  </si>
  <si>
    <t>721 17-4042.1</t>
  </si>
  <si>
    <t>-1409735821</t>
  </si>
  <si>
    <t>721 17-4043</t>
  </si>
  <si>
    <t>-361489544</t>
  </si>
  <si>
    <t>1931593918</t>
  </si>
  <si>
    <t>721 17-4045.1</t>
  </si>
  <si>
    <t>1274350774</t>
  </si>
  <si>
    <t>721 19-1913</t>
  </si>
  <si>
    <t>Montáž napojení podlahové vpusti</t>
  </si>
  <si>
    <t>-656474464</t>
  </si>
  <si>
    <t>721 21-1421</t>
  </si>
  <si>
    <t>Podlahová vpusť s vododorovným odtokem DN50, včetně kovové mřížky</t>
  </si>
  <si>
    <t>1865649430</t>
  </si>
  <si>
    <t>725 11-.2</t>
  </si>
  <si>
    <t>1711451625</t>
  </si>
  <si>
    <t>2020783958</t>
  </si>
  <si>
    <t>725 12-</t>
  </si>
  <si>
    <t>Instalační systém pro závěsný urinál - kotvení do podlahy</t>
  </si>
  <si>
    <t>-2077516082</t>
  </si>
  <si>
    <t>725 12-.1</t>
  </si>
  <si>
    <t>Instalační systém pro závěsný urinál dětský - kotvení do podlahy</t>
  </si>
  <si>
    <t>-30419413</t>
  </si>
  <si>
    <t>725 12-1502</t>
  </si>
  <si>
    <t>Keramický urinál závěsný se sifonem včetně výtokové armatury se senzorem (součástí dodávky je zdroj)</t>
  </si>
  <si>
    <t>-915937722</t>
  </si>
  <si>
    <t>725 12-1502.1</t>
  </si>
  <si>
    <t>Keramický urinál závěsný dětský se sifonem včetně výtokové armatury se senzorem (součástí dodávky je zdroj)</t>
  </si>
  <si>
    <t>1697524922</t>
  </si>
  <si>
    <t>725 12-9101</t>
  </si>
  <si>
    <t>Montáž urinálů závěsných na předstěnový instalační systém</t>
  </si>
  <si>
    <t>-160374612</t>
  </si>
  <si>
    <t>725 12-9101.1</t>
  </si>
  <si>
    <t>Montáž dětských urinálů závěsných na předstěnový instalační systém</t>
  </si>
  <si>
    <t>-1116054312</t>
  </si>
  <si>
    <t>725 24-1111.1</t>
  </si>
  <si>
    <t>Sprchová vanička 800x800mm</t>
  </si>
  <si>
    <t>1300554416</t>
  </si>
  <si>
    <t>-1609415593</t>
  </si>
  <si>
    <t>1194425321</t>
  </si>
  <si>
    <t>72511-2021.1.1</t>
  </si>
  <si>
    <t>-1339682308</t>
  </si>
  <si>
    <t>164174824</t>
  </si>
  <si>
    <t>-436355548</t>
  </si>
  <si>
    <t>Pol7</t>
  </si>
  <si>
    <t>-918507191</t>
  </si>
  <si>
    <t>Pol8</t>
  </si>
  <si>
    <t>- sifon odvodu kondenzátur DN 40 s mechanickou uzávěrkou</t>
  </si>
  <si>
    <t>652421404</t>
  </si>
  <si>
    <t>D6</t>
  </si>
  <si>
    <t>Stoupačka S5</t>
  </si>
  <si>
    <t>72</t>
  </si>
  <si>
    <t>1824333793</t>
  </si>
  <si>
    <t>-1558328645</t>
  </si>
  <si>
    <t>1144158710</t>
  </si>
  <si>
    <t>940061376</t>
  </si>
  <si>
    <t>721 17-4045.2</t>
  </si>
  <si>
    <t>1741274018</t>
  </si>
  <si>
    <t>-406354142</t>
  </si>
  <si>
    <t>85</t>
  </si>
  <si>
    <t>-1554819721</t>
  </si>
  <si>
    <t>-35681586</t>
  </si>
  <si>
    <t>-350071949</t>
  </si>
  <si>
    <t>-1540892055</t>
  </si>
  <si>
    <t>216913766</t>
  </si>
  <si>
    <t>110397545</t>
  </si>
  <si>
    <t>1945090909</t>
  </si>
  <si>
    <t>1716446205</t>
  </si>
  <si>
    <t>959699130</t>
  </si>
  <si>
    <t>D7</t>
  </si>
  <si>
    <t>Ostatní pro splaškovou kanalizaci</t>
  </si>
  <si>
    <t>93</t>
  </si>
  <si>
    <t>998 72-1</t>
  </si>
  <si>
    <t>Doprava, přesun hmot</t>
  </si>
  <si>
    <t>1136263868</t>
  </si>
  <si>
    <t>87</t>
  </si>
  <si>
    <t>Pol10</t>
  </si>
  <si>
    <t>Zhotovení drážek pro vedení přípojného potrubí vnitřími příčkami</t>
  </si>
  <si>
    <t>20559859</t>
  </si>
  <si>
    <t>88</t>
  </si>
  <si>
    <t>Pol11</t>
  </si>
  <si>
    <t>Zhotovení výkopu pro případnou výměnu kanalizačního potrubí u S03 vedené pod podlahou na stávající páteřní rozvod - zvětšení dimenze potrubí</t>
  </si>
  <si>
    <t>-661603474</t>
  </si>
  <si>
    <t>89</t>
  </si>
  <si>
    <t>Pol12</t>
  </si>
  <si>
    <t>Zasypání , oprava porušené hydroizolace a příprava pro položení podlahy</t>
  </si>
  <si>
    <t>1717050189</t>
  </si>
  <si>
    <t>90</t>
  </si>
  <si>
    <t>Pol13</t>
  </si>
  <si>
    <t>Dozdění, ucpání a začištění prostupů stavebními příčkami po demontované původní instalaci kanalizace</t>
  </si>
  <si>
    <t>106771017</t>
  </si>
  <si>
    <t>91</t>
  </si>
  <si>
    <t>Pol14</t>
  </si>
  <si>
    <t>Pomocný materiál</t>
  </si>
  <si>
    <t>987669836</t>
  </si>
  <si>
    <t>92</t>
  </si>
  <si>
    <t>Pol15</t>
  </si>
  <si>
    <t>Uvedení do provozu</t>
  </si>
  <si>
    <t>-955735126</t>
  </si>
  <si>
    <t>86</t>
  </si>
  <si>
    <t>Pol9</t>
  </si>
  <si>
    <t>Stavební prostupy podlahou a vnitřními příčkami pro vedení potrubí do velikosti Ø 150 mm</t>
  </si>
  <si>
    <t>184352898</t>
  </si>
  <si>
    <t>D8</t>
  </si>
  <si>
    <t>Demontáže splašková kanalizace</t>
  </si>
  <si>
    <t>94</t>
  </si>
  <si>
    <t>Pol16</t>
  </si>
  <si>
    <t>Umyvadlo</t>
  </si>
  <si>
    <t>-1700587153</t>
  </si>
  <si>
    <t>95</t>
  </si>
  <si>
    <t>Pol17</t>
  </si>
  <si>
    <t>Klozet</t>
  </si>
  <si>
    <t>-1234942027</t>
  </si>
  <si>
    <t>96</t>
  </si>
  <si>
    <t>Pol18</t>
  </si>
  <si>
    <t>Výlevka</t>
  </si>
  <si>
    <t>655428831</t>
  </si>
  <si>
    <t>97</t>
  </si>
  <si>
    <t>Pol19</t>
  </si>
  <si>
    <t>Podlahová vpusť</t>
  </si>
  <si>
    <t>736092522</t>
  </si>
  <si>
    <t>98</t>
  </si>
  <si>
    <t>Pol20</t>
  </si>
  <si>
    <t>Demontáž stávajících litinových rozvodů splaškové kanalizace do DN110</t>
  </si>
  <si>
    <t>-1898690993</t>
  </si>
  <si>
    <t>99</t>
  </si>
  <si>
    <t>Pol21</t>
  </si>
  <si>
    <t>Demontáž stávající přípojních plastových do DN 110</t>
  </si>
  <si>
    <t>431527936</t>
  </si>
  <si>
    <t>100</t>
  </si>
  <si>
    <t>Pol22</t>
  </si>
  <si>
    <t>Ekologická likvidace odpadu</t>
  </si>
  <si>
    <t>-1509969309</t>
  </si>
  <si>
    <t>D9</t>
  </si>
  <si>
    <t xml:space="preserve">Montáž rozvodů pitné vody v sociálních prostorech  v 1.NP, 2.NP a 3.NP</t>
  </si>
  <si>
    <t>D10</t>
  </si>
  <si>
    <t>Kulový kohout s vypouštěním</t>
  </si>
  <si>
    <t>103</t>
  </si>
  <si>
    <t>722 23-2061</t>
  </si>
  <si>
    <t>DN15</t>
  </si>
  <si>
    <t>-239228151</t>
  </si>
  <si>
    <t>102</t>
  </si>
  <si>
    <t>722 23-2062</t>
  </si>
  <si>
    <t>DN20</t>
  </si>
  <si>
    <t>-166647682</t>
  </si>
  <si>
    <t>101</t>
  </si>
  <si>
    <t>722 23-2063</t>
  </si>
  <si>
    <t>DN25</t>
  </si>
  <si>
    <t>-1345120601</t>
  </si>
  <si>
    <t>D11</t>
  </si>
  <si>
    <t>Potrubí studené vody, teplé vody a cirkulace PPR PN16</t>
  </si>
  <si>
    <t>112</t>
  </si>
  <si>
    <t>722 17-4002</t>
  </si>
  <si>
    <t>ø 20x2,8mm včetně tvarovek</t>
  </si>
  <si>
    <t>786834482</t>
  </si>
  <si>
    <t>111</t>
  </si>
  <si>
    <t>722 17-4003</t>
  </si>
  <si>
    <t>ø 25x3,5mm včetně tvarovek</t>
  </si>
  <si>
    <t>-1046048738</t>
  </si>
  <si>
    <t>110</t>
  </si>
  <si>
    <t>722 17-4004</t>
  </si>
  <si>
    <t>ø 32x4,4mm včetně tvarovek</t>
  </si>
  <si>
    <t>1295230313</t>
  </si>
  <si>
    <t>114</t>
  </si>
  <si>
    <t>722 23</t>
  </si>
  <si>
    <t>Vyvažovací armatura s dezinfekční funkcí</t>
  </si>
  <si>
    <t>750420723</t>
  </si>
  <si>
    <t>118</t>
  </si>
  <si>
    <t>722 23.1</t>
  </si>
  <si>
    <t>Kohout pro připojení WC</t>
  </si>
  <si>
    <t>1856900459</t>
  </si>
  <si>
    <t>119</t>
  </si>
  <si>
    <t>722 23.2</t>
  </si>
  <si>
    <t>Kohout pro připojení urinálu</t>
  </si>
  <si>
    <t>1115681787</t>
  </si>
  <si>
    <t>115</t>
  </si>
  <si>
    <t>725 82- DM</t>
  </si>
  <si>
    <t>Baterie umyvadlová páková</t>
  </si>
  <si>
    <t>-1885238741</t>
  </si>
  <si>
    <t>116</t>
  </si>
  <si>
    <t>725 82-DM</t>
  </si>
  <si>
    <t>Baterie páková pro výlevku</t>
  </si>
  <si>
    <t>1530582953</t>
  </si>
  <si>
    <t>117</t>
  </si>
  <si>
    <t>725 82-DM.1</t>
  </si>
  <si>
    <t>Baterie páková pro sprchu</t>
  </si>
  <si>
    <t>75666470</t>
  </si>
  <si>
    <t>113</t>
  </si>
  <si>
    <t>Pol23</t>
  </si>
  <si>
    <t>-1645538176</t>
  </si>
  <si>
    <t>D12</t>
  </si>
  <si>
    <t>Izolace potrubí teplé vody a cirkulace</t>
  </si>
  <si>
    <t>109</t>
  </si>
  <si>
    <t>722 18-1241</t>
  </si>
  <si>
    <t>ø 20mm - 20mm</t>
  </si>
  <si>
    <t>1078770870</t>
  </si>
  <si>
    <t>107</t>
  </si>
  <si>
    <t>722 18-1242</t>
  </si>
  <si>
    <t>ø 32mm - 20mm</t>
  </si>
  <si>
    <t>1118824826</t>
  </si>
  <si>
    <t>108</t>
  </si>
  <si>
    <t>722 18-1242.1</t>
  </si>
  <si>
    <t>ø 25mm - 20mm</t>
  </si>
  <si>
    <t>665002342</t>
  </si>
  <si>
    <t>D13</t>
  </si>
  <si>
    <t>Izolace potrubí studené vody</t>
  </si>
  <si>
    <t>106</t>
  </si>
  <si>
    <t>722 18-1221</t>
  </si>
  <si>
    <t>ø 20mm - 10mm</t>
  </si>
  <si>
    <t>-1488203254</t>
  </si>
  <si>
    <t>104</t>
  </si>
  <si>
    <t>722 18-1222</t>
  </si>
  <si>
    <t>ø 32mm - 10mm</t>
  </si>
  <si>
    <t>2028320185</t>
  </si>
  <si>
    <t>105</t>
  </si>
  <si>
    <t>722 18-1222.1</t>
  </si>
  <si>
    <t>ø 25mm - 10mm</t>
  </si>
  <si>
    <t>-869542326</t>
  </si>
  <si>
    <t>D14</t>
  </si>
  <si>
    <t>Ostatní pro rozvod pitné vody</t>
  </si>
  <si>
    <t>125</t>
  </si>
  <si>
    <t>998 72-2</t>
  </si>
  <si>
    <t>-83394556</t>
  </si>
  <si>
    <t>121</t>
  </si>
  <si>
    <t>-1743757442</t>
  </si>
  <si>
    <t>120</t>
  </si>
  <si>
    <t>Pol24</t>
  </si>
  <si>
    <t>-2050012002</t>
  </si>
  <si>
    <t>122</t>
  </si>
  <si>
    <t>Pol25</t>
  </si>
  <si>
    <t>Dozdění, ucpání a začištění prostupů stavebními příčkami po demontované původní instalaci vodovodu</t>
  </si>
  <si>
    <t>430765852</t>
  </si>
  <si>
    <t>123</t>
  </si>
  <si>
    <t>Pol26</t>
  </si>
  <si>
    <t>983297936</t>
  </si>
  <si>
    <t>124</t>
  </si>
  <si>
    <t>Pol27</t>
  </si>
  <si>
    <t>-1426377740</t>
  </si>
  <si>
    <t>D15</t>
  </si>
  <si>
    <t>Demontáže rozvodu pitné vody</t>
  </si>
  <si>
    <t>130</t>
  </si>
  <si>
    <t>72768463</t>
  </si>
  <si>
    <t>126</t>
  </si>
  <si>
    <t>Pol28</t>
  </si>
  <si>
    <t>Demontáž stávajících umyvadlových a výlevkových baterií</t>
  </si>
  <si>
    <t>180880217</t>
  </si>
  <si>
    <t>127</t>
  </si>
  <si>
    <t>Pol29</t>
  </si>
  <si>
    <t>Demontáž stávajících sprchových baterií</t>
  </si>
  <si>
    <t>-758765632</t>
  </si>
  <si>
    <t>128</t>
  </si>
  <si>
    <t>Pol30</t>
  </si>
  <si>
    <t>Demontáž stávajících kohoutů pro připojení WC</t>
  </si>
  <si>
    <t>35143455</t>
  </si>
  <si>
    <t>129</t>
  </si>
  <si>
    <t>Pol31</t>
  </si>
  <si>
    <t>Demontáž stávajících rozvodů studené a teplé vody a cirkulace</t>
  </si>
  <si>
    <t>-194814519</t>
  </si>
  <si>
    <t>D16</t>
  </si>
  <si>
    <t>Ostatní pro ZTI</t>
  </si>
  <si>
    <t>131</t>
  </si>
  <si>
    <t>722 29-0226</t>
  </si>
  <si>
    <t>Tlaková zkouška potrubí plastového do DN50</t>
  </si>
  <si>
    <t>-275804606</t>
  </si>
  <si>
    <t>132</t>
  </si>
  <si>
    <t>722 29-0234</t>
  </si>
  <si>
    <t>Proplach a desinfekce vodovodního potrubí do DN50</t>
  </si>
  <si>
    <t>514697207</t>
  </si>
  <si>
    <t>133</t>
  </si>
  <si>
    <t>Pol32</t>
  </si>
  <si>
    <t>693990097</t>
  </si>
  <si>
    <t>134</t>
  </si>
  <si>
    <t>Pol33</t>
  </si>
  <si>
    <t>Doprava, zdvihací zařízení, manipulace s materiálem apod.</t>
  </si>
  <si>
    <t>1716470396</t>
  </si>
  <si>
    <t>135</t>
  </si>
  <si>
    <t>Pol34</t>
  </si>
  <si>
    <t>Prováděcí projekt, engineering, projekt skutečného provedení</t>
  </si>
  <si>
    <t>-421801321</t>
  </si>
  <si>
    <t>d - ÚT</t>
  </si>
  <si>
    <t>D1 - Demontáže</t>
  </si>
  <si>
    <t xml:space="preserve">    D2 - Demontáž otopných těles litinových článkových vč. kotevních prvků</t>
  </si>
  <si>
    <t>D3 - Otopný systém soc. zařízení</t>
  </si>
  <si>
    <t xml:space="preserve">    D3.1 - Otopná tělesa</t>
  </si>
  <si>
    <t xml:space="preserve">    D3.2 - Potrubí z trubek měděných vč.tvarovek </t>
  </si>
  <si>
    <t xml:space="preserve">    D3.3 - Izolace potrubí, pomocný material</t>
  </si>
  <si>
    <t>D4 - Stavební přípomoci</t>
  </si>
  <si>
    <t>D5 - Zkoušky, ostatní</t>
  </si>
  <si>
    <t>Demontáže</t>
  </si>
  <si>
    <t>735 49-4811</t>
  </si>
  <si>
    <t>Vypuštění otopného systému</t>
  </si>
  <si>
    <t>1328240749</t>
  </si>
  <si>
    <t>Demontáž otopných těles litinových článkových vč. kotevních prvků</t>
  </si>
  <si>
    <t>733 11-0803</t>
  </si>
  <si>
    <t>Demontáž potrubí z trubek ocelových závitových do DN25 vč. kotevních prvků</t>
  </si>
  <si>
    <t>bm</t>
  </si>
  <si>
    <t>-1605861032</t>
  </si>
  <si>
    <t>734 20-0821</t>
  </si>
  <si>
    <t>Demontáž závitových armatur do DN15</t>
  </si>
  <si>
    <t>1515942048</t>
  </si>
  <si>
    <t>735 11-1810</t>
  </si>
  <si>
    <t>5/500/160</t>
  </si>
  <si>
    <t>-985409877</t>
  </si>
  <si>
    <t>735 11-1810.1</t>
  </si>
  <si>
    <t>10/500/160</t>
  </si>
  <si>
    <t>-1616991470</t>
  </si>
  <si>
    <t>971 03-3151</t>
  </si>
  <si>
    <t>Vybourání otvorů ve zdivu pro demontáž potrubí</t>
  </si>
  <si>
    <t>-1941950389</t>
  </si>
  <si>
    <t>Odvoz a ekologická likvidace demontovaného materiálu</t>
  </si>
  <si>
    <t>2053099049</t>
  </si>
  <si>
    <t>Otopný systém soc. zařízení</t>
  </si>
  <si>
    <t>D3.1</t>
  </si>
  <si>
    <t>Otopná tělesa</t>
  </si>
  <si>
    <t>734 22-1552</t>
  </si>
  <si>
    <t>Radiátorový rohový termostatický ventil s integrovaným plynulým nastavením pro hydronické vyvážení, uspůsobený pro osazení termostatické hlavice se závitem M30x1,5,min. 90°C, min. PN6, vč. svěrného šroubení pro připojení na Cu trubky 15x1, poniklované provedení</t>
  </si>
  <si>
    <t>657596379</t>
  </si>
  <si>
    <t>734 22-1683</t>
  </si>
  <si>
    <t>Termostatická kapalinová hlavice s vestavěným čidlem pro regulaci teploty prostoru. Provedení pro veřejné prostory - zvýšená odolnost proti mechanickému poškození, zabezpečení proti odcizení, nastavení udržované teploty se provádí speciálním klíčem, otáčením hlavice se nastavená teplota nemění. Rozsah nastavení teploty 8 -26°C, k montáži na radiátorový termostatický ventil nebo otopné těleso s integrovanou ventilovou vložkou se závitem M30x1,5.</t>
  </si>
  <si>
    <t>297554701</t>
  </si>
  <si>
    <t>734 26-1233</t>
  </si>
  <si>
    <t>Připojovací rohové radiátorové šroubení s integrovaným plynulým nastavením pro hydronické vyvážení a možností uzavření a vypuštění otopného tělesa, min. 90°C, min. PN6, vč. svěrných šroubení pro připojení na Cu trubky 15x1, poniklované provedení</t>
  </si>
  <si>
    <t>1336626877</t>
  </si>
  <si>
    <t>734 26-1402</t>
  </si>
  <si>
    <t>Připojovací radiátorové šroubení DN15 rohové s vypouštěním pro otopná tělesa se spodním připojením (dvoutrubka), s možností uzavření a vypuštění otopného tělesa, vč. svěrných šroubení pro připojení na Cu trubky 15x1, poniklované provedení</t>
  </si>
  <si>
    <t>-1742171545</t>
  </si>
  <si>
    <t>735 15-2171</t>
  </si>
  <si>
    <t>výška 600mm, délka 400mm</t>
  </si>
  <si>
    <t>1240157306</t>
  </si>
  <si>
    <t>735 15-2172</t>
  </si>
  <si>
    <t>výška 600mm, délka 500mm</t>
  </si>
  <si>
    <t>-1283163750</t>
  </si>
  <si>
    <t>735 15-2173</t>
  </si>
  <si>
    <t>výška 600mm, délka 600mm</t>
  </si>
  <si>
    <t>1066457868</t>
  </si>
  <si>
    <t>735 15-2271</t>
  </si>
  <si>
    <t>-545900346</t>
  </si>
  <si>
    <t>735 15-2272</t>
  </si>
  <si>
    <t>1022783592</t>
  </si>
  <si>
    <t>735 15-2273</t>
  </si>
  <si>
    <t>863271850</t>
  </si>
  <si>
    <t>735 15-2274</t>
  </si>
  <si>
    <t>výška 600mm, délka 700mm</t>
  </si>
  <si>
    <t>768668169</t>
  </si>
  <si>
    <t>735 16-4221</t>
  </si>
  <si>
    <t>výška 900mm, délka 450mm</t>
  </si>
  <si>
    <t>-720647255</t>
  </si>
  <si>
    <t>735 16-4251</t>
  </si>
  <si>
    <t>výška 1220mm, délka 450mm</t>
  </si>
  <si>
    <t>1443776222</t>
  </si>
  <si>
    <t>D3.2</t>
  </si>
  <si>
    <t xml:space="preserve">Potrubí z trubek měděných vč.tvarovek </t>
  </si>
  <si>
    <t>733 11-1103</t>
  </si>
  <si>
    <t>-335092022</t>
  </si>
  <si>
    <t>733 11-1105</t>
  </si>
  <si>
    <t>-1131350362</t>
  </si>
  <si>
    <t>733 22-1102</t>
  </si>
  <si>
    <t>15x1</t>
  </si>
  <si>
    <t>1612953730</t>
  </si>
  <si>
    <t>733 22-1103</t>
  </si>
  <si>
    <t>18x1</t>
  </si>
  <si>
    <t>-882993029</t>
  </si>
  <si>
    <t>783 61-4651</t>
  </si>
  <si>
    <t>Nátěry potrubí základní dvojnásobný do DN25</t>
  </si>
  <si>
    <t>-1638703725</t>
  </si>
  <si>
    <t>D3.3</t>
  </si>
  <si>
    <t>Izolace potrubí, pomocný material</t>
  </si>
  <si>
    <t>713 46-3211</t>
  </si>
  <si>
    <t>pouzdro Di = 15mm, tl. izolace 9mm</t>
  </si>
  <si>
    <t>-2046339372</t>
  </si>
  <si>
    <t>713 46-3211.1</t>
  </si>
  <si>
    <t>pouzdro Di = 15mm, tl. izolace 13mm</t>
  </si>
  <si>
    <t>2010549797</t>
  </si>
  <si>
    <t>713 46-3211.2</t>
  </si>
  <si>
    <t>pouzdro Di = 15mm, tl. izolace 20mm</t>
  </si>
  <si>
    <t>195342066</t>
  </si>
  <si>
    <t>713 46-3211.3</t>
  </si>
  <si>
    <t>pouzdro Di = 18mm, tl. izolace 20mm</t>
  </si>
  <si>
    <t>1462898265</t>
  </si>
  <si>
    <t>713 46-3211.4</t>
  </si>
  <si>
    <t>pouzdro Di = 22mm, tl. izolace 20mm</t>
  </si>
  <si>
    <t>707220874</t>
  </si>
  <si>
    <t>713 46-3211.5</t>
  </si>
  <si>
    <t>pouzdro Di = 35mm, tl. izolace 20mm</t>
  </si>
  <si>
    <t>-329874959</t>
  </si>
  <si>
    <t>D-SPEC</t>
  </si>
  <si>
    <t>Závěsy a kotevní prvky z typového montážního systému (pozinkované prvky) pro kotvení potrubí Ø15 až Ø35 ke stavebním kostrukcím budovy s umožněním osového pohybu potrubí</t>
  </si>
  <si>
    <t>1353438073</t>
  </si>
  <si>
    <t>D-SPEC.1</t>
  </si>
  <si>
    <t>Montážní a pomocný materiál</t>
  </si>
  <si>
    <t>-1051593579</t>
  </si>
  <si>
    <t>Stavební přípomoci</t>
  </si>
  <si>
    <t>340 23-5212</t>
  </si>
  <si>
    <t>Zazdívka otvorů v příčkách nebo stěnách pl do 0,0225 m2 cihlami plnými tl přes 100 mm</t>
  </si>
  <si>
    <t>1026424791</t>
  </si>
  <si>
    <t>411 38-8621</t>
  </si>
  <si>
    <t>Zabetonování otvorů tl do 150 mm ze suchých směsí pl do 0,25 m2 ve stropech</t>
  </si>
  <si>
    <t>573224018</t>
  </si>
  <si>
    <t>612 13-5101</t>
  </si>
  <si>
    <t>Hrubá výplň rýh ve stěnách maltou jakékoli šířky rýhy</t>
  </si>
  <si>
    <t>-604200884</t>
  </si>
  <si>
    <t>631 31-1121</t>
  </si>
  <si>
    <t>Doplnění dosavadních mazanin betonem prostým plochy do 1 m2 tloušťky do 80 mm</t>
  </si>
  <si>
    <t>-1167429938</t>
  </si>
  <si>
    <t>971 03-3231</t>
  </si>
  <si>
    <t>Vybourání otvorů ve zdivu cihelném pl do 0,0225 m2 na MVC nebo MV tl do 150 mm</t>
  </si>
  <si>
    <t>-777986153</t>
  </si>
  <si>
    <t>972 05-4111</t>
  </si>
  <si>
    <t>Vybourání otvorů v ŽB stropech nebo klenbách pl do 0,0225 m2 tl do 80 mm</t>
  </si>
  <si>
    <t>1330961884</t>
  </si>
  <si>
    <t>974 03-1154</t>
  </si>
  <si>
    <t>Vysekání rýh ve zdivu cihelném hl do 100 mm š do 150 m</t>
  </si>
  <si>
    <t>1435003754</t>
  </si>
  <si>
    <t>974 04-2544</t>
  </si>
  <si>
    <t>Vysekání rýh v dlažbě betonové nebo jiné monolitické hl do 70 mm š do 150 mm</t>
  </si>
  <si>
    <t>1896564138</t>
  </si>
  <si>
    <t>977 31-1112</t>
  </si>
  <si>
    <t>Řezání stávajících betonových mazanin nevyztužených hl do 100 mm</t>
  </si>
  <si>
    <t>-203624548</t>
  </si>
  <si>
    <t>99 701-3501</t>
  </si>
  <si>
    <t>Odvoz suti a vybouraných hmot na skládku nebo meziskládku do 1 km se složením</t>
  </si>
  <si>
    <t>1693250045</t>
  </si>
  <si>
    <t>99-701-3509</t>
  </si>
  <si>
    <t>Příplatek k odvozu suti a vybouraných hmot na skládku ZKD 1 km přes 1 km (uvažovaná vzdálenost do 50km)</t>
  </si>
  <si>
    <t>t*km</t>
  </si>
  <si>
    <t>-1496108383</t>
  </si>
  <si>
    <t>Zkoušky, ostatní</t>
  </si>
  <si>
    <t>230 17-0002</t>
  </si>
  <si>
    <t>Příprava pro tlakovou zkoušku potrubí</t>
  </si>
  <si>
    <t>1624547556</t>
  </si>
  <si>
    <t>733 19-0225</t>
  </si>
  <si>
    <t>Hydraulická zkouška těsnosti potrubí dle ČSN EN 14336, příloha A, B</t>
  </si>
  <si>
    <t>372383587</t>
  </si>
  <si>
    <t>M.1</t>
  </si>
  <si>
    <t>Propláchnutí potrubního systému dle ČSN EN 14336, příloha C</t>
  </si>
  <si>
    <t>1631165236</t>
  </si>
  <si>
    <t>M.2</t>
  </si>
  <si>
    <t>Napuštění vytápěcího zařízení teplonosnou kapalinou - voda vč. odvzdušnění</t>
  </si>
  <si>
    <t>-1723383492</t>
  </si>
  <si>
    <t>M.3</t>
  </si>
  <si>
    <t>Zprovoznění a zaregulování kompletního otopného systému celého objektu, uvedení do provozu</t>
  </si>
  <si>
    <t>-1870648532</t>
  </si>
  <si>
    <t>M.4</t>
  </si>
  <si>
    <t>Provozní a funkční zkouška dle ČSN EN 14336 a ČSN 060310 za účasti navazujících profesí, zkušební provoz</t>
  </si>
  <si>
    <t>-955571533</t>
  </si>
  <si>
    <t>M.5</t>
  </si>
  <si>
    <t>Vypracování protokolů o provedených zkouškách</t>
  </si>
  <si>
    <t>-1909922106</t>
  </si>
  <si>
    <t>M.6</t>
  </si>
  <si>
    <t>Dokumentace skutečného provedení</t>
  </si>
  <si>
    <t>-1053557682</t>
  </si>
  <si>
    <t>M.7</t>
  </si>
  <si>
    <t>Předávací dokumentace, protokoly o provedených zkouškách, návody k obsluze</t>
  </si>
  <si>
    <t>-403912703</t>
  </si>
  <si>
    <t>M.8</t>
  </si>
  <si>
    <t>Montážní plošiny - lešení</t>
  </si>
  <si>
    <t>-1405856753</t>
  </si>
  <si>
    <t>M.9</t>
  </si>
  <si>
    <t>1912557591</t>
  </si>
  <si>
    <t>e - VZT</t>
  </si>
  <si>
    <t>D1 - Demontáže stávající vduchotechniky</t>
  </si>
  <si>
    <t>D2 - Odvětrání sociálních prostor</t>
  </si>
  <si>
    <t xml:space="preserve">    D3 - Vzduchotechnické potrubí skupiny I - pozink</t>
  </si>
  <si>
    <t xml:space="preserve">    D4 - Spiro potrubí</t>
  </si>
  <si>
    <t>Demontáže stávající vduchotechniky</t>
  </si>
  <si>
    <t>Pol1</t>
  </si>
  <si>
    <t>Demontáž stěnových mřížek osazených do větrací šachty</t>
  </si>
  <si>
    <t>1331226906</t>
  </si>
  <si>
    <t>Demontáž podstropní větrací mřížky cca 300x300 mm, s ovládacím řetízkem</t>
  </si>
  <si>
    <t>1224401017</t>
  </si>
  <si>
    <t>Demontáž nástřešního ventilátoru - včetně části připojovacího potrubí</t>
  </si>
  <si>
    <t>1352579037</t>
  </si>
  <si>
    <t>Odvětrání sociálních prostor</t>
  </si>
  <si>
    <t>751 12-2011D</t>
  </si>
  <si>
    <t>Malý radiální ventilátor - nástěnný, připojovací rozměr Ø 100 mm</t>
  </si>
  <si>
    <t>-1920986196</t>
  </si>
  <si>
    <t>751 12-2092D</t>
  </si>
  <si>
    <t>Odvodní ventilátor - izolovaný do kruhového potrubí</t>
  </si>
  <si>
    <t>1041283230</t>
  </si>
  <si>
    <t>751 12-2092D.1</t>
  </si>
  <si>
    <t>865042118</t>
  </si>
  <si>
    <t>751 32-2011D</t>
  </si>
  <si>
    <t>Talířový ventil Ø 100 mm</t>
  </si>
  <si>
    <t>-580546499</t>
  </si>
  <si>
    <t>751 32-2012D</t>
  </si>
  <si>
    <t>Talířový ventil Ø 200 mm</t>
  </si>
  <si>
    <t>1423061160</t>
  </si>
  <si>
    <t>751 32-2012D.1</t>
  </si>
  <si>
    <t>- Ø 160 mm</t>
  </si>
  <si>
    <t>-1800169805</t>
  </si>
  <si>
    <t>751 34-4121D</t>
  </si>
  <si>
    <t>Tlumič hluku 500x200x1000 mm</t>
  </si>
  <si>
    <t>2142039926</t>
  </si>
  <si>
    <t>751 39-8023D</t>
  </si>
  <si>
    <t>Stěnová mřížka uzavíratelná - nerez 340x340 mm - povrchová úprava - prášková barva bílá</t>
  </si>
  <si>
    <t>-2042597615</t>
  </si>
  <si>
    <t>751 39-8023D.1</t>
  </si>
  <si>
    <t>Stěnová mřížka uzaríratelná - plastová bílá</t>
  </si>
  <si>
    <t>-909200526</t>
  </si>
  <si>
    <t>751 39-8054D</t>
  </si>
  <si>
    <t>Protidešťová žaluzie - hliníková</t>
  </si>
  <si>
    <t>-722007620</t>
  </si>
  <si>
    <t>751 52-6750</t>
  </si>
  <si>
    <t>Větrací hlavice plastová DN100</t>
  </si>
  <si>
    <t>949283727</t>
  </si>
  <si>
    <t>- časový doběh</t>
  </si>
  <si>
    <t>1078701462</t>
  </si>
  <si>
    <t>1701899684</t>
  </si>
  <si>
    <t>493732813</t>
  </si>
  <si>
    <t>Vzduchotechnické potrubí skupiny I - pozink</t>
  </si>
  <si>
    <t>75151-0018D</t>
  </si>
  <si>
    <t>obvod do velikosti 1.500 mm, 50 % tvarovek</t>
  </si>
  <si>
    <t>1099705622</t>
  </si>
  <si>
    <t>330846176</t>
  </si>
  <si>
    <t>Spiro potrubí</t>
  </si>
  <si>
    <t>751 51-0042D</t>
  </si>
  <si>
    <t>do Ø 200 mm, 60 % tvarovek</t>
  </si>
  <si>
    <t>497042247</t>
  </si>
  <si>
    <t>751 51-0043D</t>
  </si>
  <si>
    <t>do Ø 280 mm, 70 % tvarovek</t>
  </si>
  <si>
    <t>-2089800016</t>
  </si>
  <si>
    <t>533307348</t>
  </si>
  <si>
    <t>Dozdění a začištění prostupů stavebními příčkami po osazení vzt zařízení</t>
  </si>
  <si>
    <t>511431192</t>
  </si>
  <si>
    <t>Manipulace a doprava</t>
  </si>
  <si>
    <t>-2115528627</t>
  </si>
  <si>
    <t>Zdvihací technika, lešení</t>
  </si>
  <si>
    <t>1011632426</t>
  </si>
  <si>
    <t>Úpravy na montáži</t>
  </si>
  <si>
    <t>-1033779386</t>
  </si>
  <si>
    <t>Štítky na popis vzduchotechnického zařízení</t>
  </si>
  <si>
    <t>480957072</t>
  </si>
  <si>
    <t>Engineering, projekt skutečního provedení</t>
  </si>
  <si>
    <t>609776876</t>
  </si>
  <si>
    <t>Zprovoznění a zaregulování - odvodní ventilátorů</t>
  </si>
  <si>
    <t>202783240</t>
  </si>
  <si>
    <t>Povrchová úprava potrubí práškovou barvou - odstín bílá</t>
  </si>
  <si>
    <t>1750528965</t>
  </si>
  <si>
    <t>Nové kompletní klempířské práce - oplechování vyústění původní větrací šachty na střeše - cca 1000x2800 mm</t>
  </si>
  <si>
    <t>-1031378904</t>
  </si>
  <si>
    <t>Zateplení a doizolování prostupů střechou po demontovaných ventilátorech</t>
  </si>
  <si>
    <t>-1202357678</t>
  </si>
  <si>
    <t>Montážní, kotevní materiál</t>
  </si>
  <si>
    <t>kg</t>
  </si>
  <si>
    <t>1426069146</t>
  </si>
  <si>
    <t>Spojovací a těsnící materiál</t>
  </si>
  <si>
    <t>-920115445</t>
  </si>
  <si>
    <t>f - Silnoproud</t>
  </si>
  <si>
    <t>Soupis:</t>
  </si>
  <si>
    <t>f1 - material</t>
  </si>
  <si>
    <t>D1 - rozvaděče - doplnění do stávajícího podružného rozvaděče R3,R4,R5</t>
  </si>
  <si>
    <t>D2 - kabely a vodiče</t>
  </si>
  <si>
    <t>D3 - spínače</t>
  </si>
  <si>
    <t>D4 - zásuvky</t>
  </si>
  <si>
    <t>D5 - montážní materiál</t>
  </si>
  <si>
    <t>D6 - svítidla a jejich příslušenství</t>
  </si>
  <si>
    <t>D7 - ostatní</t>
  </si>
  <si>
    <t>rozvaděče - doplnění do stávajícího podružného rozvaděče R3,R4,R5</t>
  </si>
  <si>
    <t>358224121</t>
  </si>
  <si>
    <t xml:space="preserve">Jističochránič   B16/1 /30mA zásuvky</t>
  </si>
  <si>
    <t>-1340109822</t>
  </si>
  <si>
    <t>358224198</t>
  </si>
  <si>
    <t>Jistič B10/1 - světlo</t>
  </si>
  <si>
    <t>1796305164</t>
  </si>
  <si>
    <t>kabely a vodiče</t>
  </si>
  <si>
    <t>341110305</t>
  </si>
  <si>
    <t>Kabel silový Cu, PVC izolace 450V/2,5kV, -40ºC - +70ºC, CYKY 3Cx2,5mm2 odolnost proti šíření plamene dle ČSN EN 60332-1</t>
  </si>
  <si>
    <t>-301998536</t>
  </si>
  <si>
    <t>341110304</t>
  </si>
  <si>
    <t>Kabel silový Cu, PVC izolace 450V/2,5kV, -40ºC - +70ºC, CYKY 3Cx1,5mm2 odolnost proti šíření plamene dle ČSN EN 60332-1</t>
  </si>
  <si>
    <t>-755934858</t>
  </si>
  <si>
    <t>345212122</t>
  </si>
  <si>
    <t>Vodič CY 6 zž - PVC izolovaný jednožilový vodič pro vnitřní vedení</t>
  </si>
  <si>
    <t>-723352455</t>
  </si>
  <si>
    <t>345212321</t>
  </si>
  <si>
    <t>PVC kulatý kabel CYSY 2D x 0,75 bílé barvy se 2 vodiči o průměru vodiče 0,75 mm. Plastový kabel ohebný s lanovým vodičem pro pohyblivé uložení.</t>
  </si>
  <si>
    <t>631418150</t>
  </si>
  <si>
    <t>spínače</t>
  </si>
  <si>
    <t>345355146</t>
  </si>
  <si>
    <t>Spínač jednopólový pod omítku, 10A/250V, řaz.1 IP20</t>
  </si>
  <si>
    <t>1333609210</t>
  </si>
  <si>
    <t>345355111</t>
  </si>
  <si>
    <t>Kryt spínače bílý</t>
  </si>
  <si>
    <t>1070796537</t>
  </si>
  <si>
    <t>345355104</t>
  </si>
  <si>
    <t>Rámeček jednonásobný bílý</t>
  </si>
  <si>
    <t>-840385188</t>
  </si>
  <si>
    <t>345355301</t>
  </si>
  <si>
    <t>Pohybové čidlo stropní pro spínání VZT</t>
  </si>
  <si>
    <t>-1541547217</t>
  </si>
  <si>
    <t>zásuvky</t>
  </si>
  <si>
    <t>358111232</t>
  </si>
  <si>
    <t xml:space="preserve">Zásuvka 16A/230V  jednonásobná IP20 pod omítku bílá s clonkami</t>
  </si>
  <si>
    <t>1978331520</t>
  </si>
  <si>
    <t>-1864296494</t>
  </si>
  <si>
    <t>montážní materiál</t>
  </si>
  <si>
    <t>211126000</t>
  </si>
  <si>
    <t>Ocelová nosná konstrukce všeobecně kg</t>
  </si>
  <si>
    <t>-1159436960</t>
  </si>
  <si>
    <t>345711232</t>
  </si>
  <si>
    <t>Krabice přístrojová pod omítku</t>
  </si>
  <si>
    <t>-1886171948</t>
  </si>
  <si>
    <t>345711241</t>
  </si>
  <si>
    <t>Krabice odbočná pod omítku</t>
  </si>
  <si>
    <t>-641307958</t>
  </si>
  <si>
    <t>345711264</t>
  </si>
  <si>
    <t>Krabice rozvodná pod omítku</t>
  </si>
  <si>
    <t>-456742757</t>
  </si>
  <si>
    <t>354411618</t>
  </si>
  <si>
    <t>Svorka pro vyrovnání potenciálu</t>
  </si>
  <si>
    <t>1600876265</t>
  </si>
  <si>
    <t>345218936</t>
  </si>
  <si>
    <t>Elektroinstalační trubka ohebná PVC do pr.32 střední mechanické namáhání</t>
  </si>
  <si>
    <t>634413135</t>
  </si>
  <si>
    <t>345711308</t>
  </si>
  <si>
    <t>Svítidlová svorkovnice</t>
  </si>
  <si>
    <t>-92492389</t>
  </si>
  <si>
    <t>314324118</t>
  </si>
  <si>
    <t>Upevňovací bod hmoždinkou PVC</t>
  </si>
  <si>
    <t>1271207714</t>
  </si>
  <si>
    <t>721218223</t>
  </si>
  <si>
    <t>Tmel pro utěsnění prostupů komplet</t>
  </si>
  <si>
    <t>-776909725</t>
  </si>
  <si>
    <t>345112712</t>
  </si>
  <si>
    <t xml:space="preserve">Elektroinstalační lišta PVC 20x10  včetně rohů a koncovek</t>
  </si>
  <si>
    <t>-2000931083</t>
  </si>
  <si>
    <t>345112714</t>
  </si>
  <si>
    <t>Elektroinstalační lišta PVC 40x20</t>
  </si>
  <si>
    <t>2054589663</t>
  </si>
  <si>
    <t>svítidla a jejich příslušenství</t>
  </si>
  <si>
    <t>348531003</t>
  </si>
  <si>
    <t>Přisazené LED svítidlo 2250lm, 24W IP65</t>
  </si>
  <si>
    <t>-1514617420</t>
  </si>
  <si>
    <t>R0001</t>
  </si>
  <si>
    <t>Recyklační poplatek - za svítidlo+zdroj</t>
  </si>
  <si>
    <t>386816220</t>
  </si>
  <si>
    <t>ostatní</t>
  </si>
  <si>
    <t>341000000</t>
  </si>
  <si>
    <t xml:space="preserve">Drobný jednicový materiál, jehož podíl na celkových materiálových nákladech je malý, a proto se nespecifikuje, jako: vývodky spojky vodičové do průžezu 16 mm2. sponky, příchytky, drát vázací a svařovací, spojovací materiál,nýty, elektrody…   5% z nosného materiálu</t>
  </si>
  <si>
    <t>34276162</t>
  </si>
  <si>
    <t>f2 - montáž</t>
  </si>
  <si>
    <t>D7 - demontáže</t>
  </si>
  <si>
    <t>D8 - úpravy ve stávající elektroinstalaci</t>
  </si>
  <si>
    <t>D9 - ostatní</t>
  </si>
  <si>
    <t>741320103</t>
  </si>
  <si>
    <t>Montáž jističů se zapojením vodičů jednopólových nn do 25 A s krytem</t>
  </si>
  <si>
    <t>-1015014626</t>
  </si>
  <si>
    <t>https://podminky.urs.cz/item/CS_URS_2022_02/741320103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</si>
  <si>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</si>
  <si>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</si>
  <si>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-649362123</t>
  </si>
  <si>
    <t>https://podminky.urs.cz/item/CS_URS_2022_02/741120301</t>
  </si>
  <si>
    <t>741122611</t>
  </si>
  <si>
    <t>Montáž kabelů měděných bez ukončení uložených pevně plných kulatých nebo bezhalogenových (např. CYKY) počtu a průřezu žil 3x1,5 až 6 mm2</t>
  </si>
  <si>
    <t>-771775071</t>
  </si>
  <si>
    <t>https://podminky.urs.cz/item/CS_URS_2022_02/741122611</t>
  </si>
  <si>
    <t>741124703</t>
  </si>
  <si>
    <t>Montáž kabelů měděných ovládacích bez ukončení uložených volně stíněných ovládacích s plným jádrem (např. JYTY) počtu a průměru žil 2 až 19x1 mm2</t>
  </si>
  <si>
    <t>2070636931</t>
  </si>
  <si>
    <t>https://podminky.urs.cz/item/CS_URS_2022_02/741124703</t>
  </si>
  <si>
    <t>741310201</t>
  </si>
  <si>
    <t>Montáž spínačů jedno nebo dvoupólových polozapuštěných nebo zapuštěných se zapojením vodičů šroubové připojení, pro prostředí normální spínačů, řazení 1-jednopólových</t>
  </si>
  <si>
    <t>-1297215871</t>
  </si>
  <si>
    <t>https://podminky.urs.cz/item/CS_URS_2022_02/741310201</t>
  </si>
  <si>
    <t>741311004</t>
  </si>
  <si>
    <t>Montáž spínačů speciálních se zapojením vodičů čidla pohybu nástěnného</t>
  </si>
  <si>
    <t>-401861702</t>
  </si>
  <si>
    <t>https://podminky.urs.cz/item/CS_URS_2022_02/741311004</t>
  </si>
  <si>
    <t>741313042</t>
  </si>
  <si>
    <t>Montáž zásuvek domovních se zapojením vodičů šroubové připojení polozapuštěných nebo zapuštěných 10/16 A, provedení 2P + PE dvojí zapojení pro průběžnou montáž</t>
  </si>
  <si>
    <t>-1400224877</t>
  </si>
  <si>
    <t>https://podminky.urs.cz/item/CS_URS_2022_02/741313042</t>
  </si>
  <si>
    <t>460932111</t>
  </si>
  <si>
    <t>Osazení kotevních prvků hmoždinek včetně vyvrtání otvorů, pro upevnění elektroinstalací ve stěnách cihelných, vnějšího průměru do 8 mm</t>
  </si>
  <si>
    <t>799318232</t>
  </si>
  <si>
    <t>https://podminky.urs.cz/item/CS_URS_2022_02/460932111</t>
  </si>
  <si>
    <t>741110042</t>
  </si>
  <si>
    <t>Montáž trubek elektroinstalačních s nasunutím nebo našroubováním do krabic plastových ohebných, uložených pevně, vnější Ø přes 23 do 35 mm</t>
  </si>
  <si>
    <t>1214194643</t>
  </si>
  <si>
    <t>https://podminky.urs.cz/item/CS_URS_2022_02/741110042</t>
  </si>
  <si>
    <t>741110511</t>
  </si>
  <si>
    <t>Montáž lišt a kanálků elektroinstalačních se spojkami, ohyby a rohy a s nasunutím do krabic vkládacích s víčkem, šířky do 60 mm</t>
  </si>
  <si>
    <t>953109127</t>
  </si>
  <si>
    <t>https://podminky.urs.cz/item/CS_URS_2022_02/741110511</t>
  </si>
  <si>
    <t>741112011</t>
  </si>
  <si>
    <t>Montáž krabic elektroinstalačních bez napojení na trubky a lišty, demontáže a montáže víčka a přístroje protahovacích nebo odbočných nástěnných plastových kruhových</t>
  </si>
  <si>
    <t>1819710302</t>
  </si>
  <si>
    <t>https://podminky.urs.cz/item/CS_URS_2022_02/741112011</t>
  </si>
  <si>
    <t>741112061</t>
  </si>
  <si>
    <t>Montáž krabic elektroinstalačních bez napojení na trubky a lišty, demontáže a montáže víčka a přístroje přístrojových zapuštěných plastových kruhových</t>
  </si>
  <si>
    <t>2029810034</t>
  </si>
  <si>
    <t>https://podminky.urs.cz/item/CS_URS_2022_02/741112061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</si>
  <si>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</si>
  <si>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</si>
  <si>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-1886435715</t>
  </si>
  <si>
    <t>https://podminky.urs.cz/item/CS_URS_2022_02/741112101</t>
  </si>
  <si>
    <t>741420022</t>
  </si>
  <si>
    <t>Montáž hromosvodného vedení svorek se 3 a více šrouby</t>
  </si>
  <si>
    <t>-563998649</t>
  </si>
  <si>
    <t>https://podminky.urs.cz/item/CS_URS_2022_02/741420022</t>
  </si>
  <si>
    <t>741910502</t>
  </si>
  <si>
    <t>Montáž kovových nosných a doplňkových konstrukcí se zhotovením pro rozvodny z profilů ocelových tenkostěnných</t>
  </si>
  <si>
    <t>211057972</t>
  </si>
  <si>
    <t>https://podminky.urs.cz/item/CS_URS_2022_02/741910502</t>
  </si>
  <si>
    <t>HZS.01</t>
  </si>
  <si>
    <t>Svítidlová svorkovnice 31 ks</t>
  </si>
  <si>
    <t>847235384</t>
  </si>
  <si>
    <t>HZS.02</t>
  </si>
  <si>
    <t>Utěsnění prostupů komplet</t>
  </si>
  <si>
    <t>1643234013</t>
  </si>
  <si>
    <t>741372111</t>
  </si>
  <si>
    <t>Montáž svítidel s integrovaným zdrojem LED se zapojením vodičů interiérových vestavných stropních panelových hranatých nebo kruhových, plochy do 0,09 m2</t>
  </si>
  <si>
    <t>1240276488</t>
  </si>
  <si>
    <t>https://podminky.urs.cz/item/CS_URS_2022_02/741372111</t>
  </si>
  <si>
    <t>demontáže</t>
  </si>
  <si>
    <t>HZS.03</t>
  </si>
  <si>
    <t>Demontáž stávající elektroinstalace</t>
  </si>
  <si>
    <t>1307638092</t>
  </si>
  <si>
    <t>HZS.04</t>
  </si>
  <si>
    <t>Demontáž přístrojové náplně ve stávajícím rozvaděči Rvzt, odpojení stávajícího napájení rozvaděče</t>
  </si>
  <si>
    <t>75377291</t>
  </si>
  <si>
    <t>úpravy ve stávající elektroinstalaci</t>
  </si>
  <si>
    <t>HZS.05</t>
  </si>
  <si>
    <t>Zjištění uložení stávajícího kabelu (AYKY 4Bx10) a během stavby jej zabezpečit proti poškození a zajistit stálé napájení přístavku</t>
  </si>
  <si>
    <t>432468131</t>
  </si>
  <si>
    <t>741810001</t>
  </si>
  <si>
    <t>Zkoušky a prohlídky elektrických rozvodů a zařízení celková prohlídka a vyhotovení revizní zprávy pro objem montážních prací do 100 tis. Kč</t>
  </si>
  <si>
    <t>-397711708</t>
  </si>
  <si>
    <t>https://podminky.urs.cz/item/CS_URS_2022_02/741810001</t>
  </si>
  <si>
    <t>741820102</t>
  </si>
  <si>
    <t>Měření osvětlovacího zařízení intenzity osvětlení na pracovišti do 50 svítidel</t>
  </si>
  <si>
    <t>soubor</t>
  </si>
  <si>
    <t>-1762077077</t>
  </si>
  <si>
    <t>https://podminky.urs.cz/item/CS_URS_2022_02/741820102</t>
  </si>
  <si>
    <t>HZS.06</t>
  </si>
  <si>
    <t>Ukončení kabelů smršťovací záklopkou nebo páskou se zapojením na svorkovnici v rozvaděči nebo na přístroji bez letování</t>
  </si>
  <si>
    <t>-1577740427</t>
  </si>
  <si>
    <t>HZS.07</t>
  </si>
  <si>
    <t>Proměření stávající kabeláže</t>
  </si>
  <si>
    <t>-574598695</t>
  </si>
  <si>
    <t>HZS.08</t>
  </si>
  <si>
    <t>Práce nezahrnuté v cenících 21M.46M, zapsané do montážního deníku a potvrzené investorem</t>
  </si>
  <si>
    <t>-1903312194</t>
  </si>
  <si>
    <t>HZS.09</t>
  </si>
  <si>
    <t>Zakreslení skutečného stavu</t>
  </si>
  <si>
    <t>-37406916</t>
  </si>
  <si>
    <t>HZS.10</t>
  </si>
  <si>
    <t>Podíl prací jiných profesí než elektro - zednické výpomoce</t>
  </si>
  <si>
    <t>1014979730</t>
  </si>
  <si>
    <t>HZS.11</t>
  </si>
  <si>
    <t>Koordinace profesí</t>
  </si>
  <si>
    <t>-1529478234</t>
  </si>
  <si>
    <t>x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</si>
  <si>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</si>
  <si>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</si>
  <si>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</si>
  <si>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</si>
  <si>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</si>
  <si>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</si>
  <si>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</si>
  <si>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</si>
  <si>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</si>
  <si>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011002000</t>
  </si>
  <si>
    <t>Průzkumné práce</t>
  </si>
  <si>
    <t>1024</t>
  </si>
  <si>
    <t>987029055</t>
  </si>
  <si>
    <t>https://podminky.urs.cz/item/CS_URS_2022_02/011002000</t>
  </si>
  <si>
    <t>013002000</t>
  </si>
  <si>
    <t>Projektové práce</t>
  </si>
  <si>
    <t>378929752</t>
  </si>
  <si>
    <t>https://podminky.urs.cz/item/CS_URS_2022_02/013002000</t>
  </si>
  <si>
    <t>VRN3</t>
  </si>
  <si>
    <t>Zařízení staveniště</t>
  </si>
  <si>
    <t>030001000</t>
  </si>
  <si>
    <t>-968142356</t>
  </si>
  <si>
    <t>https://podminky.urs.cz/item/CS_URS_2022_02/030001000</t>
  </si>
  <si>
    <t>035002000</t>
  </si>
  <si>
    <t>Pronájmy ploch, objektů</t>
  </si>
  <si>
    <t>-705105432</t>
  </si>
  <si>
    <t>https://podminky.urs.cz/item/CS_URS_2022_02/035002000</t>
  </si>
  <si>
    <t>VRN4</t>
  </si>
  <si>
    <t>Inženýrská činnost</t>
  </si>
  <si>
    <t>043002000</t>
  </si>
  <si>
    <t>Zkoušky a ostatní měření</t>
  </si>
  <si>
    <t>-394070708</t>
  </si>
  <si>
    <t>https://podminky.urs.cz/item/CS_URS_2022_02/043002000</t>
  </si>
  <si>
    <t>044002000</t>
  </si>
  <si>
    <t>Revize</t>
  </si>
  <si>
    <t>1521530802</t>
  </si>
  <si>
    <t>https://podminky.urs.cz/item/CS_URS_2022_02/044002000</t>
  </si>
  <si>
    <t>045002000</t>
  </si>
  <si>
    <t>Kompletační a koordinační činnost</t>
  </si>
  <si>
    <t>-1217972367</t>
  </si>
  <si>
    <t>https://podminky.urs.cz/item/CS_URS_2022_02/045002000</t>
  </si>
  <si>
    <t>VRN6</t>
  </si>
  <si>
    <t>Územní vlivy</t>
  </si>
  <si>
    <t>065002000</t>
  </si>
  <si>
    <t>Mimostaveništní doprava materiálů</t>
  </si>
  <si>
    <t>-1902365584</t>
  </si>
  <si>
    <t>https://podminky.urs.cz/item/CS_URS_2022_02/065002000</t>
  </si>
  <si>
    <t>VRN7</t>
  </si>
  <si>
    <t>Provozní vlivy</t>
  </si>
  <si>
    <t>071002000</t>
  </si>
  <si>
    <t>Provoz investora, třetích osob</t>
  </si>
  <si>
    <t>1317153837</t>
  </si>
  <si>
    <t>https://podminky.urs.cz/item/CS_URS_2022_02/071002000</t>
  </si>
  <si>
    <t>072103001</t>
  </si>
  <si>
    <t>Projednání DIO a zajištění DIR komunikace II.a III. třídy</t>
  </si>
  <si>
    <t>317676901</t>
  </si>
  <si>
    <t>https://podminky.urs.cz/item/CS_URS_2022_02/072103001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</si>
</sst>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949101111" TargetMode="External" /><Relationship Id="rId2" Type="http://schemas.openxmlformats.org/officeDocument/2006/relationships/hyperlink" Target="https://podminky.urs.cz/item/CS_URS_2022_02/962031132" TargetMode="External" /><Relationship Id="rId3" Type="http://schemas.openxmlformats.org/officeDocument/2006/relationships/hyperlink" Target="https://podminky.urs.cz/item/CS_URS_2022_02/965042121" TargetMode="External" /><Relationship Id="rId4" Type="http://schemas.openxmlformats.org/officeDocument/2006/relationships/hyperlink" Target="https://podminky.urs.cz/item/CS_URS_2022_02/968062354" TargetMode="External" /><Relationship Id="rId5" Type="http://schemas.openxmlformats.org/officeDocument/2006/relationships/hyperlink" Target="https://podminky.urs.cz/item/CS_URS_2022_02/968072455" TargetMode="External" /><Relationship Id="rId6" Type="http://schemas.openxmlformats.org/officeDocument/2006/relationships/hyperlink" Target="https://podminky.urs.cz/item/CS_URS_2022_02/972044451" TargetMode="External" /><Relationship Id="rId7" Type="http://schemas.openxmlformats.org/officeDocument/2006/relationships/hyperlink" Target="https://podminky.urs.cz/item/CS_URS_2022_02/978013191" TargetMode="External" /><Relationship Id="rId8" Type="http://schemas.openxmlformats.org/officeDocument/2006/relationships/hyperlink" Target="https://podminky.urs.cz/item/CS_URS_2022_02/997013213" TargetMode="External" /><Relationship Id="rId9" Type="http://schemas.openxmlformats.org/officeDocument/2006/relationships/hyperlink" Target="https://podminky.urs.cz/item/CS_URS_2022_02/997013501" TargetMode="External" /><Relationship Id="rId10" Type="http://schemas.openxmlformats.org/officeDocument/2006/relationships/hyperlink" Target="https://podminky.urs.cz/item/CS_URS_2022_02/997013509" TargetMode="External" /><Relationship Id="rId11" Type="http://schemas.openxmlformats.org/officeDocument/2006/relationships/hyperlink" Target="https://podminky.urs.cz/item/CS_URS_2022_02/997013603" TargetMode="External" /><Relationship Id="rId12" Type="http://schemas.openxmlformats.org/officeDocument/2006/relationships/hyperlink" Target="https://podminky.urs.cz/item/CS_URS_2022_02/997013607" TargetMode="External" /><Relationship Id="rId13" Type="http://schemas.openxmlformats.org/officeDocument/2006/relationships/hyperlink" Target="https://podminky.urs.cz/item/CS_URS_2022_02/997013631" TargetMode="External" /><Relationship Id="rId14" Type="http://schemas.openxmlformats.org/officeDocument/2006/relationships/hyperlink" Target="https://podminky.urs.cz/item/CS_URS_2022_02/764002851" TargetMode="External" /><Relationship Id="rId15" Type="http://schemas.openxmlformats.org/officeDocument/2006/relationships/hyperlink" Target="https://podminky.urs.cz/item/CS_URS_2022_02/771571810" TargetMode="External" /><Relationship Id="rId16" Type="http://schemas.openxmlformats.org/officeDocument/2006/relationships/hyperlink" Target="https://podminky.urs.cz/item/CS_URS_2022_02/781471810" TargetMode="External" /><Relationship Id="rId17" Type="http://schemas.openxmlformats.org/officeDocument/2006/relationships/hyperlink" Target="https://podminky.urs.cz/item/CS_URS_2022_02/784121001" TargetMode="External" /><Relationship Id="rId18" Type="http://schemas.openxmlformats.org/officeDocument/2006/relationships/hyperlink" Target="https://podminky.urs.cz/item/CS_URS_2022_02/HZS1292" TargetMode="External" /><Relationship Id="rId19" Type="http://schemas.openxmlformats.org/officeDocument/2006/relationships/hyperlink" Target="https://podminky.urs.cz/item/CS_URS_2022_02/HZS2121" TargetMode="External" /><Relationship Id="rId2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310238211" TargetMode="External" /><Relationship Id="rId2" Type="http://schemas.openxmlformats.org/officeDocument/2006/relationships/hyperlink" Target="https://podminky.urs.cz/item/CS_URS_2022_02/317941121" TargetMode="External" /><Relationship Id="rId3" Type="http://schemas.openxmlformats.org/officeDocument/2006/relationships/hyperlink" Target="https://podminky.urs.cz/item/CS_URS_2022_02/340271021" TargetMode="External" /><Relationship Id="rId4" Type="http://schemas.openxmlformats.org/officeDocument/2006/relationships/hyperlink" Target="https://podminky.urs.cz/item/CS_URS_2022_02/342272225" TargetMode="External" /><Relationship Id="rId5" Type="http://schemas.openxmlformats.org/officeDocument/2006/relationships/hyperlink" Target="https://podminky.urs.cz/item/CS_URS_2022_02/342291121" TargetMode="External" /><Relationship Id="rId6" Type="http://schemas.openxmlformats.org/officeDocument/2006/relationships/hyperlink" Target="https://podminky.urs.cz/item/CS_URS_2022_02/342361821" TargetMode="External" /><Relationship Id="rId7" Type="http://schemas.openxmlformats.org/officeDocument/2006/relationships/hyperlink" Target="https://podminky.urs.cz/item/CS_URS_2022_02/346272256" TargetMode="External" /><Relationship Id="rId8" Type="http://schemas.openxmlformats.org/officeDocument/2006/relationships/hyperlink" Target="https://podminky.urs.cz/item/CS_URS_2022_02/612131121" TargetMode="External" /><Relationship Id="rId9" Type="http://schemas.openxmlformats.org/officeDocument/2006/relationships/hyperlink" Target="https://podminky.urs.cz/item/CS_URS_2022_02/612321111" TargetMode="External" /><Relationship Id="rId10" Type="http://schemas.openxmlformats.org/officeDocument/2006/relationships/hyperlink" Target="https://podminky.urs.cz/item/CS_URS_2022_02/612321191" TargetMode="External" /><Relationship Id="rId11" Type="http://schemas.openxmlformats.org/officeDocument/2006/relationships/hyperlink" Target="https://podminky.urs.cz/item/CS_URS_2022_02/612325416" TargetMode="External" /><Relationship Id="rId12" Type="http://schemas.openxmlformats.org/officeDocument/2006/relationships/hyperlink" Target="https://podminky.urs.cz/item/CS_URS_2022_02/612341121" TargetMode="External" /><Relationship Id="rId13" Type="http://schemas.openxmlformats.org/officeDocument/2006/relationships/hyperlink" Target="https://podminky.urs.cz/item/CS_URS_2022_02/619991001" TargetMode="External" /><Relationship Id="rId14" Type="http://schemas.openxmlformats.org/officeDocument/2006/relationships/hyperlink" Target="https://podminky.urs.cz/item/CS_URS_2022_02/622131101" TargetMode="External" /><Relationship Id="rId15" Type="http://schemas.openxmlformats.org/officeDocument/2006/relationships/hyperlink" Target="https://podminky.urs.cz/item/CS_URS_2022_02/622143003" TargetMode="External" /><Relationship Id="rId16" Type="http://schemas.openxmlformats.org/officeDocument/2006/relationships/hyperlink" Target="https://podminky.urs.cz/item/CS_URS_2022_02/622321111" TargetMode="External" /><Relationship Id="rId17" Type="http://schemas.openxmlformats.org/officeDocument/2006/relationships/hyperlink" Target="https://podminky.urs.cz/item/CS_URS_2022_02/622324111" TargetMode="External" /><Relationship Id="rId18" Type="http://schemas.openxmlformats.org/officeDocument/2006/relationships/hyperlink" Target="https://podminky.urs.cz/item/CS_URS_2022_02/632451111" TargetMode="External" /><Relationship Id="rId19" Type="http://schemas.openxmlformats.org/officeDocument/2006/relationships/hyperlink" Target="https://podminky.urs.cz/item/CS_URS_2022_02/642942111" TargetMode="External" /><Relationship Id="rId20" Type="http://schemas.openxmlformats.org/officeDocument/2006/relationships/hyperlink" Target="https://podminky.urs.cz/item/CS_URS_2022_02/642946111" TargetMode="External" /><Relationship Id="rId21" Type="http://schemas.openxmlformats.org/officeDocument/2006/relationships/hyperlink" Target="https://podminky.urs.cz/item/CS_URS_2022_02/946111115" TargetMode="External" /><Relationship Id="rId22" Type="http://schemas.openxmlformats.org/officeDocument/2006/relationships/hyperlink" Target="https://podminky.urs.cz/item/CS_URS_2022_02/946111215" TargetMode="External" /><Relationship Id="rId23" Type="http://schemas.openxmlformats.org/officeDocument/2006/relationships/hyperlink" Target="https://podminky.urs.cz/item/CS_URS_2022_02/946111815" TargetMode="External" /><Relationship Id="rId24" Type="http://schemas.openxmlformats.org/officeDocument/2006/relationships/hyperlink" Target="https://podminky.urs.cz/item/CS_URS_2022_02/949101111" TargetMode="External" /><Relationship Id="rId25" Type="http://schemas.openxmlformats.org/officeDocument/2006/relationships/hyperlink" Target="https://podminky.urs.cz/item/CS_URS_2022_02/971038331" TargetMode="External" /><Relationship Id="rId26" Type="http://schemas.openxmlformats.org/officeDocument/2006/relationships/hyperlink" Target="https://podminky.urs.cz/item/CS_URS_2022_02/971038421" TargetMode="External" /><Relationship Id="rId27" Type="http://schemas.openxmlformats.org/officeDocument/2006/relationships/hyperlink" Target="https://podminky.urs.cz/item/CS_URS_2022_02/763121422" TargetMode="External" /><Relationship Id="rId28" Type="http://schemas.openxmlformats.org/officeDocument/2006/relationships/hyperlink" Target="https://podminky.urs.cz/item/CS_URS_2022_02/763164521" TargetMode="External" /><Relationship Id="rId29" Type="http://schemas.openxmlformats.org/officeDocument/2006/relationships/hyperlink" Target="https://podminky.urs.cz/item/CS_URS_2022_02/763164541" TargetMode="External" /><Relationship Id="rId30" Type="http://schemas.openxmlformats.org/officeDocument/2006/relationships/hyperlink" Target="https://podminky.urs.cz/item/CS_URS_2022_02/763164621" TargetMode="External" /><Relationship Id="rId31" Type="http://schemas.openxmlformats.org/officeDocument/2006/relationships/hyperlink" Target="https://podminky.urs.cz/item/CS_URS_2022_02/763172321" TargetMode="External" /><Relationship Id="rId32" Type="http://schemas.openxmlformats.org/officeDocument/2006/relationships/hyperlink" Target="https://podminky.urs.cz/item/CS_URS_2022_02/763172347" TargetMode="External" /><Relationship Id="rId33" Type="http://schemas.openxmlformats.org/officeDocument/2006/relationships/hyperlink" Target="https://podminky.urs.cz/item/CS_URS_2022_02/766660001" TargetMode="External" /><Relationship Id="rId34" Type="http://schemas.openxmlformats.org/officeDocument/2006/relationships/hyperlink" Target="https://podminky.urs.cz/item/CS_URS_2022_02/766660311" TargetMode="External" /><Relationship Id="rId35" Type="http://schemas.openxmlformats.org/officeDocument/2006/relationships/hyperlink" Target="https://podminky.urs.cz/item/CS_URS_2022_02/766660720" TargetMode="External" /><Relationship Id="rId36" Type="http://schemas.openxmlformats.org/officeDocument/2006/relationships/hyperlink" Target="https://podminky.urs.cz/item/CS_URS_2022_02/766660729" TargetMode="External" /><Relationship Id="rId37" Type="http://schemas.openxmlformats.org/officeDocument/2006/relationships/hyperlink" Target="https://podminky.urs.cz/item/CS_URS_2022_02/766695212" TargetMode="External" /><Relationship Id="rId38" Type="http://schemas.openxmlformats.org/officeDocument/2006/relationships/hyperlink" Target="https://podminky.urs.cz/item/CS_URS_2022_02/771121011" TargetMode="External" /><Relationship Id="rId39" Type="http://schemas.openxmlformats.org/officeDocument/2006/relationships/hyperlink" Target="https://podminky.urs.cz/item/CS_URS_2022_02/771151021" TargetMode="External" /><Relationship Id="rId40" Type="http://schemas.openxmlformats.org/officeDocument/2006/relationships/hyperlink" Target="https://podminky.urs.cz/item/CS_URS_2022_02/771474112" TargetMode="External" /><Relationship Id="rId41" Type="http://schemas.openxmlformats.org/officeDocument/2006/relationships/hyperlink" Target="https://podminky.urs.cz/item/CS_URS_2022_02/771574263" TargetMode="External" /><Relationship Id="rId42" Type="http://schemas.openxmlformats.org/officeDocument/2006/relationships/hyperlink" Target="https://podminky.urs.cz/item/CS_URS_2022_02/771577111" TargetMode="External" /><Relationship Id="rId43" Type="http://schemas.openxmlformats.org/officeDocument/2006/relationships/hyperlink" Target="https://podminky.urs.cz/item/CS_URS_2022_02/771577112" TargetMode="External" /><Relationship Id="rId44" Type="http://schemas.openxmlformats.org/officeDocument/2006/relationships/hyperlink" Target="https://podminky.urs.cz/item/CS_URS_2022_02/771591112" TargetMode="External" /><Relationship Id="rId45" Type="http://schemas.openxmlformats.org/officeDocument/2006/relationships/hyperlink" Target="https://podminky.urs.cz/item/CS_URS_2022_02/771591115" TargetMode="External" /><Relationship Id="rId46" Type="http://schemas.openxmlformats.org/officeDocument/2006/relationships/hyperlink" Target="https://podminky.urs.cz/item/CS_URS_2022_02/771591237" TargetMode="External" /><Relationship Id="rId47" Type="http://schemas.openxmlformats.org/officeDocument/2006/relationships/hyperlink" Target="https://podminky.urs.cz/item/CS_URS_2022_02/781111011" TargetMode="External" /><Relationship Id="rId48" Type="http://schemas.openxmlformats.org/officeDocument/2006/relationships/hyperlink" Target="https://podminky.urs.cz/item/CS_URS_2022_02/781121011" TargetMode="External" /><Relationship Id="rId49" Type="http://schemas.openxmlformats.org/officeDocument/2006/relationships/hyperlink" Target="https://podminky.urs.cz/item/CS_URS_2022_02/781131112" TargetMode="External" /><Relationship Id="rId50" Type="http://schemas.openxmlformats.org/officeDocument/2006/relationships/hyperlink" Target="https://podminky.urs.cz/item/CS_URS_2022_02/781474116" TargetMode="External" /><Relationship Id="rId51" Type="http://schemas.openxmlformats.org/officeDocument/2006/relationships/hyperlink" Target="https://podminky.urs.cz/item/CS_URS_2022_02/781491111" TargetMode="External" /><Relationship Id="rId52" Type="http://schemas.openxmlformats.org/officeDocument/2006/relationships/hyperlink" Target="https://podminky.urs.cz/item/CS_URS_2022_02/783101201" TargetMode="External" /><Relationship Id="rId53" Type="http://schemas.openxmlformats.org/officeDocument/2006/relationships/hyperlink" Target="https://podminky.urs.cz/item/CS_URS_2022_02/783113121" TargetMode="External" /><Relationship Id="rId54" Type="http://schemas.openxmlformats.org/officeDocument/2006/relationships/hyperlink" Target="https://podminky.urs.cz/item/CS_URS_2022_02/783114101" TargetMode="External" /><Relationship Id="rId55" Type="http://schemas.openxmlformats.org/officeDocument/2006/relationships/hyperlink" Target="https://podminky.urs.cz/item/CS_URS_2022_02/783118211" TargetMode="External" /><Relationship Id="rId56" Type="http://schemas.openxmlformats.org/officeDocument/2006/relationships/hyperlink" Target="https://podminky.urs.cz/item/CS_URS_2022_02/783152114" TargetMode="External" /><Relationship Id="rId57" Type="http://schemas.openxmlformats.org/officeDocument/2006/relationships/hyperlink" Target="https://podminky.urs.cz/item/CS_URS_2022_02/784111001" TargetMode="External" /><Relationship Id="rId58" Type="http://schemas.openxmlformats.org/officeDocument/2006/relationships/hyperlink" Target="https://podminky.urs.cz/item/CS_URS_2022_02/784161501" TargetMode="External" /><Relationship Id="rId59" Type="http://schemas.openxmlformats.org/officeDocument/2006/relationships/hyperlink" Target="https://podminky.urs.cz/item/CS_URS_2022_02/784181101" TargetMode="External" /><Relationship Id="rId60" Type="http://schemas.openxmlformats.org/officeDocument/2006/relationships/hyperlink" Target="https://podminky.urs.cz/item/CS_URS_2022_02/784211101" TargetMode="External" /><Relationship Id="rId61" Type="http://schemas.openxmlformats.org/officeDocument/2006/relationships/hyperlink" Target="https://podminky.urs.cz/item/CS_URS_2022_02/787911115" TargetMode="External" /><Relationship Id="rId62" Type="http://schemas.openxmlformats.org/officeDocument/2006/relationships/hyperlink" Target="https://podminky.urs.cz/item/CS_URS_2022_02/HZS1292" TargetMode="External" /><Relationship Id="rId6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741320103" TargetMode="External" /><Relationship Id="rId2" Type="http://schemas.openxmlformats.org/officeDocument/2006/relationships/hyperlink" Target="https://podminky.urs.cz/item/CS_URS_2022_02/741120301" TargetMode="External" /><Relationship Id="rId3" Type="http://schemas.openxmlformats.org/officeDocument/2006/relationships/hyperlink" Target="https://podminky.urs.cz/item/CS_URS_2022_02/741122611" TargetMode="External" /><Relationship Id="rId4" Type="http://schemas.openxmlformats.org/officeDocument/2006/relationships/hyperlink" Target="https://podminky.urs.cz/item/CS_URS_2022_02/741124703" TargetMode="External" /><Relationship Id="rId5" Type="http://schemas.openxmlformats.org/officeDocument/2006/relationships/hyperlink" Target="https://podminky.urs.cz/item/CS_URS_2022_02/741310201" TargetMode="External" /><Relationship Id="rId6" Type="http://schemas.openxmlformats.org/officeDocument/2006/relationships/hyperlink" Target="https://podminky.urs.cz/item/CS_URS_2022_02/741311004" TargetMode="External" /><Relationship Id="rId7" Type="http://schemas.openxmlformats.org/officeDocument/2006/relationships/hyperlink" Target="https://podminky.urs.cz/item/CS_URS_2022_02/741313042" TargetMode="External" /><Relationship Id="rId8" Type="http://schemas.openxmlformats.org/officeDocument/2006/relationships/hyperlink" Target="https://podminky.urs.cz/item/CS_URS_2022_02/460932111" TargetMode="External" /><Relationship Id="rId9" Type="http://schemas.openxmlformats.org/officeDocument/2006/relationships/hyperlink" Target="https://podminky.urs.cz/item/CS_URS_2022_02/741110042" TargetMode="External" /><Relationship Id="rId10" Type="http://schemas.openxmlformats.org/officeDocument/2006/relationships/hyperlink" Target="https://podminky.urs.cz/item/CS_URS_2022_02/741110511" TargetMode="External" /><Relationship Id="rId11" Type="http://schemas.openxmlformats.org/officeDocument/2006/relationships/hyperlink" Target="https://podminky.urs.cz/item/CS_URS_2022_02/741112011" TargetMode="External" /><Relationship Id="rId12" Type="http://schemas.openxmlformats.org/officeDocument/2006/relationships/hyperlink" Target="https://podminky.urs.cz/item/CS_URS_2022_02/741112061" TargetMode="External" /><Relationship Id="rId13" Type="http://schemas.openxmlformats.org/officeDocument/2006/relationships/hyperlink" Target="https://podminky.urs.cz/item/CS_URS_2022_02/741112101" TargetMode="External" /><Relationship Id="rId14" Type="http://schemas.openxmlformats.org/officeDocument/2006/relationships/hyperlink" Target="https://podminky.urs.cz/item/CS_URS_2022_02/741420022" TargetMode="External" /><Relationship Id="rId15" Type="http://schemas.openxmlformats.org/officeDocument/2006/relationships/hyperlink" Target="https://podminky.urs.cz/item/CS_URS_2022_02/741910502" TargetMode="External" /><Relationship Id="rId16" Type="http://schemas.openxmlformats.org/officeDocument/2006/relationships/hyperlink" Target="https://podminky.urs.cz/item/CS_URS_2022_02/741372111" TargetMode="External" /><Relationship Id="rId17" Type="http://schemas.openxmlformats.org/officeDocument/2006/relationships/hyperlink" Target="https://podminky.urs.cz/item/CS_URS_2022_02/741810001" TargetMode="External" /><Relationship Id="rId18" Type="http://schemas.openxmlformats.org/officeDocument/2006/relationships/hyperlink" Target="https://podminky.urs.cz/item/CS_URS_2022_02/741820102" TargetMode="External" /><Relationship Id="rId1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002000" TargetMode="External" /><Relationship Id="rId2" Type="http://schemas.openxmlformats.org/officeDocument/2006/relationships/hyperlink" Target="https://podminky.urs.cz/item/CS_URS_2022_02/013002000" TargetMode="External" /><Relationship Id="rId3" Type="http://schemas.openxmlformats.org/officeDocument/2006/relationships/hyperlink" Target="https://podminky.urs.cz/item/CS_URS_2022_02/030001000" TargetMode="External" /><Relationship Id="rId4" Type="http://schemas.openxmlformats.org/officeDocument/2006/relationships/hyperlink" Target="https://podminky.urs.cz/item/CS_URS_2022_02/035002000" TargetMode="External" /><Relationship Id="rId5" Type="http://schemas.openxmlformats.org/officeDocument/2006/relationships/hyperlink" Target="https://podminky.urs.cz/item/CS_URS_2022_02/043002000" TargetMode="External" /><Relationship Id="rId6" Type="http://schemas.openxmlformats.org/officeDocument/2006/relationships/hyperlink" Target="https://podminky.urs.cz/item/CS_URS_2022_02/044002000" TargetMode="External" /><Relationship Id="rId7" Type="http://schemas.openxmlformats.org/officeDocument/2006/relationships/hyperlink" Target="https://podminky.urs.cz/item/CS_URS_2022_02/045002000" TargetMode="External" /><Relationship Id="rId8" Type="http://schemas.openxmlformats.org/officeDocument/2006/relationships/hyperlink" Target="https://podminky.urs.cz/item/CS_URS_2022_02/065002000" TargetMode="External" /><Relationship Id="rId9" Type="http://schemas.openxmlformats.org/officeDocument/2006/relationships/hyperlink" Target="https://podminky.urs.cz/item/CS_URS_2022_02/071002000" TargetMode="External" /><Relationship Id="rId10" Type="http://schemas.openxmlformats.org/officeDocument/2006/relationships/hyperlink" Target="https://podminky.urs.cz/item/CS_URS_2022_02/072103001" TargetMode="External" /><Relationship Id="rId1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Stavební úpravy sociálních prostor v objektu Petřínská 43, Plzeň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Petřínská 43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14. 7. 2022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HBH Atelier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ROUND(AG55+SUM(AG56:AG60)+AG63,2)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ROUND(AS55+SUM(AS56:AS60)+AS63,2)</f>
        <v>0</v>
      </c>
      <c r="AT54" s="106">
        <f>ROUND(SUM(AV54:AW54),2)</f>
        <v>0</v>
      </c>
      <c r="AU54" s="107">
        <f>ROUND(AU55+SUM(AU56:AU60)+AU63,5)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ROUND(AZ55+SUM(AZ56:AZ60)+AZ63,2)</f>
        <v>0</v>
      </c>
      <c r="BA54" s="106">
        <f>ROUND(BA55+SUM(BA56:BA60)+BA63,2)</f>
        <v>0</v>
      </c>
      <c r="BB54" s="106">
        <f>ROUND(BB55+SUM(BB56:BB60)+BB63,2)</f>
        <v>0</v>
      </c>
      <c r="BC54" s="106">
        <f>ROUND(BC55+SUM(BC56:BC60)+BC63,2)</f>
        <v>0</v>
      </c>
      <c r="BD54" s="108">
        <f>ROUND(BD55+SUM(BD56:BD60)+BD63,2)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'a - Bourací práce'!J30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'a - Bourací práce'!P88</f>
        <v>0</v>
      </c>
      <c r="AV55" s="120">
        <f>'a - Bourací práce'!J33</f>
        <v>0</v>
      </c>
      <c r="AW55" s="120">
        <f>'a - Bourací práce'!J34</f>
        <v>0</v>
      </c>
      <c r="AX55" s="120">
        <f>'a - Bourací práce'!J35</f>
        <v>0</v>
      </c>
      <c r="AY55" s="120">
        <f>'a - Bourací práce'!J36</f>
        <v>0</v>
      </c>
      <c r="AZ55" s="120">
        <f>'a - Bourací práce'!F33</f>
        <v>0</v>
      </c>
      <c r="BA55" s="120">
        <f>'a - Bourací práce'!F34</f>
        <v>0</v>
      </c>
      <c r="BB55" s="120">
        <f>'a - Bourací práce'!F35</f>
        <v>0</v>
      </c>
      <c r="BC55" s="120">
        <f>'a - Bourací práce'!F36</f>
        <v>0</v>
      </c>
      <c r="BD55" s="122">
        <f>'a - Bourací práce'!F37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19</v>
      </c>
      <c r="CM55" s="123" t="s">
        <v>81</v>
      </c>
    </row>
    <row r="56" s="7" customFormat="1" ht="16.5" customHeight="1">
      <c r="A56" s="111" t="s">
        <v>75</v>
      </c>
      <c r="B56" s="112"/>
      <c r="C56" s="113"/>
      <c r="D56" s="114" t="s">
        <v>82</v>
      </c>
      <c r="E56" s="114"/>
      <c r="F56" s="114"/>
      <c r="G56" s="114"/>
      <c r="H56" s="114"/>
      <c r="I56" s="115"/>
      <c r="J56" s="114" t="s">
        <v>83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'b - Stavební část'!J30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19">
        <v>0</v>
      </c>
      <c r="AT56" s="120">
        <f>ROUND(SUM(AV56:AW56),2)</f>
        <v>0</v>
      </c>
      <c r="AU56" s="121">
        <f>'b - Stavební část'!P92</f>
        <v>0</v>
      </c>
      <c r="AV56" s="120">
        <f>'b - Stavební část'!J33</f>
        <v>0</v>
      </c>
      <c r="AW56" s="120">
        <f>'b - Stavební část'!J34</f>
        <v>0</v>
      </c>
      <c r="AX56" s="120">
        <f>'b - Stavební část'!J35</f>
        <v>0</v>
      </c>
      <c r="AY56" s="120">
        <f>'b - Stavební část'!J36</f>
        <v>0</v>
      </c>
      <c r="AZ56" s="120">
        <f>'b - Stavební část'!F33</f>
        <v>0</v>
      </c>
      <c r="BA56" s="120">
        <f>'b - Stavební část'!F34</f>
        <v>0</v>
      </c>
      <c r="BB56" s="120">
        <f>'b - Stavební část'!F35</f>
        <v>0</v>
      </c>
      <c r="BC56" s="120">
        <f>'b - Stavební část'!F36</f>
        <v>0</v>
      </c>
      <c r="BD56" s="122">
        <f>'b - Stavební část'!F37</f>
        <v>0</v>
      </c>
      <c r="BE56" s="7"/>
      <c r="BT56" s="123" t="s">
        <v>79</v>
      </c>
      <c r="BV56" s="123" t="s">
        <v>73</v>
      </c>
      <c r="BW56" s="123" t="s">
        <v>84</v>
      </c>
      <c r="BX56" s="123" t="s">
        <v>5</v>
      </c>
      <c r="CL56" s="123" t="s">
        <v>19</v>
      </c>
      <c r="CM56" s="123" t="s">
        <v>81</v>
      </c>
    </row>
    <row r="57" s="7" customFormat="1" ht="16.5" customHeight="1">
      <c r="A57" s="111" t="s">
        <v>75</v>
      </c>
      <c r="B57" s="112"/>
      <c r="C57" s="113"/>
      <c r="D57" s="114" t="s">
        <v>85</v>
      </c>
      <c r="E57" s="114"/>
      <c r="F57" s="114"/>
      <c r="G57" s="114"/>
      <c r="H57" s="114"/>
      <c r="I57" s="115"/>
      <c r="J57" s="114" t="s">
        <v>86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'c - ZTI'!J30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78</v>
      </c>
      <c r="AR57" s="118"/>
      <c r="AS57" s="119">
        <v>0</v>
      </c>
      <c r="AT57" s="120">
        <f>ROUND(SUM(AV57:AW57),2)</f>
        <v>0</v>
      </c>
      <c r="AU57" s="121">
        <f>'c - ZTI'!P95</f>
        <v>0</v>
      </c>
      <c r="AV57" s="120">
        <f>'c - ZTI'!J33</f>
        <v>0</v>
      </c>
      <c r="AW57" s="120">
        <f>'c - ZTI'!J34</f>
        <v>0</v>
      </c>
      <c r="AX57" s="120">
        <f>'c - ZTI'!J35</f>
        <v>0</v>
      </c>
      <c r="AY57" s="120">
        <f>'c - ZTI'!J36</f>
        <v>0</v>
      </c>
      <c r="AZ57" s="120">
        <f>'c - ZTI'!F33</f>
        <v>0</v>
      </c>
      <c r="BA57" s="120">
        <f>'c - ZTI'!F34</f>
        <v>0</v>
      </c>
      <c r="BB57" s="120">
        <f>'c - ZTI'!F35</f>
        <v>0</v>
      </c>
      <c r="BC57" s="120">
        <f>'c - ZTI'!F36</f>
        <v>0</v>
      </c>
      <c r="BD57" s="122">
        <f>'c - ZTI'!F37</f>
        <v>0</v>
      </c>
      <c r="BE57" s="7"/>
      <c r="BT57" s="123" t="s">
        <v>79</v>
      </c>
      <c r="BV57" s="123" t="s">
        <v>73</v>
      </c>
      <c r="BW57" s="123" t="s">
        <v>87</v>
      </c>
      <c r="BX57" s="123" t="s">
        <v>5</v>
      </c>
      <c r="CL57" s="123" t="s">
        <v>19</v>
      </c>
      <c r="CM57" s="123" t="s">
        <v>81</v>
      </c>
    </row>
    <row r="58" s="7" customFormat="1" ht="16.5" customHeight="1">
      <c r="A58" s="111" t="s">
        <v>75</v>
      </c>
      <c r="B58" s="112"/>
      <c r="C58" s="113"/>
      <c r="D58" s="114" t="s">
        <v>88</v>
      </c>
      <c r="E58" s="114"/>
      <c r="F58" s="114"/>
      <c r="G58" s="114"/>
      <c r="H58" s="114"/>
      <c r="I58" s="115"/>
      <c r="J58" s="114" t="s">
        <v>89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'd - ÚT'!J30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78</v>
      </c>
      <c r="AR58" s="118"/>
      <c r="AS58" s="119">
        <v>0</v>
      </c>
      <c r="AT58" s="120">
        <f>ROUND(SUM(AV58:AW58),2)</f>
        <v>0</v>
      </c>
      <c r="AU58" s="121">
        <f>'d - ÚT'!P87</f>
        <v>0</v>
      </c>
      <c r="AV58" s="120">
        <f>'d - ÚT'!J33</f>
        <v>0</v>
      </c>
      <c r="AW58" s="120">
        <f>'d - ÚT'!J34</f>
        <v>0</v>
      </c>
      <c r="AX58" s="120">
        <f>'d - ÚT'!J35</f>
        <v>0</v>
      </c>
      <c r="AY58" s="120">
        <f>'d - ÚT'!J36</f>
        <v>0</v>
      </c>
      <c r="AZ58" s="120">
        <f>'d - ÚT'!F33</f>
        <v>0</v>
      </c>
      <c r="BA58" s="120">
        <f>'d - ÚT'!F34</f>
        <v>0</v>
      </c>
      <c r="BB58" s="120">
        <f>'d - ÚT'!F35</f>
        <v>0</v>
      </c>
      <c r="BC58" s="120">
        <f>'d - ÚT'!F36</f>
        <v>0</v>
      </c>
      <c r="BD58" s="122">
        <f>'d - ÚT'!F37</f>
        <v>0</v>
      </c>
      <c r="BE58" s="7"/>
      <c r="BT58" s="123" t="s">
        <v>79</v>
      </c>
      <c r="BV58" s="123" t="s">
        <v>73</v>
      </c>
      <c r="BW58" s="123" t="s">
        <v>90</v>
      </c>
      <c r="BX58" s="123" t="s">
        <v>5</v>
      </c>
      <c r="CL58" s="123" t="s">
        <v>19</v>
      </c>
      <c r="CM58" s="123" t="s">
        <v>81</v>
      </c>
    </row>
    <row r="59" s="7" customFormat="1" ht="16.5" customHeight="1">
      <c r="A59" s="111" t="s">
        <v>75</v>
      </c>
      <c r="B59" s="112"/>
      <c r="C59" s="113"/>
      <c r="D59" s="114" t="s">
        <v>91</v>
      </c>
      <c r="E59" s="114"/>
      <c r="F59" s="114"/>
      <c r="G59" s="114"/>
      <c r="H59" s="114"/>
      <c r="I59" s="115"/>
      <c r="J59" s="114" t="s">
        <v>92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'e - VZT'!J30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78</v>
      </c>
      <c r="AR59" s="118"/>
      <c r="AS59" s="119">
        <v>0</v>
      </c>
      <c r="AT59" s="120">
        <f>ROUND(SUM(AV59:AW59),2)</f>
        <v>0</v>
      </c>
      <c r="AU59" s="121">
        <f>'e - VZT'!P83</f>
        <v>0</v>
      </c>
      <c r="AV59" s="120">
        <f>'e - VZT'!J33</f>
        <v>0</v>
      </c>
      <c r="AW59" s="120">
        <f>'e - VZT'!J34</f>
        <v>0</v>
      </c>
      <c r="AX59" s="120">
        <f>'e - VZT'!J35</f>
        <v>0</v>
      </c>
      <c r="AY59" s="120">
        <f>'e - VZT'!J36</f>
        <v>0</v>
      </c>
      <c r="AZ59" s="120">
        <f>'e - VZT'!F33</f>
        <v>0</v>
      </c>
      <c r="BA59" s="120">
        <f>'e - VZT'!F34</f>
        <v>0</v>
      </c>
      <c r="BB59" s="120">
        <f>'e - VZT'!F35</f>
        <v>0</v>
      </c>
      <c r="BC59" s="120">
        <f>'e - VZT'!F36</f>
        <v>0</v>
      </c>
      <c r="BD59" s="122">
        <f>'e - VZT'!F37</f>
        <v>0</v>
      </c>
      <c r="BE59" s="7"/>
      <c r="BT59" s="123" t="s">
        <v>79</v>
      </c>
      <c r="BV59" s="123" t="s">
        <v>73</v>
      </c>
      <c r="BW59" s="123" t="s">
        <v>93</v>
      </c>
      <c r="BX59" s="123" t="s">
        <v>5</v>
      </c>
      <c r="CL59" s="123" t="s">
        <v>19</v>
      </c>
      <c r="CM59" s="123" t="s">
        <v>81</v>
      </c>
    </row>
    <row r="60" s="7" customFormat="1" ht="16.5" customHeight="1">
      <c r="A60" s="7"/>
      <c r="B60" s="112"/>
      <c r="C60" s="113"/>
      <c r="D60" s="114" t="s">
        <v>94</v>
      </c>
      <c r="E60" s="114"/>
      <c r="F60" s="114"/>
      <c r="G60" s="114"/>
      <c r="H60" s="114"/>
      <c r="I60" s="115"/>
      <c r="J60" s="114" t="s">
        <v>95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24">
        <f>ROUND(SUM(AG61:AG62),2)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78</v>
      </c>
      <c r="AR60" s="118"/>
      <c r="AS60" s="119">
        <f>ROUND(SUM(AS61:AS62),2)</f>
        <v>0</v>
      </c>
      <c r="AT60" s="120">
        <f>ROUND(SUM(AV60:AW60),2)</f>
        <v>0</v>
      </c>
      <c r="AU60" s="121">
        <f>ROUND(SUM(AU61:AU62),5)</f>
        <v>0</v>
      </c>
      <c r="AV60" s="120">
        <f>ROUND(AZ60*L29,2)</f>
        <v>0</v>
      </c>
      <c r="AW60" s="120">
        <f>ROUND(BA60*L30,2)</f>
        <v>0</v>
      </c>
      <c r="AX60" s="120">
        <f>ROUND(BB60*L29,2)</f>
        <v>0</v>
      </c>
      <c r="AY60" s="120">
        <f>ROUND(BC60*L30,2)</f>
        <v>0</v>
      </c>
      <c r="AZ60" s="120">
        <f>ROUND(SUM(AZ61:AZ62),2)</f>
        <v>0</v>
      </c>
      <c r="BA60" s="120">
        <f>ROUND(SUM(BA61:BA62),2)</f>
        <v>0</v>
      </c>
      <c r="BB60" s="120">
        <f>ROUND(SUM(BB61:BB62),2)</f>
        <v>0</v>
      </c>
      <c r="BC60" s="120">
        <f>ROUND(SUM(BC61:BC62),2)</f>
        <v>0</v>
      </c>
      <c r="BD60" s="122">
        <f>ROUND(SUM(BD61:BD62),2)</f>
        <v>0</v>
      </c>
      <c r="BE60" s="7"/>
      <c r="BS60" s="123" t="s">
        <v>70</v>
      </c>
      <c r="BT60" s="123" t="s">
        <v>79</v>
      </c>
      <c r="BU60" s="123" t="s">
        <v>72</v>
      </c>
      <c r="BV60" s="123" t="s">
        <v>73</v>
      </c>
      <c r="BW60" s="123" t="s">
        <v>96</v>
      </c>
      <c r="BX60" s="123" t="s">
        <v>5</v>
      </c>
      <c r="CL60" s="123" t="s">
        <v>19</v>
      </c>
      <c r="CM60" s="123" t="s">
        <v>81</v>
      </c>
    </row>
    <row r="61" s="4" customFormat="1" ht="16.5" customHeight="1">
      <c r="A61" s="111" t="s">
        <v>75</v>
      </c>
      <c r="B61" s="63"/>
      <c r="C61" s="125"/>
      <c r="D61" s="125"/>
      <c r="E61" s="126" t="s">
        <v>97</v>
      </c>
      <c r="F61" s="126"/>
      <c r="G61" s="126"/>
      <c r="H61" s="126"/>
      <c r="I61" s="126"/>
      <c r="J61" s="125"/>
      <c r="K61" s="126" t="s">
        <v>98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'f1 - material'!J32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99</v>
      </c>
      <c r="AR61" s="65"/>
      <c r="AS61" s="129">
        <v>0</v>
      </c>
      <c r="AT61" s="130">
        <f>ROUND(SUM(AV61:AW61),2)</f>
        <v>0</v>
      </c>
      <c r="AU61" s="131">
        <f>'f1 - material'!P92</f>
        <v>0</v>
      </c>
      <c r="AV61" s="130">
        <f>'f1 - material'!J35</f>
        <v>0</v>
      </c>
      <c r="AW61" s="130">
        <f>'f1 - material'!J36</f>
        <v>0</v>
      </c>
      <c r="AX61" s="130">
        <f>'f1 - material'!J37</f>
        <v>0</v>
      </c>
      <c r="AY61" s="130">
        <f>'f1 - material'!J38</f>
        <v>0</v>
      </c>
      <c r="AZ61" s="130">
        <f>'f1 - material'!F35</f>
        <v>0</v>
      </c>
      <c r="BA61" s="130">
        <f>'f1 - material'!F36</f>
        <v>0</v>
      </c>
      <c r="BB61" s="130">
        <f>'f1 - material'!F37</f>
        <v>0</v>
      </c>
      <c r="BC61" s="130">
        <f>'f1 - material'!F38</f>
        <v>0</v>
      </c>
      <c r="BD61" s="132">
        <f>'f1 - material'!F39</f>
        <v>0</v>
      </c>
      <c r="BE61" s="4"/>
      <c r="BT61" s="133" t="s">
        <v>81</v>
      </c>
      <c r="BV61" s="133" t="s">
        <v>73</v>
      </c>
      <c r="BW61" s="133" t="s">
        <v>100</v>
      </c>
      <c r="BX61" s="133" t="s">
        <v>96</v>
      </c>
      <c r="CL61" s="133" t="s">
        <v>19</v>
      </c>
    </row>
    <row r="62" s="4" customFormat="1" ht="16.5" customHeight="1">
      <c r="A62" s="111" t="s">
        <v>75</v>
      </c>
      <c r="B62" s="63"/>
      <c r="C62" s="125"/>
      <c r="D62" s="125"/>
      <c r="E62" s="126" t="s">
        <v>101</v>
      </c>
      <c r="F62" s="126"/>
      <c r="G62" s="126"/>
      <c r="H62" s="126"/>
      <c r="I62" s="126"/>
      <c r="J62" s="125"/>
      <c r="K62" s="126" t="s">
        <v>102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'f2 - montáž'!J32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99</v>
      </c>
      <c r="AR62" s="65"/>
      <c r="AS62" s="129">
        <v>0</v>
      </c>
      <c r="AT62" s="130">
        <f>ROUND(SUM(AV62:AW62),2)</f>
        <v>0</v>
      </c>
      <c r="AU62" s="131">
        <f>'f2 - montáž'!P94</f>
        <v>0</v>
      </c>
      <c r="AV62" s="130">
        <f>'f2 - montáž'!J35</f>
        <v>0</v>
      </c>
      <c r="AW62" s="130">
        <f>'f2 - montáž'!J36</f>
        <v>0</v>
      </c>
      <c r="AX62" s="130">
        <f>'f2 - montáž'!J37</f>
        <v>0</v>
      </c>
      <c r="AY62" s="130">
        <f>'f2 - montáž'!J38</f>
        <v>0</v>
      </c>
      <c r="AZ62" s="130">
        <f>'f2 - montáž'!F35</f>
        <v>0</v>
      </c>
      <c r="BA62" s="130">
        <f>'f2 - montáž'!F36</f>
        <v>0</v>
      </c>
      <c r="BB62" s="130">
        <f>'f2 - montáž'!F37</f>
        <v>0</v>
      </c>
      <c r="BC62" s="130">
        <f>'f2 - montáž'!F38</f>
        <v>0</v>
      </c>
      <c r="BD62" s="132">
        <f>'f2 - montáž'!F39</f>
        <v>0</v>
      </c>
      <c r="BE62" s="4"/>
      <c r="BT62" s="133" t="s">
        <v>81</v>
      </c>
      <c r="BV62" s="133" t="s">
        <v>73</v>
      </c>
      <c r="BW62" s="133" t="s">
        <v>103</v>
      </c>
      <c r="BX62" s="133" t="s">
        <v>96</v>
      </c>
      <c r="CL62" s="133" t="s">
        <v>19</v>
      </c>
    </row>
    <row r="63" s="7" customFormat="1" ht="16.5" customHeight="1">
      <c r="A63" s="111" t="s">
        <v>75</v>
      </c>
      <c r="B63" s="112"/>
      <c r="C63" s="113"/>
      <c r="D63" s="114" t="s">
        <v>104</v>
      </c>
      <c r="E63" s="114"/>
      <c r="F63" s="114"/>
      <c r="G63" s="114"/>
      <c r="H63" s="114"/>
      <c r="I63" s="115"/>
      <c r="J63" s="114" t="s">
        <v>105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'x - VRN'!J30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78</v>
      </c>
      <c r="AR63" s="118"/>
      <c r="AS63" s="134">
        <v>0</v>
      </c>
      <c r="AT63" s="135">
        <f>ROUND(SUM(AV63:AW63),2)</f>
        <v>0</v>
      </c>
      <c r="AU63" s="136">
        <f>'x - VRN'!P85</f>
        <v>0</v>
      </c>
      <c r="AV63" s="135">
        <f>'x - VRN'!J33</f>
        <v>0</v>
      </c>
      <c r="AW63" s="135">
        <f>'x - VRN'!J34</f>
        <v>0</v>
      </c>
      <c r="AX63" s="135">
        <f>'x - VRN'!J35</f>
        <v>0</v>
      </c>
      <c r="AY63" s="135">
        <f>'x - VRN'!J36</f>
        <v>0</v>
      </c>
      <c r="AZ63" s="135">
        <f>'x - VRN'!F33</f>
        <v>0</v>
      </c>
      <c r="BA63" s="135">
        <f>'x - VRN'!F34</f>
        <v>0</v>
      </c>
      <c r="BB63" s="135">
        <f>'x - VRN'!F35</f>
        <v>0</v>
      </c>
      <c r="BC63" s="135">
        <f>'x - VRN'!F36</f>
        <v>0</v>
      </c>
      <c r="BD63" s="137">
        <f>'x - VRN'!F37</f>
        <v>0</v>
      </c>
      <c r="BE63" s="7"/>
      <c r="BT63" s="123" t="s">
        <v>79</v>
      </c>
      <c r="BV63" s="123" t="s">
        <v>73</v>
      </c>
      <c r="BW63" s="123" t="s">
        <v>106</v>
      </c>
      <c r="BX63" s="123" t="s">
        <v>5</v>
      </c>
      <c r="CL63" s="123" t="s">
        <v>19</v>
      </c>
      <c r="CM63" s="123" t="s">
        <v>81</v>
      </c>
    </row>
    <row r="64" s="2" customFormat="1" ht="30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4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44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</row>
  </sheetData>
  <sheetProtection sheet="1" formatColumns="0" formatRows="0" objects="1" scenarios="1" spinCount="100000" saltValue="tFwx4ZALM0VRT2LkJmksVH2wHWwsfE+TZisGQ5I1CNFRb4+MBDHlsViCi04PvMoNch5UkdxY3XrNk0umNLwqqQ==" hashValue="h3QbVyWOOyoDtb2aNSA9TzXuhRF+qt303TjTx3i6SAUs7feL+ulLtWvpfzx4DWxkQTqfhkCCE4GoYmXGjcY3FQ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a - Bourací práce'!C2" display="/"/>
    <hyperlink ref="A56" location="'b - Stavební část'!C2" display="/"/>
    <hyperlink ref="A57" location="'c - ZTI'!C2" display="/"/>
    <hyperlink ref="A58" location="'d - ÚT'!C2" display="/"/>
    <hyperlink ref="A59" location="'e - VZT'!C2" display="/"/>
    <hyperlink ref="A61" location="'f1 - material'!C2" display="/"/>
    <hyperlink ref="A62" location="'f2 - montáž'!C2" display="/"/>
    <hyperlink ref="A63" location="'x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107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Stavební úpravy sociálních prostor v objektu Petřínská 43, Plzeň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108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109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14. 7. 2022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tr">
        <f>IF('Rekapitulace stavby'!AN10="","",'Rekapitulace stavby'!AN10)</f>
        <v/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2" t="s">
        <v>28</v>
      </c>
      <c r="J15" s="133" t="str">
        <f>IF('Rekapitulace stavby'!AN11="","",'Rekapitulace stavby'!AN11)</f>
        <v/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37</v>
      </c>
      <c r="E30" s="38"/>
      <c r="F30" s="38"/>
      <c r="G30" s="38"/>
      <c r="H30" s="38"/>
      <c r="I30" s="38"/>
      <c r="J30" s="153">
        <f>ROUND(J88,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39</v>
      </c>
      <c r="G32" s="38"/>
      <c r="H32" s="38"/>
      <c r="I32" s="154" t="s">
        <v>38</v>
      </c>
      <c r="J32" s="154" t="s">
        <v>40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41</v>
      </c>
      <c r="E33" s="142" t="s">
        <v>42</v>
      </c>
      <c r="F33" s="156">
        <f>ROUND((SUM(BE88:BE209)),  2)</f>
        <v>0</v>
      </c>
      <c r="G33" s="38"/>
      <c r="H33" s="38"/>
      <c r="I33" s="157">
        <v>0.20999999999999999</v>
      </c>
      <c r="J33" s="156">
        <f>ROUND(((SUM(BE88:BE209))*I33),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56">
        <f>ROUND((SUM(BF88:BF209)),  2)</f>
        <v>0</v>
      </c>
      <c r="G34" s="38"/>
      <c r="H34" s="38"/>
      <c r="I34" s="157">
        <v>0.14999999999999999</v>
      </c>
      <c r="J34" s="156">
        <f>ROUND(((SUM(BF88:BF209))*I34),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56">
        <f>ROUND((SUM(BG88:BG209)),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56">
        <f>ROUND((SUM(BH88:BH209)),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ROUND((SUM(BI88:BI209)),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110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Stavební úpravy sociálních prostor v objektu Petřínská 43, Plzeň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108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a - Bourací práce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Petřínská 43</v>
      </c>
      <c r="G52" s="40"/>
      <c r="H52" s="40"/>
      <c r="I52" s="32" t="s">
        <v>23</v>
      </c>
      <c r="J52" s="72" t="str">
        <f>IF(J12="","",J12)</f>
        <v>14. 7. 2022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>HBH Atelier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111</v>
      </c>
      <c r="D57" s="171"/>
      <c r="E57" s="171"/>
      <c r="F57" s="171"/>
      <c r="G57" s="171"/>
      <c r="H57" s="171"/>
      <c r="I57" s="171"/>
      <c r="J57" s="172" t="s">
        <v>112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69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113</v>
      </c>
    </row>
    <row r="60" hidden="1" s="9" customFormat="1" ht="24.96" customHeight="1">
      <c r="A60" s="9"/>
      <c r="B60" s="174"/>
      <c r="C60" s="175"/>
      <c r="D60" s="176" t="s">
        <v>114</v>
      </c>
      <c r="E60" s="177"/>
      <c r="F60" s="177"/>
      <c r="G60" s="177"/>
      <c r="H60" s="177"/>
      <c r="I60" s="177"/>
      <c r="J60" s="178">
        <f>J89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0"/>
      <c r="C61" s="125"/>
      <c r="D61" s="181" t="s">
        <v>115</v>
      </c>
      <c r="E61" s="182"/>
      <c r="F61" s="182"/>
      <c r="G61" s="182"/>
      <c r="H61" s="182"/>
      <c r="I61" s="182"/>
      <c r="J61" s="183">
        <f>J90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0"/>
      <c r="C62" s="125"/>
      <c r="D62" s="181" t="s">
        <v>116</v>
      </c>
      <c r="E62" s="182"/>
      <c r="F62" s="182"/>
      <c r="G62" s="182"/>
      <c r="H62" s="182"/>
      <c r="I62" s="182"/>
      <c r="J62" s="183">
        <f>J142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74"/>
      <c r="C63" s="175"/>
      <c r="D63" s="176" t="s">
        <v>117</v>
      </c>
      <c r="E63" s="177"/>
      <c r="F63" s="177"/>
      <c r="G63" s="177"/>
      <c r="H63" s="177"/>
      <c r="I63" s="177"/>
      <c r="J63" s="178">
        <f>J157</f>
        <v>0</v>
      </c>
      <c r="K63" s="175"/>
      <c r="L63" s="17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80"/>
      <c r="C64" s="125"/>
      <c r="D64" s="181" t="s">
        <v>118</v>
      </c>
      <c r="E64" s="182"/>
      <c r="F64" s="182"/>
      <c r="G64" s="182"/>
      <c r="H64" s="182"/>
      <c r="I64" s="182"/>
      <c r="J64" s="183">
        <f>J158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80"/>
      <c r="C65" s="125"/>
      <c r="D65" s="181" t="s">
        <v>119</v>
      </c>
      <c r="E65" s="182"/>
      <c r="F65" s="182"/>
      <c r="G65" s="182"/>
      <c r="H65" s="182"/>
      <c r="I65" s="182"/>
      <c r="J65" s="183">
        <f>J163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120</v>
      </c>
      <c r="E66" s="182"/>
      <c r="F66" s="182"/>
      <c r="G66" s="182"/>
      <c r="H66" s="182"/>
      <c r="I66" s="182"/>
      <c r="J66" s="183">
        <f>J173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121</v>
      </c>
      <c r="E67" s="182"/>
      <c r="F67" s="182"/>
      <c r="G67" s="182"/>
      <c r="H67" s="182"/>
      <c r="I67" s="182"/>
      <c r="J67" s="183">
        <f>J186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74"/>
      <c r="C68" s="175"/>
      <c r="D68" s="176" t="s">
        <v>122</v>
      </c>
      <c r="E68" s="177"/>
      <c r="F68" s="177"/>
      <c r="G68" s="177"/>
      <c r="H68" s="177"/>
      <c r="I68" s="177"/>
      <c r="J68" s="178">
        <f>J197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123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9" t="str">
        <f>E7</f>
        <v>Stavební úpravy sociálních prostor v objektu Petřínská 43, Plzeň</v>
      </c>
      <c r="F78" s="32"/>
      <c r="G78" s="32"/>
      <c r="H78" s="32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108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a - Bourací práce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Petřínská 43</v>
      </c>
      <c r="G82" s="40"/>
      <c r="H82" s="40"/>
      <c r="I82" s="32" t="s">
        <v>23</v>
      </c>
      <c r="J82" s="72" t="str">
        <f>IF(J12="","",J12)</f>
        <v>14. 7. 2022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 xml:space="preserve"> </v>
      </c>
      <c r="G84" s="40"/>
      <c r="H84" s="40"/>
      <c r="I84" s="32" t="s">
        <v>31</v>
      </c>
      <c r="J84" s="36" t="str">
        <f>E21</f>
        <v>HBH Atelier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 xml:space="preserve"> 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85"/>
      <c r="B87" s="186"/>
      <c r="C87" s="187" t="s">
        <v>124</v>
      </c>
      <c r="D87" s="188" t="s">
        <v>56</v>
      </c>
      <c r="E87" s="188" t="s">
        <v>52</v>
      </c>
      <c r="F87" s="188" t="s">
        <v>53</v>
      </c>
      <c r="G87" s="188" t="s">
        <v>125</v>
      </c>
      <c r="H87" s="188" t="s">
        <v>126</v>
      </c>
      <c r="I87" s="188" t="s">
        <v>127</v>
      </c>
      <c r="J87" s="188" t="s">
        <v>112</v>
      </c>
      <c r="K87" s="189" t="s">
        <v>128</v>
      </c>
      <c r="L87" s="190"/>
      <c r="M87" s="92" t="s">
        <v>19</v>
      </c>
      <c r="N87" s="93" t="s">
        <v>41</v>
      </c>
      <c r="O87" s="93" t="s">
        <v>129</v>
      </c>
      <c r="P87" s="93" t="s">
        <v>130</v>
      </c>
      <c r="Q87" s="93" t="s">
        <v>131</v>
      </c>
      <c r="R87" s="93" t="s">
        <v>132</v>
      </c>
      <c r="S87" s="93" t="s">
        <v>133</v>
      </c>
      <c r="T87" s="94" t="s">
        <v>134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8"/>
      <c r="B88" s="39"/>
      <c r="C88" s="99" t="s">
        <v>135</v>
      </c>
      <c r="D88" s="40"/>
      <c r="E88" s="40"/>
      <c r="F88" s="40"/>
      <c r="G88" s="40"/>
      <c r="H88" s="40"/>
      <c r="I88" s="40"/>
      <c r="J88" s="191">
        <f>BK88</f>
        <v>0</v>
      </c>
      <c r="K88" s="40"/>
      <c r="L88" s="44"/>
      <c r="M88" s="95"/>
      <c r="N88" s="192"/>
      <c r="O88" s="96"/>
      <c r="P88" s="193">
        <f>P89+P157+P197</f>
        <v>0</v>
      </c>
      <c r="Q88" s="96"/>
      <c r="R88" s="193">
        <f>R89+R157+R197</f>
        <v>0.17005500000000001</v>
      </c>
      <c r="S88" s="96"/>
      <c r="T88" s="194">
        <f>T89+T157+T197</f>
        <v>70.740402549999999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70</v>
      </c>
      <c r="AU88" s="17" t="s">
        <v>113</v>
      </c>
      <c r="BK88" s="195">
        <f>BK89+BK157+BK197</f>
        <v>0</v>
      </c>
    </row>
    <row r="89" s="12" customFormat="1" ht="25.92" customHeight="1">
      <c r="A89" s="12"/>
      <c r="B89" s="196"/>
      <c r="C89" s="197"/>
      <c r="D89" s="198" t="s">
        <v>70</v>
      </c>
      <c r="E89" s="199" t="s">
        <v>136</v>
      </c>
      <c r="F89" s="199" t="s">
        <v>137</v>
      </c>
      <c r="G89" s="197"/>
      <c r="H89" s="197"/>
      <c r="I89" s="200"/>
      <c r="J89" s="201">
        <f>BK89</f>
        <v>0</v>
      </c>
      <c r="K89" s="197"/>
      <c r="L89" s="202"/>
      <c r="M89" s="203"/>
      <c r="N89" s="204"/>
      <c r="O89" s="204"/>
      <c r="P89" s="205">
        <f>P90+P142</f>
        <v>0</v>
      </c>
      <c r="Q89" s="204"/>
      <c r="R89" s="205">
        <f>R90+R142</f>
        <v>0.0195</v>
      </c>
      <c r="S89" s="204"/>
      <c r="T89" s="206">
        <f>T90+T142</f>
        <v>40.983274999999999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79</v>
      </c>
      <c r="AT89" s="208" t="s">
        <v>70</v>
      </c>
      <c r="AU89" s="208" t="s">
        <v>71</v>
      </c>
      <c r="AY89" s="207" t="s">
        <v>138</v>
      </c>
      <c r="BK89" s="209">
        <f>BK90+BK142</f>
        <v>0</v>
      </c>
    </row>
    <row r="90" s="12" customFormat="1" ht="22.8" customHeight="1">
      <c r="A90" s="12"/>
      <c r="B90" s="196"/>
      <c r="C90" s="197"/>
      <c r="D90" s="198" t="s">
        <v>70</v>
      </c>
      <c r="E90" s="210" t="s">
        <v>139</v>
      </c>
      <c r="F90" s="210" t="s">
        <v>140</v>
      </c>
      <c r="G90" s="197"/>
      <c r="H90" s="197"/>
      <c r="I90" s="200"/>
      <c r="J90" s="211">
        <f>BK90</f>
        <v>0</v>
      </c>
      <c r="K90" s="197"/>
      <c r="L90" s="202"/>
      <c r="M90" s="203"/>
      <c r="N90" s="204"/>
      <c r="O90" s="204"/>
      <c r="P90" s="205">
        <f>SUM(P91:P141)</f>
        <v>0</v>
      </c>
      <c r="Q90" s="204"/>
      <c r="R90" s="205">
        <f>SUM(R91:R141)</f>
        <v>0.0195</v>
      </c>
      <c r="S90" s="204"/>
      <c r="T90" s="206">
        <f>SUM(T91:T141)</f>
        <v>40.983274999999999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79</v>
      </c>
      <c r="AT90" s="208" t="s">
        <v>70</v>
      </c>
      <c r="AU90" s="208" t="s">
        <v>79</v>
      </c>
      <c r="AY90" s="207" t="s">
        <v>138</v>
      </c>
      <c r="BK90" s="209">
        <f>SUM(BK91:BK141)</f>
        <v>0</v>
      </c>
    </row>
    <row r="91" s="2" customFormat="1" ht="37.8" customHeight="1">
      <c r="A91" s="38"/>
      <c r="B91" s="39"/>
      <c r="C91" s="212" t="s">
        <v>141</v>
      </c>
      <c r="D91" s="212" t="s">
        <v>142</v>
      </c>
      <c r="E91" s="213" t="s">
        <v>143</v>
      </c>
      <c r="F91" s="214" t="s">
        <v>144</v>
      </c>
      <c r="G91" s="215" t="s">
        <v>145</v>
      </c>
      <c r="H91" s="216">
        <v>150</v>
      </c>
      <c r="I91" s="217"/>
      <c r="J91" s="218">
        <f>ROUND(I91*H91,2)</f>
        <v>0</v>
      </c>
      <c r="K91" s="214" t="s">
        <v>146</v>
      </c>
      <c r="L91" s="44"/>
      <c r="M91" s="219" t="s">
        <v>19</v>
      </c>
      <c r="N91" s="220" t="s">
        <v>42</v>
      </c>
      <c r="O91" s="84"/>
      <c r="P91" s="221">
        <f>O91*H91</f>
        <v>0</v>
      </c>
      <c r="Q91" s="221">
        <v>0.00012999999999999999</v>
      </c>
      <c r="R91" s="221">
        <f>Q91*H91</f>
        <v>0.0195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147</v>
      </c>
      <c r="AT91" s="223" t="s">
        <v>142</v>
      </c>
      <c r="AU91" s="223" t="s">
        <v>81</v>
      </c>
      <c r="AY91" s="17" t="s">
        <v>138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79</v>
      </c>
      <c r="BK91" s="224">
        <f>ROUND(I91*H91,2)</f>
        <v>0</v>
      </c>
      <c r="BL91" s="17" t="s">
        <v>147</v>
      </c>
      <c r="BM91" s="223" t="s">
        <v>148</v>
      </c>
    </row>
    <row r="92" s="2" customFormat="1">
      <c r="A92" s="38"/>
      <c r="B92" s="39"/>
      <c r="C92" s="40"/>
      <c r="D92" s="225" t="s">
        <v>149</v>
      </c>
      <c r="E92" s="40"/>
      <c r="F92" s="226" t="s">
        <v>150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149</v>
      </c>
      <c r="AU92" s="17" t="s">
        <v>81</v>
      </c>
    </row>
    <row r="93" s="2" customFormat="1" ht="44.25" customHeight="1">
      <c r="A93" s="38"/>
      <c r="B93" s="39"/>
      <c r="C93" s="212" t="s">
        <v>151</v>
      </c>
      <c r="D93" s="212" t="s">
        <v>142</v>
      </c>
      <c r="E93" s="213" t="s">
        <v>152</v>
      </c>
      <c r="F93" s="214" t="s">
        <v>153</v>
      </c>
      <c r="G93" s="215" t="s">
        <v>145</v>
      </c>
      <c r="H93" s="216">
        <v>166.80699999999999</v>
      </c>
      <c r="I93" s="217"/>
      <c r="J93" s="218">
        <f>ROUND(I93*H93,2)</f>
        <v>0</v>
      </c>
      <c r="K93" s="214" t="s">
        <v>146</v>
      </c>
      <c r="L93" s="44"/>
      <c r="M93" s="219" t="s">
        <v>19</v>
      </c>
      <c r="N93" s="220" t="s">
        <v>42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0.13100000000000001</v>
      </c>
      <c r="T93" s="222">
        <f>S93*H93</f>
        <v>21.851717000000001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147</v>
      </c>
      <c r="AT93" s="223" t="s">
        <v>142</v>
      </c>
      <c r="AU93" s="223" t="s">
        <v>81</v>
      </c>
      <c r="AY93" s="17" t="s">
        <v>138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79</v>
      </c>
      <c r="BK93" s="224">
        <f>ROUND(I93*H93,2)</f>
        <v>0</v>
      </c>
      <c r="BL93" s="17" t="s">
        <v>147</v>
      </c>
      <c r="BM93" s="223" t="s">
        <v>154</v>
      </c>
    </row>
    <row r="94" s="2" customFormat="1">
      <c r="A94" s="38"/>
      <c r="B94" s="39"/>
      <c r="C94" s="40"/>
      <c r="D94" s="225" t="s">
        <v>149</v>
      </c>
      <c r="E94" s="40"/>
      <c r="F94" s="226" t="s">
        <v>155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149</v>
      </c>
      <c r="AU94" s="17" t="s">
        <v>81</v>
      </c>
    </row>
    <row r="95" s="13" customFormat="1">
      <c r="A95" s="13"/>
      <c r="B95" s="230"/>
      <c r="C95" s="231"/>
      <c r="D95" s="232" t="s">
        <v>156</v>
      </c>
      <c r="E95" s="233" t="s">
        <v>19</v>
      </c>
      <c r="F95" s="234" t="s">
        <v>157</v>
      </c>
      <c r="G95" s="231"/>
      <c r="H95" s="233" t="s">
        <v>19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0" t="s">
        <v>156</v>
      </c>
      <c r="AU95" s="240" t="s">
        <v>81</v>
      </c>
      <c r="AV95" s="13" t="s">
        <v>79</v>
      </c>
      <c r="AW95" s="13" t="s">
        <v>33</v>
      </c>
      <c r="AX95" s="13" t="s">
        <v>71</v>
      </c>
      <c r="AY95" s="240" t="s">
        <v>138</v>
      </c>
    </row>
    <row r="96" s="14" customFormat="1">
      <c r="A96" s="14"/>
      <c r="B96" s="241"/>
      <c r="C96" s="242"/>
      <c r="D96" s="232" t="s">
        <v>156</v>
      </c>
      <c r="E96" s="243" t="s">
        <v>19</v>
      </c>
      <c r="F96" s="244" t="s">
        <v>158</v>
      </c>
      <c r="G96" s="242"/>
      <c r="H96" s="245">
        <v>44.887999999999998</v>
      </c>
      <c r="I96" s="246"/>
      <c r="J96" s="242"/>
      <c r="K96" s="242"/>
      <c r="L96" s="247"/>
      <c r="M96" s="248"/>
      <c r="N96" s="249"/>
      <c r="O96" s="249"/>
      <c r="P96" s="249"/>
      <c r="Q96" s="249"/>
      <c r="R96" s="249"/>
      <c r="S96" s="249"/>
      <c r="T96" s="250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1" t="s">
        <v>156</v>
      </c>
      <c r="AU96" s="251" t="s">
        <v>81</v>
      </c>
      <c r="AV96" s="14" t="s">
        <v>81</v>
      </c>
      <c r="AW96" s="14" t="s">
        <v>33</v>
      </c>
      <c r="AX96" s="14" t="s">
        <v>71</v>
      </c>
      <c r="AY96" s="251" t="s">
        <v>138</v>
      </c>
    </row>
    <row r="97" s="14" customFormat="1">
      <c r="A97" s="14"/>
      <c r="B97" s="241"/>
      <c r="C97" s="242"/>
      <c r="D97" s="232" t="s">
        <v>156</v>
      </c>
      <c r="E97" s="243" t="s">
        <v>19</v>
      </c>
      <c r="F97" s="244" t="s">
        <v>159</v>
      </c>
      <c r="G97" s="242"/>
      <c r="H97" s="245">
        <v>2.3999999999999999</v>
      </c>
      <c r="I97" s="246"/>
      <c r="J97" s="242"/>
      <c r="K97" s="242"/>
      <c r="L97" s="247"/>
      <c r="M97" s="248"/>
      <c r="N97" s="249"/>
      <c r="O97" s="249"/>
      <c r="P97" s="249"/>
      <c r="Q97" s="249"/>
      <c r="R97" s="249"/>
      <c r="S97" s="249"/>
      <c r="T97" s="250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1" t="s">
        <v>156</v>
      </c>
      <c r="AU97" s="251" t="s">
        <v>81</v>
      </c>
      <c r="AV97" s="14" t="s">
        <v>81</v>
      </c>
      <c r="AW97" s="14" t="s">
        <v>33</v>
      </c>
      <c r="AX97" s="14" t="s">
        <v>71</v>
      </c>
      <c r="AY97" s="251" t="s">
        <v>138</v>
      </c>
    </row>
    <row r="98" s="13" customFormat="1">
      <c r="A98" s="13"/>
      <c r="B98" s="230"/>
      <c r="C98" s="231"/>
      <c r="D98" s="232" t="s">
        <v>156</v>
      </c>
      <c r="E98" s="233" t="s">
        <v>19</v>
      </c>
      <c r="F98" s="234" t="s">
        <v>160</v>
      </c>
      <c r="G98" s="231"/>
      <c r="H98" s="233" t="s">
        <v>19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156</v>
      </c>
      <c r="AU98" s="240" t="s">
        <v>81</v>
      </c>
      <c r="AV98" s="13" t="s">
        <v>79</v>
      </c>
      <c r="AW98" s="13" t="s">
        <v>33</v>
      </c>
      <c r="AX98" s="13" t="s">
        <v>71</v>
      </c>
      <c r="AY98" s="240" t="s">
        <v>138</v>
      </c>
    </row>
    <row r="99" s="14" customFormat="1">
      <c r="A99" s="14"/>
      <c r="B99" s="241"/>
      <c r="C99" s="242"/>
      <c r="D99" s="232" t="s">
        <v>156</v>
      </c>
      <c r="E99" s="243" t="s">
        <v>19</v>
      </c>
      <c r="F99" s="244" t="s">
        <v>161</v>
      </c>
      <c r="G99" s="242"/>
      <c r="H99" s="245">
        <v>40.005000000000003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1" t="s">
        <v>156</v>
      </c>
      <c r="AU99" s="251" t="s">
        <v>81</v>
      </c>
      <c r="AV99" s="14" t="s">
        <v>81</v>
      </c>
      <c r="AW99" s="14" t="s">
        <v>33</v>
      </c>
      <c r="AX99" s="14" t="s">
        <v>71</v>
      </c>
      <c r="AY99" s="251" t="s">
        <v>138</v>
      </c>
    </row>
    <row r="100" s="14" customFormat="1">
      <c r="A100" s="14"/>
      <c r="B100" s="241"/>
      <c r="C100" s="242"/>
      <c r="D100" s="232" t="s">
        <v>156</v>
      </c>
      <c r="E100" s="243" t="s">
        <v>19</v>
      </c>
      <c r="F100" s="244" t="s">
        <v>162</v>
      </c>
      <c r="G100" s="242"/>
      <c r="H100" s="245">
        <v>15.960000000000001</v>
      </c>
      <c r="I100" s="246"/>
      <c r="J100" s="242"/>
      <c r="K100" s="242"/>
      <c r="L100" s="247"/>
      <c r="M100" s="248"/>
      <c r="N100" s="249"/>
      <c r="O100" s="249"/>
      <c r="P100" s="249"/>
      <c r="Q100" s="249"/>
      <c r="R100" s="249"/>
      <c r="S100" s="249"/>
      <c r="T100" s="25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1" t="s">
        <v>156</v>
      </c>
      <c r="AU100" s="251" t="s">
        <v>81</v>
      </c>
      <c r="AV100" s="14" t="s">
        <v>81</v>
      </c>
      <c r="AW100" s="14" t="s">
        <v>33</v>
      </c>
      <c r="AX100" s="14" t="s">
        <v>71</v>
      </c>
      <c r="AY100" s="251" t="s">
        <v>138</v>
      </c>
    </row>
    <row r="101" s="13" customFormat="1">
      <c r="A101" s="13"/>
      <c r="B101" s="230"/>
      <c r="C101" s="231"/>
      <c r="D101" s="232" t="s">
        <v>156</v>
      </c>
      <c r="E101" s="233" t="s">
        <v>19</v>
      </c>
      <c r="F101" s="234" t="s">
        <v>163</v>
      </c>
      <c r="G101" s="231"/>
      <c r="H101" s="233" t="s">
        <v>19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156</v>
      </c>
      <c r="AU101" s="240" t="s">
        <v>81</v>
      </c>
      <c r="AV101" s="13" t="s">
        <v>79</v>
      </c>
      <c r="AW101" s="13" t="s">
        <v>33</v>
      </c>
      <c r="AX101" s="13" t="s">
        <v>71</v>
      </c>
      <c r="AY101" s="240" t="s">
        <v>138</v>
      </c>
    </row>
    <row r="102" s="14" customFormat="1">
      <c r="A102" s="14"/>
      <c r="B102" s="241"/>
      <c r="C102" s="242"/>
      <c r="D102" s="232" t="s">
        <v>156</v>
      </c>
      <c r="E102" s="243" t="s">
        <v>19</v>
      </c>
      <c r="F102" s="244" t="s">
        <v>164</v>
      </c>
      <c r="G102" s="242"/>
      <c r="H102" s="245">
        <v>46.274000000000001</v>
      </c>
      <c r="I102" s="246"/>
      <c r="J102" s="242"/>
      <c r="K102" s="242"/>
      <c r="L102" s="247"/>
      <c r="M102" s="248"/>
      <c r="N102" s="249"/>
      <c r="O102" s="249"/>
      <c r="P102" s="249"/>
      <c r="Q102" s="249"/>
      <c r="R102" s="249"/>
      <c r="S102" s="249"/>
      <c r="T102" s="25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1" t="s">
        <v>156</v>
      </c>
      <c r="AU102" s="251" t="s">
        <v>81</v>
      </c>
      <c r="AV102" s="14" t="s">
        <v>81</v>
      </c>
      <c r="AW102" s="14" t="s">
        <v>33</v>
      </c>
      <c r="AX102" s="14" t="s">
        <v>71</v>
      </c>
      <c r="AY102" s="251" t="s">
        <v>138</v>
      </c>
    </row>
    <row r="103" s="14" customFormat="1">
      <c r="A103" s="14"/>
      <c r="B103" s="241"/>
      <c r="C103" s="242"/>
      <c r="D103" s="232" t="s">
        <v>156</v>
      </c>
      <c r="E103" s="243" t="s">
        <v>19</v>
      </c>
      <c r="F103" s="244" t="s">
        <v>165</v>
      </c>
      <c r="G103" s="242"/>
      <c r="H103" s="245">
        <v>17.280000000000001</v>
      </c>
      <c r="I103" s="246"/>
      <c r="J103" s="242"/>
      <c r="K103" s="242"/>
      <c r="L103" s="247"/>
      <c r="M103" s="248"/>
      <c r="N103" s="249"/>
      <c r="O103" s="249"/>
      <c r="P103" s="249"/>
      <c r="Q103" s="249"/>
      <c r="R103" s="249"/>
      <c r="S103" s="249"/>
      <c r="T103" s="25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1" t="s">
        <v>156</v>
      </c>
      <c r="AU103" s="251" t="s">
        <v>81</v>
      </c>
      <c r="AV103" s="14" t="s">
        <v>81</v>
      </c>
      <c r="AW103" s="14" t="s">
        <v>33</v>
      </c>
      <c r="AX103" s="14" t="s">
        <v>71</v>
      </c>
      <c r="AY103" s="251" t="s">
        <v>138</v>
      </c>
    </row>
    <row r="104" s="15" customFormat="1">
      <c r="A104" s="15"/>
      <c r="B104" s="252"/>
      <c r="C104" s="253"/>
      <c r="D104" s="232" t="s">
        <v>156</v>
      </c>
      <c r="E104" s="254" t="s">
        <v>19</v>
      </c>
      <c r="F104" s="255" t="s">
        <v>166</v>
      </c>
      <c r="G104" s="253"/>
      <c r="H104" s="256">
        <v>166.80700000000002</v>
      </c>
      <c r="I104" s="257"/>
      <c r="J104" s="253"/>
      <c r="K104" s="253"/>
      <c r="L104" s="258"/>
      <c r="M104" s="259"/>
      <c r="N104" s="260"/>
      <c r="O104" s="260"/>
      <c r="P104" s="260"/>
      <c r="Q104" s="260"/>
      <c r="R104" s="260"/>
      <c r="S104" s="260"/>
      <c r="T104" s="261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2" t="s">
        <v>156</v>
      </c>
      <c r="AU104" s="262" t="s">
        <v>81</v>
      </c>
      <c r="AV104" s="15" t="s">
        <v>147</v>
      </c>
      <c r="AW104" s="15" t="s">
        <v>33</v>
      </c>
      <c r="AX104" s="15" t="s">
        <v>79</v>
      </c>
      <c r="AY104" s="262" t="s">
        <v>138</v>
      </c>
    </row>
    <row r="105" s="2" customFormat="1" ht="24.15" customHeight="1">
      <c r="A105" s="38"/>
      <c r="B105" s="39"/>
      <c r="C105" s="212" t="s">
        <v>167</v>
      </c>
      <c r="D105" s="212" t="s">
        <v>142</v>
      </c>
      <c r="E105" s="213" t="s">
        <v>168</v>
      </c>
      <c r="F105" s="214" t="s">
        <v>169</v>
      </c>
      <c r="G105" s="215" t="s">
        <v>170</v>
      </c>
      <c r="H105" s="216">
        <v>0.27600000000000002</v>
      </c>
      <c r="I105" s="217"/>
      <c r="J105" s="218">
        <f>ROUND(I105*H105,2)</f>
        <v>0</v>
      </c>
      <c r="K105" s="214" t="s">
        <v>146</v>
      </c>
      <c r="L105" s="44"/>
      <c r="M105" s="219" t="s">
        <v>19</v>
      </c>
      <c r="N105" s="220" t="s">
        <v>42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2.2000000000000002</v>
      </c>
      <c r="T105" s="222">
        <f>S105*H105</f>
        <v>0.60720000000000007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147</v>
      </c>
      <c r="AT105" s="223" t="s">
        <v>142</v>
      </c>
      <c r="AU105" s="223" t="s">
        <v>81</v>
      </c>
      <c r="AY105" s="17" t="s">
        <v>138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79</v>
      </c>
      <c r="BK105" s="224">
        <f>ROUND(I105*H105,2)</f>
        <v>0</v>
      </c>
      <c r="BL105" s="17" t="s">
        <v>147</v>
      </c>
      <c r="BM105" s="223" t="s">
        <v>171</v>
      </c>
    </row>
    <row r="106" s="2" customFormat="1">
      <c r="A106" s="38"/>
      <c r="B106" s="39"/>
      <c r="C106" s="40"/>
      <c r="D106" s="225" t="s">
        <v>149</v>
      </c>
      <c r="E106" s="40"/>
      <c r="F106" s="226" t="s">
        <v>172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149</v>
      </c>
      <c r="AU106" s="17" t="s">
        <v>81</v>
      </c>
    </row>
    <row r="107" s="13" customFormat="1">
      <c r="A107" s="13"/>
      <c r="B107" s="230"/>
      <c r="C107" s="231"/>
      <c r="D107" s="232" t="s">
        <v>156</v>
      </c>
      <c r="E107" s="233" t="s">
        <v>19</v>
      </c>
      <c r="F107" s="234" t="s">
        <v>173</v>
      </c>
      <c r="G107" s="231"/>
      <c r="H107" s="233" t="s">
        <v>19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156</v>
      </c>
      <c r="AU107" s="240" t="s">
        <v>81</v>
      </c>
      <c r="AV107" s="13" t="s">
        <v>79</v>
      </c>
      <c r="AW107" s="13" t="s">
        <v>33</v>
      </c>
      <c r="AX107" s="13" t="s">
        <v>71</v>
      </c>
      <c r="AY107" s="240" t="s">
        <v>138</v>
      </c>
    </row>
    <row r="108" s="14" customFormat="1">
      <c r="A108" s="14"/>
      <c r="B108" s="241"/>
      <c r="C108" s="242"/>
      <c r="D108" s="232" t="s">
        <v>156</v>
      </c>
      <c r="E108" s="243" t="s">
        <v>19</v>
      </c>
      <c r="F108" s="244" t="s">
        <v>174</v>
      </c>
      <c r="G108" s="242"/>
      <c r="H108" s="245">
        <v>0.27600000000000002</v>
      </c>
      <c r="I108" s="246"/>
      <c r="J108" s="242"/>
      <c r="K108" s="242"/>
      <c r="L108" s="247"/>
      <c r="M108" s="248"/>
      <c r="N108" s="249"/>
      <c r="O108" s="249"/>
      <c r="P108" s="249"/>
      <c r="Q108" s="249"/>
      <c r="R108" s="249"/>
      <c r="S108" s="249"/>
      <c r="T108" s="25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1" t="s">
        <v>156</v>
      </c>
      <c r="AU108" s="251" t="s">
        <v>81</v>
      </c>
      <c r="AV108" s="14" t="s">
        <v>81</v>
      </c>
      <c r="AW108" s="14" t="s">
        <v>33</v>
      </c>
      <c r="AX108" s="14" t="s">
        <v>79</v>
      </c>
      <c r="AY108" s="251" t="s">
        <v>138</v>
      </c>
    </row>
    <row r="109" s="2" customFormat="1" ht="37.8" customHeight="1">
      <c r="A109" s="38"/>
      <c r="B109" s="39"/>
      <c r="C109" s="212" t="s">
        <v>175</v>
      </c>
      <c r="D109" s="212" t="s">
        <v>142</v>
      </c>
      <c r="E109" s="213" t="s">
        <v>176</v>
      </c>
      <c r="F109" s="214" t="s">
        <v>177</v>
      </c>
      <c r="G109" s="215" t="s">
        <v>145</v>
      </c>
      <c r="H109" s="216">
        <v>0.90000000000000002</v>
      </c>
      <c r="I109" s="217"/>
      <c r="J109" s="218">
        <f>ROUND(I109*H109,2)</f>
        <v>0</v>
      </c>
      <c r="K109" s="214" t="s">
        <v>146</v>
      </c>
      <c r="L109" s="44"/>
      <c r="M109" s="219" t="s">
        <v>19</v>
      </c>
      <c r="N109" s="220" t="s">
        <v>42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0.074999999999999997</v>
      </c>
      <c r="T109" s="222">
        <f>S109*H109</f>
        <v>0.067500000000000004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147</v>
      </c>
      <c r="AT109" s="223" t="s">
        <v>142</v>
      </c>
      <c r="AU109" s="223" t="s">
        <v>81</v>
      </c>
      <c r="AY109" s="17" t="s">
        <v>138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79</v>
      </c>
      <c r="BK109" s="224">
        <f>ROUND(I109*H109,2)</f>
        <v>0</v>
      </c>
      <c r="BL109" s="17" t="s">
        <v>147</v>
      </c>
      <c r="BM109" s="223" t="s">
        <v>178</v>
      </c>
    </row>
    <row r="110" s="2" customFormat="1">
      <c r="A110" s="38"/>
      <c r="B110" s="39"/>
      <c r="C110" s="40"/>
      <c r="D110" s="225" t="s">
        <v>149</v>
      </c>
      <c r="E110" s="40"/>
      <c r="F110" s="226" t="s">
        <v>179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149</v>
      </c>
      <c r="AU110" s="17" t="s">
        <v>81</v>
      </c>
    </row>
    <row r="111" s="13" customFormat="1">
      <c r="A111" s="13"/>
      <c r="B111" s="230"/>
      <c r="C111" s="231"/>
      <c r="D111" s="232" t="s">
        <v>156</v>
      </c>
      <c r="E111" s="233" t="s">
        <v>19</v>
      </c>
      <c r="F111" s="234" t="s">
        <v>160</v>
      </c>
      <c r="G111" s="231"/>
      <c r="H111" s="233" t="s">
        <v>19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156</v>
      </c>
      <c r="AU111" s="240" t="s">
        <v>81</v>
      </c>
      <c r="AV111" s="13" t="s">
        <v>79</v>
      </c>
      <c r="AW111" s="13" t="s">
        <v>33</v>
      </c>
      <c r="AX111" s="13" t="s">
        <v>71</v>
      </c>
      <c r="AY111" s="240" t="s">
        <v>138</v>
      </c>
    </row>
    <row r="112" s="14" customFormat="1">
      <c r="A112" s="14"/>
      <c r="B112" s="241"/>
      <c r="C112" s="242"/>
      <c r="D112" s="232" t="s">
        <v>156</v>
      </c>
      <c r="E112" s="243" t="s">
        <v>19</v>
      </c>
      <c r="F112" s="244" t="s">
        <v>180</v>
      </c>
      <c r="G112" s="242"/>
      <c r="H112" s="245">
        <v>0.90000000000000002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1" t="s">
        <v>156</v>
      </c>
      <c r="AU112" s="251" t="s">
        <v>81</v>
      </c>
      <c r="AV112" s="14" t="s">
        <v>81</v>
      </c>
      <c r="AW112" s="14" t="s">
        <v>33</v>
      </c>
      <c r="AX112" s="14" t="s">
        <v>79</v>
      </c>
      <c r="AY112" s="251" t="s">
        <v>138</v>
      </c>
    </row>
    <row r="113" s="2" customFormat="1" ht="37.8" customHeight="1">
      <c r="A113" s="38"/>
      <c r="B113" s="39"/>
      <c r="C113" s="212" t="s">
        <v>181</v>
      </c>
      <c r="D113" s="212" t="s">
        <v>142</v>
      </c>
      <c r="E113" s="213" t="s">
        <v>182</v>
      </c>
      <c r="F113" s="214" t="s">
        <v>183</v>
      </c>
      <c r="G113" s="215" t="s">
        <v>145</v>
      </c>
      <c r="H113" s="216">
        <v>23</v>
      </c>
      <c r="I113" s="217"/>
      <c r="J113" s="218">
        <f>ROUND(I113*H113,2)</f>
        <v>0</v>
      </c>
      <c r="K113" s="214" t="s">
        <v>146</v>
      </c>
      <c r="L113" s="44"/>
      <c r="M113" s="219" t="s">
        <v>19</v>
      </c>
      <c r="N113" s="220" t="s">
        <v>42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0.075999999999999998</v>
      </c>
      <c r="T113" s="222">
        <f>S113*H113</f>
        <v>1.748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147</v>
      </c>
      <c r="AT113" s="223" t="s">
        <v>142</v>
      </c>
      <c r="AU113" s="223" t="s">
        <v>81</v>
      </c>
      <c r="AY113" s="17" t="s">
        <v>138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79</v>
      </c>
      <c r="BK113" s="224">
        <f>ROUND(I113*H113,2)</f>
        <v>0</v>
      </c>
      <c r="BL113" s="17" t="s">
        <v>147</v>
      </c>
      <c r="BM113" s="223" t="s">
        <v>184</v>
      </c>
    </row>
    <row r="114" s="2" customFormat="1">
      <c r="A114" s="38"/>
      <c r="B114" s="39"/>
      <c r="C114" s="40"/>
      <c r="D114" s="225" t="s">
        <v>149</v>
      </c>
      <c r="E114" s="40"/>
      <c r="F114" s="226" t="s">
        <v>185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149</v>
      </c>
      <c r="AU114" s="17" t="s">
        <v>81</v>
      </c>
    </row>
    <row r="115" s="13" customFormat="1">
      <c r="A115" s="13"/>
      <c r="B115" s="230"/>
      <c r="C115" s="231"/>
      <c r="D115" s="232" t="s">
        <v>156</v>
      </c>
      <c r="E115" s="233" t="s">
        <v>19</v>
      </c>
      <c r="F115" s="234" t="s">
        <v>157</v>
      </c>
      <c r="G115" s="231"/>
      <c r="H115" s="233" t="s">
        <v>19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0" t="s">
        <v>156</v>
      </c>
      <c r="AU115" s="240" t="s">
        <v>81</v>
      </c>
      <c r="AV115" s="13" t="s">
        <v>79</v>
      </c>
      <c r="AW115" s="13" t="s">
        <v>33</v>
      </c>
      <c r="AX115" s="13" t="s">
        <v>71</v>
      </c>
      <c r="AY115" s="240" t="s">
        <v>138</v>
      </c>
    </row>
    <row r="116" s="14" customFormat="1">
      <c r="A116" s="14"/>
      <c r="B116" s="241"/>
      <c r="C116" s="242"/>
      <c r="D116" s="232" t="s">
        <v>156</v>
      </c>
      <c r="E116" s="243" t="s">
        <v>19</v>
      </c>
      <c r="F116" s="244" t="s">
        <v>186</v>
      </c>
      <c r="G116" s="242"/>
      <c r="H116" s="245">
        <v>7.2000000000000002</v>
      </c>
      <c r="I116" s="246"/>
      <c r="J116" s="242"/>
      <c r="K116" s="242"/>
      <c r="L116" s="247"/>
      <c r="M116" s="248"/>
      <c r="N116" s="249"/>
      <c r="O116" s="249"/>
      <c r="P116" s="249"/>
      <c r="Q116" s="249"/>
      <c r="R116" s="249"/>
      <c r="S116" s="249"/>
      <c r="T116" s="25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1" t="s">
        <v>156</v>
      </c>
      <c r="AU116" s="251" t="s">
        <v>81</v>
      </c>
      <c r="AV116" s="14" t="s">
        <v>81</v>
      </c>
      <c r="AW116" s="14" t="s">
        <v>33</v>
      </c>
      <c r="AX116" s="14" t="s">
        <v>71</v>
      </c>
      <c r="AY116" s="251" t="s">
        <v>138</v>
      </c>
    </row>
    <row r="117" s="13" customFormat="1">
      <c r="A117" s="13"/>
      <c r="B117" s="230"/>
      <c r="C117" s="231"/>
      <c r="D117" s="232" t="s">
        <v>156</v>
      </c>
      <c r="E117" s="233" t="s">
        <v>19</v>
      </c>
      <c r="F117" s="234" t="s">
        <v>160</v>
      </c>
      <c r="G117" s="231"/>
      <c r="H117" s="233" t="s">
        <v>19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156</v>
      </c>
      <c r="AU117" s="240" t="s">
        <v>81</v>
      </c>
      <c r="AV117" s="13" t="s">
        <v>79</v>
      </c>
      <c r="AW117" s="13" t="s">
        <v>33</v>
      </c>
      <c r="AX117" s="13" t="s">
        <v>71</v>
      </c>
      <c r="AY117" s="240" t="s">
        <v>138</v>
      </c>
    </row>
    <row r="118" s="14" customFormat="1">
      <c r="A118" s="14"/>
      <c r="B118" s="241"/>
      <c r="C118" s="242"/>
      <c r="D118" s="232" t="s">
        <v>156</v>
      </c>
      <c r="E118" s="243" t="s">
        <v>19</v>
      </c>
      <c r="F118" s="244" t="s">
        <v>186</v>
      </c>
      <c r="G118" s="242"/>
      <c r="H118" s="245">
        <v>7.2000000000000002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1" t="s">
        <v>156</v>
      </c>
      <c r="AU118" s="251" t="s">
        <v>81</v>
      </c>
      <c r="AV118" s="14" t="s">
        <v>81</v>
      </c>
      <c r="AW118" s="14" t="s">
        <v>33</v>
      </c>
      <c r="AX118" s="14" t="s">
        <v>71</v>
      </c>
      <c r="AY118" s="251" t="s">
        <v>138</v>
      </c>
    </row>
    <row r="119" s="13" customFormat="1">
      <c r="A119" s="13"/>
      <c r="B119" s="230"/>
      <c r="C119" s="231"/>
      <c r="D119" s="232" t="s">
        <v>156</v>
      </c>
      <c r="E119" s="233" t="s">
        <v>19</v>
      </c>
      <c r="F119" s="234" t="s">
        <v>163</v>
      </c>
      <c r="G119" s="231"/>
      <c r="H119" s="233" t="s">
        <v>19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0" t="s">
        <v>156</v>
      </c>
      <c r="AU119" s="240" t="s">
        <v>81</v>
      </c>
      <c r="AV119" s="13" t="s">
        <v>79</v>
      </c>
      <c r="AW119" s="13" t="s">
        <v>33</v>
      </c>
      <c r="AX119" s="13" t="s">
        <v>71</v>
      </c>
      <c r="AY119" s="240" t="s">
        <v>138</v>
      </c>
    </row>
    <row r="120" s="14" customFormat="1">
      <c r="A120" s="14"/>
      <c r="B120" s="241"/>
      <c r="C120" s="242"/>
      <c r="D120" s="232" t="s">
        <v>156</v>
      </c>
      <c r="E120" s="243" t="s">
        <v>19</v>
      </c>
      <c r="F120" s="244" t="s">
        <v>186</v>
      </c>
      <c r="G120" s="242"/>
      <c r="H120" s="245">
        <v>7.2000000000000002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1" t="s">
        <v>156</v>
      </c>
      <c r="AU120" s="251" t="s">
        <v>81</v>
      </c>
      <c r="AV120" s="14" t="s">
        <v>81</v>
      </c>
      <c r="AW120" s="14" t="s">
        <v>33</v>
      </c>
      <c r="AX120" s="14" t="s">
        <v>71</v>
      </c>
      <c r="AY120" s="251" t="s">
        <v>138</v>
      </c>
    </row>
    <row r="121" s="14" customFormat="1">
      <c r="A121" s="14"/>
      <c r="B121" s="241"/>
      <c r="C121" s="242"/>
      <c r="D121" s="232" t="s">
        <v>156</v>
      </c>
      <c r="E121" s="243" t="s">
        <v>19</v>
      </c>
      <c r="F121" s="244" t="s">
        <v>187</v>
      </c>
      <c r="G121" s="242"/>
      <c r="H121" s="245">
        <v>1.3999999999999999</v>
      </c>
      <c r="I121" s="246"/>
      <c r="J121" s="242"/>
      <c r="K121" s="242"/>
      <c r="L121" s="247"/>
      <c r="M121" s="248"/>
      <c r="N121" s="249"/>
      <c r="O121" s="249"/>
      <c r="P121" s="249"/>
      <c r="Q121" s="249"/>
      <c r="R121" s="249"/>
      <c r="S121" s="249"/>
      <c r="T121" s="25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1" t="s">
        <v>156</v>
      </c>
      <c r="AU121" s="251" t="s">
        <v>81</v>
      </c>
      <c r="AV121" s="14" t="s">
        <v>81</v>
      </c>
      <c r="AW121" s="14" t="s">
        <v>33</v>
      </c>
      <c r="AX121" s="14" t="s">
        <v>71</v>
      </c>
      <c r="AY121" s="251" t="s">
        <v>138</v>
      </c>
    </row>
    <row r="122" s="15" customFormat="1">
      <c r="A122" s="15"/>
      <c r="B122" s="252"/>
      <c r="C122" s="253"/>
      <c r="D122" s="232" t="s">
        <v>156</v>
      </c>
      <c r="E122" s="254" t="s">
        <v>19</v>
      </c>
      <c r="F122" s="255" t="s">
        <v>166</v>
      </c>
      <c r="G122" s="253"/>
      <c r="H122" s="256">
        <v>23</v>
      </c>
      <c r="I122" s="257"/>
      <c r="J122" s="253"/>
      <c r="K122" s="253"/>
      <c r="L122" s="258"/>
      <c r="M122" s="259"/>
      <c r="N122" s="260"/>
      <c r="O122" s="260"/>
      <c r="P122" s="260"/>
      <c r="Q122" s="260"/>
      <c r="R122" s="260"/>
      <c r="S122" s="260"/>
      <c r="T122" s="261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2" t="s">
        <v>156</v>
      </c>
      <c r="AU122" s="262" t="s">
        <v>81</v>
      </c>
      <c r="AV122" s="15" t="s">
        <v>147</v>
      </c>
      <c r="AW122" s="15" t="s">
        <v>33</v>
      </c>
      <c r="AX122" s="15" t="s">
        <v>79</v>
      </c>
      <c r="AY122" s="262" t="s">
        <v>138</v>
      </c>
    </row>
    <row r="123" s="2" customFormat="1" ht="37.8" customHeight="1">
      <c r="A123" s="38"/>
      <c r="B123" s="39"/>
      <c r="C123" s="212" t="s">
        <v>188</v>
      </c>
      <c r="D123" s="212" t="s">
        <v>142</v>
      </c>
      <c r="E123" s="213" t="s">
        <v>189</v>
      </c>
      <c r="F123" s="214" t="s">
        <v>190</v>
      </c>
      <c r="G123" s="215" t="s">
        <v>170</v>
      </c>
      <c r="H123" s="216">
        <v>2</v>
      </c>
      <c r="I123" s="217"/>
      <c r="J123" s="218">
        <f>ROUND(I123*H123,2)</f>
        <v>0</v>
      </c>
      <c r="K123" s="214" t="s">
        <v>146</v>
      </c>
      <c r="L123" s="44"/>
      <c r="M123" s="219" t="s">
        <v>19</v>
      </c>
      <c r="N123" s="220" t="s">
        <v>42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1.7</v>
      </c>
      <c r="T123" s="222">
        <f>S123*H123</f>
        <v>3.3999999999999999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147</v>
      </c>
      <c r="AT123" s="223" t="s">
        <v>142</v>
      </c>
      <c r="AU123" s="223" t="s">
        <v>81</v>
      </c>
      <c r="AY123" s="17" t="s">
        <v>138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79</v>
      </c>
      <c r="BK123" s="224">
        <f>ROUND(I123*H123,2)</f>
        <v>0</v>
      </c>
      <c r="BL123" s="17" t="s">
        <v>147</v>
      </c>
      <c r="BM123" s="223" t="s">
        <v>191</v>
      </c>
    </row>
    <row r="124" s="2" customFormat="1">
      <c r="A124" s="38"/>
      <c r="B124" s="39"/>
      <c r="C124" s="40"/>
      <c r="D124" s="225" t="s">
        <v>149</v>
      </c>
      <c r="E124" s="40"/>
      <c r="F124" s="226" t="s">
        <v>192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149</v>
      </c>
      <c r="AU124" s="17" t="s">
        <v>81</v>
      </c>
    </row>
    <row r="125" s="13" customFormat="1">
      <c r="A125" s="13"/>
      <c r="B125" s="230"/>
      <c r="C125" s="231"/>
      <c r="D125" s="232" t="s">
        <v>156</v>
      </c>
      <c r="E125" s="233" t="s">
        <v>19</v>
      </c>
      <c r="F125" s="234" t="s">
        <v>157</v>
      </c>
      <c r="G125" s="231"/>
      <c r="H125" s="233" t="s">
        <v>19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156</v>
      </c>
      <c r="AU125" s="240" t="s">
        <v>81</v>
      </c>
      <c r="AV125" s="13" t="s">
        <v>79</v>
      </c>
      <c r="AW125" s="13" t="s">
        <v>33</v>
      </c>
      <c r="AX125" s="13" t="s">
        <v>71</v>
      </c>
      <c r="AY125" s="240" t="s">
        <v>138</v>
      </c>
    </row>
    <row r="126" s="14" customFormat="1">
      <c r="A126" s="14"/>
      <c r="B126" s="241"/>
      <c r="C126" s="242"/>
      <c r="D126" s="232" t="s">
        <v>156</v>
      </c>
      <c r="E126" s="243" t="s">
        <v>19</v>
      </c>
      <c r="F126" s="244" t="s">
        <v>79</v>
      </c>
      <c r="G126" s="242"/>
      <c r="H126" s="245">
        <v>1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1" t="s">
        <v>156</v>
      </c>
      <c r="AU126" s="251" t="s">
        <v>81</v>
      </c>
      <c r="AV126" s="14" t="s">
        <v>81</v>
      </c>
      <c r="AW126" s="14" t="s">
        <v>33</v>
      </c>
      <c r="AX126" s="14" t="s">
        <v>71</v>
      </c>
      <c r="AY126" s="251" t="s">
        <v>138</v>
      </c>
    </row>
    <row r="127" s="13" customFormat="1">
      <c r="A127" s="13"/>
      <c r="B127" s="230"/>
      <c r="C127" s="231"/>
      <c r="D127" s="232" t="s">
        <v>156</v>
      </c>
      <c r="E127" s="233" t="s">
        <v>19</v>
      </c>
      <c r="F127" s="234" t="s">
        <v>160</v>
      </c>
      <c r="G127" s="231"/>
      <c r="H127" s="233" t="s">
        <v>19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156</v>
      </c>
      <c r="AU127" s="240" t="s">
        <v>81</v>
      </c>
      <c r="AV127" s="13" t="s">
        <v>79</v>
      </c>
      <c r="AW127" s="13" t="s">
        <v>33</v>
      </c>
      <c r="AX127" s="13" t="s">
        <v>71</v>
      </c>
      <c r="AY127" s="240" t="s">
        <v>138</v>
      </c>
    </row>
    <row r="128" s="14" customFormat="1">
      <c r="A128" s="14"/>
      <c r="B128" s="241"/>
      <c r="C128" s="242"/>
      <c r="D128" s="232" t="s">
        <v>156</v>
      </c>
      <c r="E128" s="243" t="s">
        <v>19</v>
      </c>
      <c r="F128" s="244" t="s">
        <v>79</v>
      </c>
      <c r="G128" s="242"/>
      <c r="H128" s="245">
        <v>1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1" t="s">
        <v>156</v>
      </c>
      <c r="AU128" s="251" t="s">
        <v>81</v>
      </c>
      <c r="AV128" s="14" t="s">
        <v>81</v>
      </c>
      <c r="AW128" s="14" t="s">
        <v>33</v>
      </c>
      <c r="AX128" s="14" t="s">
        <v>71</v>
      </c>
      <c r="AY128" s="251" t="s">
        <v>138</v>
      </c>
    </row>
    <row r="129" s="15" customFormat="1">
      <c r="A129" s="15"/>
      <c r="B129" s="252"/>
      <c r="C129" s="253"/>
      <c r="D129" s="232" t="s">
        <v>156</v>
      </c>
      <c r="E129" s="254" t="s">
        <v>19</v>
      </c>
      <c r="F129" s="255" t="s">
        <v>166</v>
      </c>
      <c r="G129" s="253"/>
      <c r="H129" s="256">
        <v>2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2" t="s">
        <v>156</v>
      </c>
      <c r="AU129" s="262" t="s">
        <v>81</v>
      </c>
      <c r="AV129" s="15" t="s">
        <v>147</v>
      </c>
      <c r="AW129" s="15" t="s">
        <v>33</v>
      </c>
      <c r="AX129" s="15" t="s">
        <v>79</v>
      </c>
      <c r="AY129" s="262" t="s">
        <v>138</v>
      </c>
    </row>
    <row r="130" s="2" customFormat="1" ht="37.8" customHeight="1">
      <c r="A130" s="38"/>
      <c r="B130" s="39"/>
      <c r="C130" s="212" t="s">
        <v>7</v>
      </c>
      <c r="D130" s="212" t="s">
        <v>142</v>
      </c>
      <c r="E130" s="213" t="s">
        <v>193</v>
      </c>
      <c r="F130" s="214" t="s">
        <v>194</v>
      </c>
      <c r="G130" s="215" t="s">
        <v>145</v>
      </c>
      <c r="H130" s="216">
        <v>289.32299999999998</v>
      </c>
      <c r="I130" s="217"/>
      <c r="J130" s="218">
        <f>ROUND(I130*H130,2)</f>
        <v>0</v>
      </c>
      <c r="K130" s="214" t="s">
        <v>146</v>
      </c>
      <c r="L130" s="44"/>
      <c r="M130" s="219" t="s">
        <v>19</v>
      </c>
      <c r="N130" s="220" t="s">
        <v>42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0.045999999999999999</v>
      </c>
      <c r="T130" s="222">
        <f>S130*H130</f>
        <v>13.308857999999999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147</v>
      </c>
      <c r="AT130" s="223" t="s">
        <v>142</v>
      </c>
      <c r="AU130" s="223" t="s">
        <v>81</v>
      </c>
      <c r="AY130" s="17" t="s">
        <v>138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79</v>
      </c>
      <c r="BK130" s="224">
        <f>ROUND(I130*H130,2)</f>
        <v>0</v>
      </c>
      <c r="BL130" s="17" t="s">
        <v>147</v>
      </c>
      <c r="BM130" s="223" t="s">
        <v>195</v>
      </c>
    </row>
    <row r="131" s="2" customFormat="1">
      <c r="A131" s="38"/>
      <c r="B131" s="39"/>
      <c r="C131" s="40"/>
      <c r="D131" s="225" t="s">
        <v>149</v>
      </c>
      <c r="E131" s="40"/>
      <c r="F131" s="226" t="s">
        <v>196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149</v>
      </c>
      <c r="AU131" s="17" t="s">
        <v>81</v>
      </c>
    </row>
    <row r="132" s="13" customFormat="1">
      <c r="A132" s="13"/>
      <c r="B132" s="230"/>
      <c r="C132" s="231"/>
      <c r="D132" s="232" t="s">
        <v>156</v>
      </c>
      <c r="E132" s="233" t="s">
        <v>19</v>
      </c>
      <c r="F132" s="234" t="s">
        <v>157</v>
      </c>
      <c r="G132" s="231"/>
      <c r="H132" s="233" t="s">
        <v>19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156</v>
      </c>
      <c r="AU132" s="240" t="s">
        <v>81</v>
      </c>
      <c r="AV132" s="13" t="s">
        <v>79</v>
      </c>
      <c r="AW132" s="13" t="s">
        <v>33</v>
      </c>
      <c r="AX132" s="13" t="s">
        <v>71</v>
      </c>
      <c r="AY132" s="240" t="s">
        <v>138</v>
      </c>
    </row>
    <row r="133" s="14" customFormat="1">
      <c r="A133" s="14"/>
      <c r="B133" s="241"/>
      <c r="C133" s="242"/>
      <c r="D133" s="232" t="s">
        <v>156</v>
      </c>
      <c r="E133" s="243" t="s">
        <v>19</v>
      </c>
      <c r="F133" s="244" t="s">
        <v>197</v>
      </c>
      <c r="G133" s="242"/>
      <c r="H133" s="245">
        <v>46.979999999999997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156</v>
      </c>
      <c r="AU133" s="251" t="s">
        <v>81</v>
      </c>
      <c r="AV133" s="14" t="s">
        <v>81</v>
      </c>
      <c r="AW133" s="14" t="s">
        <v>33</v>
      </c>
      <c r="AX133" s="14" t="s">
        <v>71</v>
      </c>
      <c r="AY133" s="251" t="s">
        <v>138</v>
      </c>
    </row>
    <row r="134" s="14" customFormat="1">
      <c r="A134" s="14"/>
      <c r="B134" s="241"/>
      <c r="C134" s="242"/>
      <c r="D134" s="232" t="s">
        <v>156</v>
      </c>
      <c r="E134" s="243" t="s">
        <v>19</v>
      </c>
      <c r="F134" s="244" t="s">
        <v>198</v>
      </c>
      <c r="G134" s="242"/>
      <c r="H134" s="245">
        <v>20.898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1" t="s">
        <v>156</v>
      </c>
      <c r="AU134" s="251" t="s">
        <v>81</v>
      </c>
      <c r="AV134" s="14" t="s">
        <v>81</v>
      </c>
      <c r="AW134" s="14" t="s">
        <v>33</v>
      </c>
      <c r="AX134" s="14" t="s">
        <v>71</v>
      </c>
      <c r="AY134" s="251" t="s">
        <v>138</v>
      </c>
    </row>
    <row r="135" s="13" customFormat="1">
      <c r="A135" s="13"/>
      <c r="B135" s="230"/>
      <c r="C135" s="231"/>
      <c r="D135" s="232" t="s">
        <v>156</v>
      </c>
      <c r="E135" s="233" t="s">
        <v>19</v>
      </c>
      <c r="F135" s="234" t="s">
        <v>160</v>
      </c>
      <c r="G135" s="231"/>
      <c r="H135" s="233" t="s">
        <v>19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156</v>
      </c>
      <c r="AU135" s="240" t="s">
        <v>81</v>
      </c>
      <c r="AV135" s="13" t="s">
        <v>79</v>
      </c>
      <c r="AW135" s="13" t="s">
        <v>33</v>
      </c>
      <c r="AX135" s="13" t="s">
        <v>71</v>
      </c>
      <c r="AY135" s="240" t="s">
        <v>138</v>
      </c>
    </row>
    <row r="136" s="14" customFormat="1">
      <c r="A136" s="14"/>
      <c r="B136" s="241"/>
      <c r="C136" s="242"/>
      <c r="D136" s="232" t="s">
        <v>156</v>
      </c>
      <c r="E136" s="243" t="s">
        <v>19</v>
      </c>
      <c r="F136" s="244" t="s">
        <v>199</v>
      </c>
      <c r="G136" s="242"/>
      <c r="H136" s="245">
        <v>69.659999999999997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1" t="s">
        <v>156</v>
      </c>
      <c r="AU136" s="251" t="s">
        <v>81</v>
      </c>
      <c r="AV136" s="14" t="s">
        <v>81</v>
      </c>
      <c r="AW136" s="14" t="s">
        <v>33</v>
      </c>
      <c r="AX136" s="14" t="s">
        <v>71</v>
      </c>
      <c r="AY136" s="251" t="s">
        <v>138</v>
      </c>
    </row>
    <row r="137" s="14" customFormat="1">
      <c r="A137" s="14"/>
      <c r="B137" s="241"/>
      <c r="C137" s="242"/>
      <c r="D137" s="232" t="s">
        <v>156</v>
      </c>
      <c r="E137" s="243" t="s">
        <v>19</v>
      </c>
      <c r="F137" s="244" t="s">
        <v>200</v>
      </c>
      <c r="G137" s="242"/>
      <c r="H137" s="245">
        <v>27.09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156</v>
      </c>
      <c r="AU137" s="251" t="s">
        <v>81</v>
      </c>
      <c r="AV137" s="14" t="s">
        <v>81</v>
      </c>
      <c r="AW137" s="14" t="s">
        <v>33</v>
      </c>
      <c r="AX137" s="14" t="s">
        <v>71</v>
      </c>
      <c r="AY137" s="251" t="s">
        <v>138</v>
      </c>
    </row>
    <row r="138" s="13" customFormat="1">
      <c r="A138" s="13"/>
      <c r="B138" s="230"/>
      <c r="C138" s="231"/>
      <c r="D138" s="232" t="s">
        <v>156</v>
      </c>
      <c r="E138" s="233" t="s">
        <v>19</v>
      </c>
      <c r="F138" s="234" t="s">
        <v>163</v>
      </c>
      <c r="G138" s="231"/>
      <c r="H138" s="233" t="s">
        <v>19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156</v>
      </c>
      <c r="AU138" s="240" t="s">
        <v>81</v>
      </c>
      <c r="AV138" s="13" t="s">
        <v>79</v>
      </c>
      <c r="AW138" s="13" t="s">
        <v>33</v>
      </c>
      <c r="AX138" s="13" t="s">
        <v>71</v>
      </c>
      <c r="AY138" s="240" t="s">
        <v>138</v>
      </c>
    </row>
    <row r="139" s="14" customFormat="1">
      <c r="A139" s="14"/>
      <c r="B139" s="241"/>
      <c r="C139" s="242"/>
      <c r="D139" s="232" t="s">
        <v>156</v>
      </c>
      <c r="E139" s="243" t="s">
        <v>19</v>
      </c>
      <c r="F139" s="244" t="s">
        <v>201</v>
      </c>
      <c r="G139" s="242"/>
      <c r="H139" s="245">
        <v>79.884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156</v>
      </c>
      <c r="AU139" s="251" t="s">
        <v>81</v>
      </c>
      <c r="AV139" s="14" t="s">
        <v>81</v>
      </c>
      <c r="AW139" s="14" t="s">
        <v>33</v>
      </c>
      <c r="AX139" s="14" t="s">
        <v>71</v>
      </c>
      <c r="AY139" s="251" t="s">
        <v>138</v>
      </c>
    </row>
    <row r="140" s="14" customFormat="1">
      <c r="A140" s="14"/>
      <c r="B140" s="241"/>
      <c r="C140" s="242"/>
      <c r="D140" s="232" t="s">
        <v>156</v>
      </c>
      <c r="E140" s="243" t="s">
        <v>19</v>
      </c>
      <c r="F140" s="244" t="s">
        <v>202</v>
      </c>
      <c r="G140" s="242"/>
      <c r="H140" s="245">
        <v>44.811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156</v>
      </c>
      <c r="AU140" s="251" t="s">
        <v>81</v>
      </c>
      <c r="AV140" s="14" t="s">
        <v>81</v>
      </c>
      <c r="AW140" s="14" t="s">
        <v>33</v>
      </c>
      <c r="AX140" s="14" t="s">
        <v>71</v>
      </c>
      <c r="AY140" s="251" t="s">
        <v>138</v>
      </c>
    </row>
    <row r="141" s="15" customFormat="1">
      <c r="A141" s="15"/>
      <c r="B141" s="252"/>
      <c r="C141" s="253"/>
      <c r="D141" s="232" t="s">
        <v>156</v>
      </c>
      <c r="E141" s="254" t="s">
        <v>19</v>
      </c>
      <c r="F141" s="255" t="s">
        <v>166</v>
      </c>
      <c r="G141" s="253"/>
      <c r="H141" s="256">
        <v>289.32299999999998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2" t="s">
        <v>156</v>
      </c>
      <c r="AU141" s="262" t="s">
        <v>81</v>
      </c>
      <c r="AV141" s="15" t="s">
        <v>147</v>
      </c>
      <c r="AW141" s="15" t="s">
        <v>33</v>
      </c>
      <c r="AX141" s="15" t="s">
        <v>79</v>
      </c>
      <c r="AY141" s="262" t="s">
        <v>138</v>
      </c>
    </row>
    <row r="142" s="12" customFormat="1" ht="22.8" customHeight="1">
      <c r="A142" s="12"/>
      <c r="B142" s="196"/>
      <c r="C142" s="197"/>
      <c r="D142" s="198" t="s">
        <v>70</v>
      </c>
      <c r="E142" s="210" t="s">
        <v>203</v>
      </c>
      <c r="F142" s="210" t="s">
        <v>204</v>
      </c>
      <c r="G142" s="197"/>
      <c r="H142" s="197"/>
      <c r="I142" s="200"/>
      <c r="J142" s="211">
        <f>BK142</f>
        <v>0</v>
      </c>
      <c r="K142" s="197"/>
      <c r="L142" s="202"/>
      <c r="M142" s="203"/>
      <c r="N142" s="204"/>
      <c r="O142" s="204"/>
      <c r="P142" s="205">
        <f>SUM(P143:P156)</f>
        <v>0</v>
      </c>
      <c r="Q142" s="204"/>
      <c r="R142" s="205">
        <f>SUM(R143:R156)</f>
        <v>0</v>
      </c>
      <c r="S142" s="204"/>
      <c r="T142" s="206">
        <f>SUM(T143:T156)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7" t="s">
        <v>79</v>
      </c>
      <c r="AT142" s="208" t="s">
        <v>70</v>
      </c>
      <c r="AU142" s="208" t="s">
        <v>79</v>
      </c>
      <c r="AY142" s="207" t="s">
        <v>138</v>
      </c>
      <c r="BK142" s="209">
        <f>SUM(BK143:BK156)</f>
        <v>0</v>
      </c>
    </row>
    <row r="143" s="2" customFormat="1" ht="37.8" customHeight="1">
      <c r="A143" s="38"/>
      <c r="B143" s="39"/>
      <c r="C143" s="212" t="s">
        <v>205</v>
      </c>
      <c r="D143" s="212" t="s">
        <v>142</v>
      </c>
      <c r="E143" s="213" t="s">
        <v>206</v>
      </c>
      <c r="F143" s="214" t="s">
        <v>207</v>
      </c>
      <c r="G143" s="215" t="s">
        <v>208</v>
      </c>
      <c r="H143" s="216">
        <v>70.739999999999995</v>
      </c>
      <c r="I143" s="217"/>
      <c r="J143" s="218">
        <f>ROUND(I143*H143,2)</f>
        <v>0</v>
      </c>
      <c r="K143" s="214" t="s">
        <v>146</v>
      </c>
      <c r="L143" s="44"/>
      <c r="M143" s="219" t="s">
        <v>19</v>
      </c>
      <c r="N143" s="220" t="s">
        <v>42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147</v>
      </c>
      <c r="AT143" s="223" t="s">
        <v>142</v>
      </c>
      <c r="AU143" s="223" t="s">
        <v>81</v>
      </c>
      <c r="AY143" s="17" t="s">
        <v>138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79</v>
      </c>
      <c r="BK143" s="224">
        <f>ROUND(I143*H143,2)</f>
        <v>0</v>
      </c>
      <c r="BL143" s="17" t="s">
        <v>147</v>
      </c>
      <c r="BM143" s="223" t="s">
        <v>209</v>
      </c>
    </row>
    <row r="144" s="2" customFormat="1">
      <c r="A144" s="38"/>
      <c r="B144" s="39"/>
      <c r="C144" s="40"/>
      <c r="D144" s="225" t="s">
        <v>149</v>
      </c>
      <c r="E144" s="40"/>
      <c r="F144" s="226" t="s">
        <v>210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81</v>
      </c>
    </row>
    <row r="145" s="2" customFormat="1" ht="33" customHeight="1">
      <c r="A145" s="38"/>
      <c r="B145" s="39"/>
      <c r="C145" s="212" t="s">
        <v>211</v>
      </c>
      <c r="D145" s="212" t="s">
        <v>142</v>
      </c>
      <c r="E145" s="213" t="s">
        <v>212</v>
      </c>
      <c r="F145" s="214" t="s">
        <v>213</v>
      </c>
      <c r="G145" s="215" t="s">
        <v>208</v>
      </c>
      <c r="H145" s="216">
        <v>70.739999999999995</v>
      </c>
      <c r="I145" s="217"/>
      <c r="J145" s="218">
        <f>ROUND(I145*H145,2)</f>
        <v>0</v>
      </c>
      <c r="K145" s="214" t="s">
        <v>146</v>
      </c>
      <c r="L145" s="44"/>
      <c r="M145" s="219" t="s">
        <v>19</v>
      </c>
      <c r="N145" s="220" t="s">
        <v>42</v>
      </c>
      <c r="O145" s="84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147</v>
      </c>
      <c r="AT145" s="223" t="s">
        <v>142</v>
      </c>
      <c r="AU145" s="223" t="s">
        <v>81</v>
      </c>
      <c r="AY145" s="17" t="s">
        <v>138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79</v>
      </c>
      <c r="BK145" s="224">
        <f>ROUND(I145*H145,2)</f>
        <v>0</v>
      </c>
      <c r="BL145" s="17" t="s">
        <v>147</v>
      </c>
      <c r="BM145" s="223" t="s">
        <v>214</v>
      </c>
    </row>
    <row r="146" s="2" customFormat="1">
      <c r="A146" s="38"/>
      <c r="B146" s="39"/>
      <c r="C146" s="40"/>
      <c r="D146" s="225" t="s">
        <v>149</v>
      </c>
      <c r="E146" s="40"/>
      <c r="F146" s="226" t="s">
        <v>215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149</v>
      </c>
      <c r="AU146" s="17" t="s">
        <v>81</v>
      </c>
    </row>
    <row r="147" s="2" customFormat="1" ht="44.25" customHeight="1">
      <c r="A147" s="38"/>
      <c r="B147" s="39"/>
      <c r="C147" s="212" t="s">
        <v>8</v>
      </c>
      <c r="D147" s="212" t="s">
        <v>142</v>
      </c>
      <c r="E147" s="213" t="s">
        <v>216</v>
      </c>
      <c r="F147" s="214" t="s">
        <v>217</v>
      </c>
      <c r="G147" s="215" t="s">
        <v>208</v>
      </c>
      <c r="H147" s="216">
        <v>989.99599999999998</v>
      </c>
      <c r="I147" s="217"/>
      <c r="J147" s="218">
        <f>ROUND(I147*H147,2)</f>
        <v>0</v>
      </c>
      <c r="K147" s="214" t="s">
        <v>146</v>
      </c>
      <c r="L147" s="44"/>
      <c r="M147" s="219" t="s">
        <v>19</v>
      </c>
      <c r="N147" s="220" t="s">
        <v>42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147</v>
      </c>
      <c r="AT147" s="223" t="s">
        <v>142</v>
      </c>
      <c r="AU147" s="223" t="s">
        <v>81</v>
      </c>
      <c r="AY147" s="17" t="s">
        <v>138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79</v>
      </c>
      <c r="BK147" s="224">
        <f>ROUND(I147*H147,2)</f>
        <v>0</v>
      </c>
      <c r="BL147" s="17" t="s">
        <v>147</v>
      </c>
      <c r="BM147" s="223" t="s">
        <v>218</v>
      </c>
    </row>
    <row r="148" s="2" customFormat="1">
      <c r="A148" s="38"/>
      <c r="B148" s="39"/>
      <c r="C148" s="40"/>
      <c r="D148" s="225" t="s">
        <v>149</v>
      </c>
      <c r="E148" s="40"/>
      <c r="F148" s="226" t="s">
        <v>219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149</v>
      </c>
      <c r="AU148" s="17" t="s">
        <v>81</v>
      </c>
    </row>
    <row r="149" s="14" customFormat="1">
      <c r="A149" s="14"/>
      <c r="B149" s="241"/>
      <c r="C149" s="242"/>
      <c r="D149" s="232" t="s">
        <v>156</v>
      </c>
      <c r="E149" s="243" t="s">
        <v>19</v>
      </c>
      <c r="F149" s="244" t="s">
        <v>220</v>
      </c>
      <c r="G149" s="242"/>
      <c r="H149" s="245">
        <v>989.99599999999998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156</v>
      </c>
      <c r="AU149" s="251" t="s">
        <v>81</v>
      </c>
      <c r="AV149" s="14" t="s">
        <v>81</v>
      </c>
      <c r="AW149" s="14" t="s">
        <v>33</v>
      </c>
      <c r="AX149" s="14" t="s">
        <v>79</v>
      </c>
      <c r="AY149" s="251" t="s">
        <v>138</v>
      </c>
    </row>
    <row r="150" s="2" customFormat="1" ht="37.8" customHeight="1">
      <c r="A150" s="38"/>
      <c r="B150" s="39"/>
      <c r="C150" s="212" t="s">
        <v>221</v>
      </c>
      <c r="D150" s="212" t="s">
        <v>142</v>
      </c>
      <c r="E150" s="213" t="s">
        <v>222</v>
      </c>
      <c r="F150" s="214" t="s">
        <v>223</v>
      </c>
      <c r="G150" s="215" t="s">
        <v>208</v>
      </c>
      <c r="H150" s="216">
        <v>21.852</v>
      </c>
      <c r="I150" s="217"/>
      <c r="J150" s="218">
        <f>ROUND(I150*H150,2)</f>
        <v>0</v>
      </c>
      <c r="K150" s="214" t="s">
        <v>146</v>
      </c>
      <c r="L150" s="44"/>
      <c r="M150" s="219" t="s">
        <v>19</v>
      </c>
      <c r="N150" s="220" t="s">
        <v>42</v>
      </c>
      <c r="O150" s="84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147</v>
      </c>
      <c r="AT150" s="223" t="s">
        <v>142</v>
      </c>
      <c r="AU150" s="223" t="s">
        <v>81</v>
      </c>
      <c r="AY150" s="17" t="s">
        <v>138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79</v>
      </c>
      <c r="BK150" s="224">
        <f>ROUND(I150*H150,2)</f>
        <v>0</v>
      </c>
      <c r="BL150" s="17" t="s">
        <v>147</v>
      </c>
      <c r="BM150" s="223" t="s">
        <v>224</v>
      </c>
    </row>
    <row r="151" s="2" customFormat="1">
      <c r="A151" s="38"/>
      <c r="B151" s="39"/>
      <c r="C151" s="40"/>
      <c r="D151" s="225" t="s">
        <v>149</v>
      </c>
      <c r="E151" s="40"/>
      <c r="F151" s="226" t="s">
        <v>225</v>
      </c>
      <c r="G151" s="40"/>
      <c r="H151" s="40"/>
      <c r="I151" s="227"/>
      <c r="J151" s="40"/>
      <c r="K151" s="40"/>
      <c r="L151" s="44"/>
      <c r="M151" s="228"/>
      <c r="N151" s="229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149</v>
      </c>
      <c r="AU151" s="17" t="s">
        <v>81</v>
      </c>
    </row>
    <row r="152" s="2" customFormat="1" ht="44.25" customHeight="1">
      <c r="A152" s="38"/>
      <c r="B152" s="39"/>
      <c r="C152" s="212" t="s">
        <v>226</v>
      </c>
      <c r="D152" s="212" t="s">
        <v>142</v>
      </c>
      <c r="E152" s="213" t="s">
        <v>227</v>
      </c>
      <c r="F152" s="214" t="s">
        <v>228</v>
      </c>
      <c r="G152" s="215" t="s">
        <v>208</v>
      </c>
      <c r="H152" s="216">
        <v>29.710000000000001</v>
      </c>
      <c r="I152" s="217"/>
      <c r="J152" s="218">
        <f>ROUND(I152*H152,2)</f>
        <v>0</v>
      </c>
      <c r="K152" s="214" t="s">
        <v>146</v>
      </c>
      <c r="L152" s="44"/>
      <c r="M152" s="219" t="s">
        <v>19</v>
      </c>
      <c r="N152" s="220" t="s">
        <v>42</v>
      </c>
      <c r="O152" s="84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147</v>
      </c>
      <c r="AT152" s="223" t="s">
        <v>142</v>
      </c>
      <c r="AU152" s="223" t="s">
        <v>81</v>
      </c>
      <c r="AY152" s="17" t="s">
        <v>138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79</v>
      </c>
      <c r="BK152" s="224">
        <f>ROUND(I152*H152,2)</f>
        <v>0</v>
      </c>
      <c r="BL152" s="17" t="s">
        <v>147</v>
      </c>
      <c r="BM152" s="223" t="s">
        <v>229</v>
      </c>
    </row>
    <row r="153" s="2" customFormat="1">
      <c r="A153" s="38"/>
      <c r="B153" s="39"/>
      <c r="C153" s="40"/>
      <c r="D153" s="225" t="s">
        <v>149</v>
      </c>
      <c r="E153" s="40"/>
      <c r="F153" s="226" t="s">
        <v>230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149</v>
      </c>
      <c r="AU153" s="17" t="s">
        <v>81</v>
      </c>
    </row>
    <row r="154" s="14" customFormat="1">
      <c r="A154" s="14"/>
      <c r="B154" s="241"/>
      <c r="C154" s="242"/>
      <c r="D154" s="232" t="s">
        <v>156</v>
      </c>
      <c r="E154" s="243" t="s">
        <v>19</v>
      </c>
      <c r="F154" s="244" t="s">
        <v>231</v>
      </c>
      <c r="G154" s="242"/>
      <c r="H154" s="245">
        <v>29.710000000000001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1" t="s">
        <v>156</v>
      </c>
      <c r="AU154" s="251" t="s">
        <v>81</v>
      </c>
      <c r="AV154" s="14" t="s">
        <v>81</v>
      </c>
      <c r="AW154" s="14" t="s">
        <v>33</v>
      </c>
      <c r="AX154" s="14" t="s">
        <v>79</v>
      </c>
      <c r="AY154" s="251" t="s">
        <v>138</v>
      </c>
    </row>
    <row r="155" s="2" customFormat="1" ht="44.25" customHeight="1">
      <c r="A155" s="38"/>
      <c r="B155" s="39"/>
      <c r="C155" s="212" t="s">
        <v>232</v>
      </c>
      <c r="D155" s="212" t="s">
        <v>142</v>
      </c>
      <c r="E155" s="213" t="s">
        <v>233</v>
      </c>
      <c r="F155" s="214" t="s">
        <v>234</v>
      </c>
      <c r="G155" s="215" t="s">
        <v>208</v>
      </c>
      <c r="H155" s="216">
        <v>19.152000000000001</v>
      </c>
      <c r="I155" s="217"/>
      <c r="J155" s="218">
        <f>ROUND(I155*H155,2)</f>
        <v>0</v>
      </c>
      <c r="K155" s="214" t="s">
        <v>146</v>
      </c>
      <c r="L155" s="44"/>
      <c r="M155" s="219" t="s">
        <v>19</v>
      </c>
      <c r="N155" s="220" t="s">
        <v>42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147</v>
      </c>
      <c r="AT155" s="223" t="s">
        <v>142</v>
      </c>
      <c r="AU155" s="223" t="s">
        <v>81</v>
      </c>
      <c r="AY155" s="17" t="s">
        <v>138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79</v>
      </c>
      <c r="BK155" s="224">
        <f>ROUND(I155*H155,2)</f>
        <v>0</v>
      </c>
      <c r="BL155" s="17" t="s">
        <v>147</v>
      </c>
      <c r="BM155" s="223" t="s">
        <v>235</v>
      </c>
    </row>
    <row r="156" s="2" customFormat="1">
      <c r="A156" s="38"/>
      <c r="B156" s="39"/>
      <c r="C156" s="40"/>
      <c r="D156" s="225" t="s">
        <v>149</v>
      </c>
      <c r="E156" s="40"/>
      <c r="F156" s="226" t="s">
        <v>236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149</v>
      </c>
      <c r="AU156" s="17" t="s">
        <v>81</v>
      </c>
    </row>
    <row r="157" s="12" customFormat="1" ht="25.92" customHeight="1">
      <c r="A157" s="12"/>
      <c r="B157" s="196"/>
      <c r="C157" s="197"/>
      <c r="D157" s="198" t="s">
        <v>70</v>
      </c>
      <c r="E157" s="199" t="s">
        <v>237</v>
      </c>
      <c r="F157" s="199" t="s">
        <v>238</v>
      </c>
      <c r="G157" s="197"/>
      <c r="H157" s="197"/>
      <c r="I157" s="200"/>
      <c r="J157" s="201">
        <f>BK157</f>
        <v>0</v>
      </c>
      <c r="K157" s="197"/>
      <c r="L157" s="202"/>
      <c r="M157" s="203"/>
      <c r="N157" s="204"/>
      <c r="O157" s="204"/>
      <c r="P157" s="205">
        <f>P158+P163+P173+P186</f>
        <v>0</v>
      </c>
      <c r="Q157" s="204"/>
      <c r="R157" s="205">
        <f>R158+R163+R173+R186</f>
        <v>0.15055500000000002</v>
      </c>
      <c r="S157" s="204"/>
      <c r="T157" s="206">
        <f>T158+T163+T173+T186</f>
        <v>29.757127550000003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7" t="s">
        <v>81</v>
      </c>
      <c r="AT157" s="208" t="s">
        <v>70</v>
      </c>
      <c r="AU157" s="208" t="s">
        <v>71</v>
      </c>
      <c r="AY157" s="207" t="s">
        <v>138</v>
      </c>
      <c r="BK157" s="209">
        <f>BK158+BK163+BK173+BK186</f>
        <v>0</v>
      </c>
    </row>
    <row r="158" s="12" customFormat="1" ht="22.8" customHeight="1">
      <c r="A158" s="12"/>
      <c r="B158" s="196"/>
      <c r="C158" s="197"/>
      <c r="D158" s="198" t="s">
        <v>70</v>
      </c>
      <c r="E158" s="210" t="s">
        <v>239</v>
      </c>
      <c r="F158" s="210" t="s">
        <v>240</v>
      </c>
      <c r="G158" s="197"/>
      <c r="H158" s="197"/>
      <c r="I158" s="200"/>
      <c r="J158" s="211">
        <f>BK158</f>
        <v>0</v>
      </c>
      <c r="K158" s="197"/>
      <c r="L158" s="202"/>
      <c r="M158" s="203"/>
      <c r="N158" s="204"/>
      <c r="O158" s="204"/>
      <c r="P158" s="205">
        <f>SUM(P159:P162)</f>
        <v>0</v>
      </c>
      <c r="Q158" s="204"/>
      <c r="R158" s="205">
        <f>SUM(R159:R162)</f>
        <v>0</v>
      </c>
      <c r="S158" s="204"/>
      <c r="T158" s="206">
        <f>SUM(T159:T162)</f>
        <v>0.0010020000000000001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7" t="s">
        <v>81</v>
      </c>
      <c r="AT158" s="208" t="s">
        <v>70</v>
      </c>
      <c r="AU158" s="208" t="s">
        <v>79</v>
      </c>
      <c r="AY158" s="207" t="s">
        <v>138</v>
      </c>
      <c r="BK158" s="209">
        <f>SUM(BK159:BK162)</f>
        <v>0</v>
      </c>
    </row>
    <row r="159" s="2" customFormat="1" ht="24.15" customHeight="1">
      <c r="A159" s="38"/>
      <c r="B159" s="39"/>
      <c r="C159" s="212" t="s">
        <v>139</v>
      </c>
      <c r="D159" s="212" t="s">
        <v>142</v>
      </c>
      <c r="E159" s="213" t="s">
        <v>241</v>
      </c>
      <c r="F159" s="214" t="s">
        <v>242</v>
      </c>
      <c r="G159" s="215" t="s">
        <v>243</v>
      </c>
      <c r="H159" s="216">
        <v>0.59999999999999998</v>
      </c>
      <c r="I159" s="217"/>
      <c r="J159" s="218">
        <f>ROUND(I159*H159,2)</f>
        <v>0</v>
      </c>
      <c r="K159" s="214" t="s">
        <v>146</v>
      </c>
      <c r="L159" s="44"/>
      <c r="M159" s="219" t="s">
        <v>19</v>
      </c>
      <c r="N159" s="220" t="s">
        <v>42</v>
      </c>
      <c r="O159" s="84"/>
      <c r="P159" s="221">
        <f>O159*H159</f>
        <v>0</v>
      </c>
      <c r="Q159" s="221">
        <v>0</v>
      </c>
      <c r="R159" s="221">
        <f>Q159*H159</f>
        <v>0</v>
      </c>
      <c r="S159" s="221">
        <v>0.00167</v>
      </c>
      <c r="T159" s="222">
        <f>S159*H159</f>
        <v>0.0010020000000000001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221</v>
      </c>
      <c r="AT159" s="223" t="s">
        <v>142</v>
      </c>
      <c r="AU159" s="223" t="s">
        <v>81</v>
      </c>
      <c r="AY159" s="17" t="s">
        <v>138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79</v>
      </c>
      <c r="BK159" s="224">
        <f>ROUND(I159*H159,2)</f>
        <v>0</v>
      </c>
      <c r="BL159" s="17" t="s">
        <v>221</v>
      </c>
      <c r="BM159" s="223" t="s">
        <v>244</v>
      </c>
    </row>
    <row r="160" s="2" customFormat="1">
      <c r="A160" s="38"/>
      <c r="B160" s="39"/>
      <c r="C160" s="40"/>
      <c r="D160" s="225" t="s">
        <v>149</v>
      </c>
      <c r="E160" s="40"/>
      <c r="F160" s="226" t="s">
        <v>245</v>
      </c>
      <c r="G160" s="40"/>
      <c r="H160" s="40"/>
      <c r="I160" s="227"/>
      <c r="J160" s="40"/>
      <c r="K160" s="40"/>
      <c r="L160" s="44"/>
      <c r="M160" s="228"/>
      <c r="N160" s="229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149</v>
      </c>
      <c r="AU160" s="17" t="s">
        <v>81</v>
      </c>
    </row>
    <row r="161" s="13" customFormat="1">
      <c r="A161" s="13"/>
      <c r="B161" s="230"/>
      <c r="C161" s="231"/>
      <c r="D161" s="232" t="s">
        <v>156</v>
      </c>
      <c r="E161" s="233" t="s">
        <v>19</v>
      </c>
      <c r="F161" s="234" t="s">
        <v>160</v>
      </c>
      <c r="G161" s="231"/>
      <c r="H161" s="233" t="s">
        <v>19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156</v>
      </c>
      <c r="AU161" s="240" t="s">
        <v>81</v>
      </c>
      <c r="AV161" s="13" t="s">
        <v>79</v>
      </c>
      <c r="AW161" s="13" t="s">
        <v>33</v>
      </c>
      <c r="AX161" s="13" t="s">
        <v>71</v>
      </c>
      <c r="AY161" s="240" t="s">
        <v>138</v>
      </c>
    </row>
    <row r="162" s="14" customFormat="1">
      <c r="A162" s="14"/>
      <c r="B162" s="241"/>
      <c r="C162" s="242"/>
      <c r="D162" s="232" t="s">
        <v>156</v>
      </c>
      <c r="E162" s="243" t="s">
        <v>19</v>
      </c>
      <c r="F162" s="244" t="s">
        <v>246</v>
      </c>
      <c r="G162" s="242"/>
      <c r="H162" s="245">
        <v>0.59999999999999998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156</v>
      </c>
      <c r="AU162" s="251" t="s">
        <v>81</v>
      </c>
      <c r="AV162" s="14" t="s">
        <v>81</v>
      </c>
      <c r="AW162" s="14" t="s">
        <v>33</v>
      </c>
      <c r="AX162" s="14" t="s">
        <v>79</v>
      </c>
      <c r="AY162" s="251" t="s">
        <v>138</v>
      </c>
    </row>
    <row r="163" s="12" customFormat="1" ht="22.8" customHeight="1">
      <c r="A163" s="12"/>
      <c r="B163" s="196"/>
      <c r="C163" s="197"/>
      <c r="D163" s="198" t="s">
        <v>70</v>
      </c>
      <c r="E163" s="210" t="s">
        <v>247</v>
      </c>
      <c r="F163" s="210" t="s">
        <v>248</v>
      </c>
      <c r="G163" s="197"/>
      <c r="H163" s="197"/>
      <c r="I163" s="200"/>
      <c r="J163" s="211">
        <f>BK163</f>
        <v>0</v>
      </c>
      <c r="K163" s="197"/>
      <c r="L163" s="202"/>
      <c r="M163" s="203"/>
      <c r="N163" s="204"/>
      <c r="O163" s="204"/>
      <c r="P163" s="205">
        <f>SUM(P164:P172)</f>
        <v>0</v>
      </c>
      <c r="Q163" s="204"/>
      <c r="R163" s="205">
        <f>SUM(R164:R172)</f>
        <v>0</v>
      </c>
      <c r="S163" s="204"/>
      <c r="T163" s="206">
        <f>SUM(T164:T172)</f>
        <v>6.1296289999999996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7" t="s">
        <v>81</v>
      </c>
      <c r="AT163" s="208" t="s">
        <v>70</v>
      </c>
      <c r="AU163" s="208" t="s">
        <v>79</v>
      </c>
      <c r="AY163" s="207" t="s">
        <v>138</v>
      </c>
      <c r="BK163" s="209">
        <f>SUM(BK164:BK172)</f>
        <v>0</v>
      </c>
    </row>
    <row r="164" s="2" customFormat="1" ht="24.15" customHeight="1">
      <c r="A164" s="38"/>
      <c r="B164" s="39"/>
      <c r="C164" s="212" t="s">
        <v>147</v>
      </c>
      <c r="D164" s="212" t="s">
        <v>142</v>
      </c>
      <c r="E164" s="213" t="s">
        <v>249</v>
      </c>
      <c r="F164" s="214" t="s">
        <v>250</v>
      </c>
      <c r="G164" s="215" t="s">
        <v>145</v>
      </c>
      <c r="H164" s="216">
        <v>73.700000000000003</v>
      </c>
      <c r="I164" s="217"/>
      <c r="J164" s="218">
        <f>ROUND(I164*H164,2)</f>
        <v>0</v>
      </c>
      <c r="K164" s="214" t="s">
        <v>146</v>
      </c>
      <c r="L164" s="44"/>
      <c r="M164" s="219" t="s">
        <v>19</v>
      </c>
      <c r="N164" s="220" t="s">
        <v>42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0.083169999999999994</v>
      </c>
      <c r="T164" s="222">
        <f>S164*H164</f>
        <v>6.1296289999999996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221</v>
      </c>
      <c r="AT164" s="223" t="s">
        <v>142</v>
      </c>
      <c r="AU164" s="223" t="s">
        <v>81</v>
      </c>
      <c r="AY164" s="17" t="s">
        <v>138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79</v>
      </c>
      <c r="BK164" s="224">
        <f>ROUND(I164*H164,2)</f>
        <v>0</v>
      </c>
      <c r="BL164" s="17" t="s">
        <v>221</v>
      </c>
      <c r="BM164" s="223" t="s">
        <v>251</v>
      </c>
    </row>
    <row r="165" s="2" customFormat="1">
      <c r="A165" s="38"/>
      <c r="B165" s="39"/>
      <c r="C165" s="40"/>
      <c r="D165" s="225" t="s">
        <v>149</v>
      </c>
      <c r="E165" s="40"/>
      <c r="F165" s="226" t="s">
        <v>252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149</v>
      </c>
      <c r="AU165" s="17" t="s">
        <v>81</v>
      </c>
    </row>
    <row r="166" s="13" customFormat="1">
      <c r="A166" s="13"/>
      <c r="B166" s="230"/>
      <c r="C166" s="231"/>
      <c r="D166" s="232" t="s">
        <v>156</v>
      </c>
      <c r="E166" s="233" t="s">
        <v>19</v>
      </c>
      <c r="F166" s="234" t="s">
        <v>157</v>
      </c>
      <c r="G166" s="231"/>
      <c r="H166" s="233" t="s">
        <v>19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156</v>
      </c>
      <c r="AU166" s="240" t="s">
        <v>81</v>
      </c>
      <c r="AV166" s="13" t="s">
        <v>79</v>
      </c>
      <c r="AW166" s="13" t="s">
        <v>33</v>
      </c>
      <c r="AX166" s="13" t="s">
        <v>71</v>
      </c>
      <c r="AY166" s="240" t="s">
        <v>138</v>
      </c>
    </row>
    <row r="167" s="14" customFormat="1">
      <c r="A167" s="14"/>
      <c r="B167" s="241"/>
      <c r="C167" s="242"/>
      <c r="D167" s="232" t="s">
        <v>156</v>
      </c>
      <c r="E167" s="243" t="s">
        <v>19</v>
      </c>
      <c r="F167" s="244" t="s">
        <v>253</v>
      </c>
      <c r="G167" s="242"/>
      <c r="H167" s="245">
        <v>20.699999999999999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156</v>
      </c>
      <c r="AU167" s="251" t="s">
        <v>81</v>
      </c>
      <c r="AV167" s="14" t="s">
        <v>81</v>
      </c>
      <c r="AW167" s="14" t="s">
        <v>33</v>
      </c>
      <c r="AX167" s="14" t="s">
        <v>71</v>
      </c>
      <c r="AY167" s="251" t="s">
        <v>138</v>
      </c>
    </row>
    <row r="168" s="13" customFormat="1">
      <c r="A168" s="13"/>
      <c r="B168" s="230"/>
      <c r="C168" s="231"/>
      <c r="D168" s="232" t="s">
        <v>156</v>
      </c>
      <c r="E168" s="233" t="s">
        <v>19</v>
      </c>
      <c r="F168" s="234" t="s">
        <v>160</v>
      </c>
      <c r="G168" s="231"/>
      <c r="H168" s="233" t="s">
        <v>19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156</v>
      </c>
      <c r="AU168" s="240" t="s">
        <v>81</v>
      </c>
      <c r="AV168" s="13" t="s">
        <v>79</v>
      </c>
      <c r="AW168" s="13" t="s">
        <v>33</v>
      </c>
      <c r="AX168" s="13" t="s">
        <v>71</v>
      </c>
      <c r="AY168" s="240" t="s">
        <v>138</v>
      </c>
    </row>
    <row r="169" s="14" customFormat="1">
      <c r="A169" s="14"/>
      <c r="B169" s="241"/>
      <c r="C169" s="242"/>
      <c r="D169" s="232" t="s">
        <v>156</v>
      </c>
      <c r="E169" s="243" t="s">
        <v>19</v>
      </c>
      <c r="F169" s="244" t="s">
        <v>254</v>
      </c>
      <c r="G169" s="242"/>
      <c r="H169" s="245">
        <v>21.899999999999999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1" t="s">
        <v>156</v>
      </c>
      <c r="AU169" s="251" t="s">
        <v>81</v>
      </c>
      <c r="AV169" s="14" t="s">
        <v>81</v>
      </c>
      <c r="AW169" s="14" t="s">
        <v>33</v>
      </c>
      <c r="AX169" s="14" t="s">
        <v>71</v>
      </c>
      <c r="AY169" s="251" t="s">
        <v>138</v>
      </c>
    </row>
    <row r="170" s="13" customFormat="1">
      <c r="A170" s="13"/>
      <c r="B170" s="230"/>
      <c r="C170" s="231"/>
      <c r="D170" s="232" t="s">
        <v>156</v>
      </c>
      <c r="E170" s="233" t="s">
        <v>19</v>
      </c>
      <c r="F170" s="234" t="s">
        <v>163</v>
      </c>
      <c r="G170" s="231"/>
      <c r="H170" s="233" t="s">
        <v>19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156</v>
      </c>
      <c r="AU170" s="240" t="s">
        <v>81</v>
      </c>
      <c r="AV170" s="13" t="s">
        <v>79</v>
      </c>
      <c r="AW170" s="13" t="s">
        <v>33</v>
      </c>
      <c r="AX170" s="13" t="s">
        <v>71</v>
      </c>
      <c r="AY170" s="240" t="s">
        <v>138</v>
      </c>
    </row>
    <row r="171" s="14" customFormat="1">
      <c r="A171" s="14"/>
      <c r="B171" s="241"/>
      <c r="C171" s="242"/>
      <c r="D171" s="232" t="s">
        <v>156</v>
      </c>
      <c r="E171" s="243" t="s">
        <v>19</v>
      </c>
      <c r="F171" s="244" t="s">
        <v>255</v>
      </c>
      <c r="G171" s="242"/>
      <c r="H171" s="245">
        <v>31.100000000000001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156</v>
      </c>
      <c r="AU171" s="251" t="s">
        <v>81</v>
      </c>
      <c r="AV171" s="14" t="s">
        <v>81</v>
      </c>
      <c r="AW171" s="14" t="s">
        <v>33</v>
      </c>
      <c r="AX171" s="14" t="s">
        <v>71</v>
      </c>
      <c r="AY171" s="251" t="s">
        <v>138</v>
      </c>
    </row>
    <row r="172" s="15" customFormat="1">
      <c r="A172" s="15"/>
      <c r="B172" s="252"/>
      <c r="C172" s="253"/>
      <c r="D172" s="232" t="s">
        <v>156</v>
      </c>
      <c r="E172" s="254" t="s">
        <v>19</v>
      </c>
      <c r="F172" s="255" t="s">
        <v>166</v>
      </c>
      <c r="G172" s="253"/>
      <c r="H172" s="256">
        <v>73.699999999999989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2" t="s">
        <v>156</v>
      </c>
      <c r="AU172" s="262" t="s">
        <v>81</v>
      </c>
      <c r="AV172" s="15" t="s">
        <v>147</v>
      </c>
      <c r="AW172" s="15" t="s">
        <v>33</v>
      </c>
      <c r="AX172" s="15" t="s">
        <v>79</v>
      </c>
      <c r="AY172" s="262" t="s">
        <v>138</v>
      </c>
    </row>
    <row r="173" s="12" customFormat="1" ht="22.8" customHeight="1">
      <c r="A173" s="12"/>
      <c r="B173" s="196"/>
      <c r="C173" s="197"/>
      <c r="D173" s="198" t="s">
        <v>70</v>
      </c>
      <c r="E173" s="210" t="s">
        <v>256</v>
      </c>
      <c r="F173" s="210" t="s">
        <v>257</v>
      </c>
      <c r="G173" s="197"/>
      <c r="H173" s="197"/>
      <c r="I173" s="200"/>
      <c r="J173" s="211">
        <f>BK173</f>
        <v>0</v>
      </c>
      <c r="K173" s="197"/>
      <c r="L173" s="202"/>
      <c r="M173" s="203"/>
      <c r="N173" s="204"/>
      <c r="O173" s="204"/>
      <c r="P173" s="205">
        <f>SUM(P174:P185)</f>
        <v>0</v>
      </c>
      <c r="Q173" s="204"/>
      <c r="R173" s="205">
        <f>SUM(R174:R185)</f>
        <v>0</v>
      </c>
      <c r="S173" s="204"/>
      <c r="T173" s="206">
        <f>SUM(T174:T185)</f>
        <v>23.579824500000001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7" t="s">
        <v>81</v>
      </c>
      <c r="AT173" s="208" t="s">
        <v>70</v>
      </c>
      <c r="AU173" s="208" t="s">
        <v>79</v>
      </c>
      <c r="AY173" s="207" t="s">
        <v>138</v>
      </c>
      <c r="BK173" s="209">
        <f>SUM(BK174:BK185)</f>
        <v>0</v>
      </c>
    </row>
    <row r="174" s="2" customFormat="1" ht="24.15" customHeight="1">
      <c r="A174" s="38"/>
      <c r="B174" s="39"/>
      <c r="C174" s="212" t="s">
        <v>79</v>
      </c>
      <c r="D174" s="212" t="s">
        <v>142</v>
      </c>
      <c r="E174" s="213" t="s">
        <v>258</v>
      </c>
      <c r="F174" s="214" t="s">
        <v>259</v>
      </c>
      <c r="G174" s="215" t="s">
        <v>145</v>
      </c>
      <c r="H174" s="216">
        <v>289.32299999999998</v>
      </c>
      <c r="I174" s="217"/>
      <c r="J174" s="218">
        <f>ROUND(I174*H174,2)</f>
        <v>0</v>
      </c>
      <c r="K174" s="214" t="s">
        <v>146</v>
      </c>
      <c r="L174" s="44"/>
      <c r="M174" s="219" t="s">
        <v>19</v>
      </c>
      <c r="N174" s="220" t="s">
        <v>42</v>
      </c>
      <c r="O174" s="84"/>
      <c r="P174" s="221">
        <f>O174*H174</f>
        <v>0</v>
      </c>
      <c r="Q174" s="221">
        <v>0</v>
      </c>
      <c r="R174" s="221">
        <f>Q174*H174</f>
        <v>0</v>
      </c>
      <c r="S174" s="221">
        <v>0.081500000000000003</v>
      </c>
      <c r="T174" s="222">
        <f>S174*H174</f>
        <v>23.579824500000001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221</v>
      </c>
      <c r="AT174" s="223" t="s">
        <v>142</v>
      </c>
      <c r="AU174" s="223" t="s">
        <v>81</v>
      </c>
      <c r="AY174" s="17" t="s">
        <v>138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79</v>
      </c>
      <c r="BK174" s="224">
        <f>ROUND(I174*H174,2)</f>
        <v>0</v>
      </c>
      <c r="BL174" s="17" t="s">
        <v>221</v>
      </c>
      <c r="BM174" s="223" t="s">
        <v>260</v>
      </c>
    </row>
    <row r="175" s="2" customFormat="1">
      <c r="A175" s="38"/>
      <c r="B175" s="39"/>
      <c r="C175" s="40"/>
      <c r="D175" s="225" t="s">
        <v>149</v>
      </c>
      <c r="E175" s="40"/>
      <c r="F175" s="226" t="s">
        <v>261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149</v>
      </c>
      <c r="AU175" s="17" t="s">
        <v>81</v>
      </c>
    </row>
    <row r="176" s="13" customFormat="1">
      <c r="A176" s="13"/>
      <c r="B176" s="230"/>
      <c r="C176" s="231"/>
      <c r="D176" s="232" t="s">
        <v>156</v>
      </c>
      <c r="E176" s="233" t="s">
        <v>19</v>
      </c>
      <c r="F176" s="234" t="s">
        <v>157</v>
      </c>
      <c r="G176" s="231"/>
      <c r="H176" s="233" t="s">
        <v>19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156</v>
      </c>
      <c r="AU176" s="240" t="s">
        <v>81</v>
      </c>
      <c r="AV176" s="13" t="s">
        <v>79</v>
      </c>
      <c r="AW176" s="13" t="s">
        <v>33</v>
      </c>
      <c r="AX176" s="13" t="s">
        <v>71</v>
      </c>
      <c r="AY176" s="240" t="s">
        <v>138</v>
      </c>
    </row>
    <row r="177" s="14" customFormat="1">
      <c r="A177" s="14"/>
      <c r="B177" s="241"/>
      <c r="C177" s="242"/>
      <c r="D177" s="232" t="s">
        <v>156</v>
      </c>
      <c r="E177" s="243" t="s">
        <v>19</v>
      </c>
      <c r="F177" s="244" t="s">
        <v>197</v>
      </c>
      <c r="G177" s="242"/>
      <c r="H177" s="245">
        <v>46.979999999999997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156</v>
      </c>
      <c r="AU177" s="251" t="s">
        <v>81</v>
      </c>
      <c r="AV177" s="14" t="s">
        <v>81</v>
      </c>
      <c r="AW177" s="14" t="s">
        <v>33</v>
      </c>
      <c r="AX177" s="14" t="s">
        <v>71</v>
      </c>
      <c r="AY177" s="251" t="s">
        <v>138</v>
      </c>
    </row>
    <row r="178" s="14" customFormat="1">
      <c r="A178" s="14"/>
      <c r="B178" s="241"/>
      <c r="C178" s="242"/>
      <c r="D178" s="232" t="s">
        <v>156</v>
      </c>
      <c r="E178" s="243" t="s">
        <v>19</v>
      </c>
      <c r="F178" s="244" t="s">
        <v>198</v>
      </c>
      <c r="G178" s="242"/>
      <c r="H178" s="245">
        <v>20.898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156</v>
      </c>
      <c r="AU178" s="251" t="s">
        <v>81</v>
      </c>
      <c r="AV178" s="14" t="s">
        <v>81</v>
      </c>
      <c r="AW178" s="14" t="s">
        <v>33</v>
      </c>
      <c r="AX178" s="14" t="s">
        <v>71</v>
      </c>
      <c r="AY178" s="251" t="s">
        <v>138</v>
      </c>
    </row>
    <row r="179" s="13" customFormat="1">
      <c r="A179" s="13"/>
      <c r="B179" s="230"/>
      <c r="C179" s="231"/>
      <c r="D179" s="232" t="s">
        <v>156</v>
      </c>
      <c r="E179" s="233" t="s">
        <v>19</v>
      </c>
      <c r="F179" s="234" t="s">
        <v>160</v>
      </c>
      <c r="G179" s="231"/>
      <c r="H179" s="233" t="s">
        <v>19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156</v>
      </c>
      <c r="AU179" s="240" t="s">
        <v>81</v>
      </c>
      <c r="AV179" s="13" t="s">
        <v>79</v>
      </c>
      <c r="AW179" s="13" t="s">
        <v>33</v>
      </c>
      <c r="AX179" s="13" t="s">
        <v>71</v>
      </c>
      <c r="AY179" s="240" t="s">
        <v>138</v>
      </c>
    </row>
    <row r="180" s="14" customFormat="1">
      <c r="A180" s="14"/>
      <c r="B180" s="241"/>
      <c r="C180" s="242"/>
      <c r="D180" s="232" t="s">
        <v>156</v>
      </c>
      <c r="E180" s="243" t="s">
        <v>19</v>
      </c>
      <c r="F180" s="244" t="s">
        <v>199</v>
      </c>
      <c r="G180" s="242"/>
      <c r="H180" s="245">
        <v>69.659999999999997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156</v>
      </c>
      <c r="AU180" s="251" t="s">
        <v>81</v>
      </c>
      <c r="AV180" s="14" t="s">
        <v>81</v>
      </c>
      <c r="AW180" s="14" t="s">
        <v>33</v>
      </c>
      <c r="AX180" s="14" t="s">
        <v>71</v>
      </c>
      <c r="AY180" s="251" t="s">
        <v>138</v>
      </c>
    </row>
    <row r="181" s="14" customFormat="1">
      <c r="A181" s="14"/>
      <c r="B181" s="241"/>
      <c r="C181" s="242"/>
      <c r="D181" s="232" t="s">
        <v>156</v>
      </c>
      <c r="E181" s="243" t="s">
        <v>19</v>
      </c>
      <c r="F181" s="244" t="s">
        <v>200</v>
      </c>
      <c r="G181" s="242"/>
      <c r="H181" s="245">
        <v>27.09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1" t="s">
        <v>156</v>
      </c>
      <c r="AU181" s="251" t="s">
        <v>81</v>
      </c>
      <c r="AV181" s="14" t="s">
        <v>81</v>
      </c>
      <c r="AW181" s="14" t="s">
        <v>33</v>
      </c>
      <c r="AX181" s="14" t="s">
        <v>71</v>
      </c>
      <c r="AY181" s="251" t="s">
        <v>138</v>
      </c>
    </row>
    <row r="182" s="13" customFormat="1">
      <c r="A182" s="13"/>
      <c r="B182" s="230"/>
      <c r="C182" s="231"/>
      <c r="D182" s="232" t="s">
        <v>156</v>
      </c>
      <c r="E182" s="233" t="s">
        <v>19</v>
      </c>
      <c r="F182" s="234" t="s">
        <v>163</v>
      </c>
      <c r="G182" s="231"/>
      <c r="H182" s="233" t="s">
        <v>19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156</v>
      </c>
      <c r="AU182" s="240" t="s">
        <v>81</v>
      </c>
      <c r="AV182" s="13" t="s">
        <v>79</v>
      </c>
      <c r="AW182" s="13" t="s">
        <v>33</v>
      </c>
      <c r="AX182" s="13" t="s">
        <v>71</v>
      </c>
      <c r="AY182" s="240" t="s">
        <v>138</v>
      </c>
    </row>
    <row r="183" s="14" customFormat="1">
      <c r="A183" s="14"/>
      <c r="B183" s="241"/>
      <c r="C183" s="242"/>
      <c r="D183" s="232" t="s">
        <v>156</v>
      </c>
      <c r="E183" s="243" t="s">
        <v>19</v>
      </c>
      <c r="F183" s="244" t="s">
        <v>201</v>
      </c>
      <c r="G183" s="242"/>
      <c r="H183" s="245">
        <v>79.884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156</v>
      </c>
      <c r="AU183" s="251" t="s">
        <v>81</v>
      </c>
      <c r="AV183" s="14" t="s">
        <v>81</v>
      </c>
      <c r="AW183" s="14" t="s">
        <v>33</v>
      </c>
      <c r="AX183" s="14" t="s">
        <v>71</v>
      </c>
      <c r="AY183" s="251" t="s">
        <v>138</v>
      </c>
    </row>
    <row r="184" s="14" customFormat="1">
      <c r="A184" s="14"/>
      <c r="B184" s="241"/>
      <c r="C184" s="242"/>
      <c r="D184" s="232" t="s">
        <v>156</v>
      </c>
      <c r="E184" s="243" t="s">
        <v>19</v>
      </c>
      <c r="F184" s="244" t="s">
        <v>202</v>
      </c>
      <c r="G184" s="242"/>
      <c r="H184" s="245">
        <v>44.811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156</v>
      </c>
      <c r="AU184" s="251" t="s">
        <v>81</v>
      </c>
      <c r="AV184" s="14" t="s">
        <v>81</v>
      </c>
      <c r="AW184" s="14" t="s">
        <v>33</v>
      </c>
      <c r="AX184" s="14" t="s">
        <v>71</v>
      </c>
      <c r="AY184" s="251" t="s">
        <v>138</v>
      </c>
    </row>
    <row r="185" s="15" customFormat="1">
      <c r="A185" s="15"/>
      <c r="B185" s="252"/>
      <c r="C185" s="253"/>
      <c r="D185" s="232" t="s">
        <v>156</v>
      </c>
      <c r="E185" s="254" t="s">
        <v>19</v>
      </c>
      <c r="F185" s="255" t="s">
        <v>166</v>
      </c>
      <c r="G185" s="253"/>
      <c r="H185" s="256">
        <v>289.32299999999998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2" t="s">
        <v>156</v>
      </c>
      <c r="AU185" s="262" t="s">
        <v>81</v>
      </c>
      <c r="AV185" s="15" t="s">
        <v>147</v>
      </c>
      <c r="AW185" s="15" t="s">
        <v>33</v>
      </c>
      <c r="AX185" s="15" t="s">
        <v>79</v>
      </c>
      <c r="AY185" s="262" t="s">
        <v>138</v>
      </c>
    </row>
    <row r="186" s="12" customFormat="1" ht="22.8" customHeight="1">
      <c r="A186" s="12"/>
      <c r="B186" s="196"/>
      <c r="C186" s="197"/>
      <c r="D186" s="198" t="s">
        <v>70</v>
      </c>
      <c r="E186" s="210" t="s">
        <v>262</v>
      </c>
      <c r="F186" s="210" t="s">
        <v>263</v>
      </c>
      <c r="G186" s="197"/>
      <c r="H186" s="197"/>
      <c r="I186" s="200"/>
      <c r="J186" s="211">
        <f>BK186</f>
        <v>0</v>
      </c>
      <c r="K186" s="197"/>
      <c r="L186" s="202"/>
      <c r="M186" s="203"/>
      <c r="N186" s="204"/>
      <c r="O186" s="204"/>
      <c r="P186" s="205">
        <f>SUM(P187:P196)</f>
        <v>0</v>
      </c>
      <c r="Q186" s="204"/>
      <c r="R186" s="205">
        <f>SUM(R187:R196)</f>
        <v>0.15055500000000002</v>
      </c>
      <c r="S186" s="204"/>
      <c r="T186" s="206">
        <f>SUM(T187:T196)</f>
        <v>0.04667205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7" t="s">
        <v>81</v>
      </c>
      <c r="AT186" s="208" t="s">
        <v>70</v>
      </c>
      <c r="AU186" s="208" t="s">
        <v>79</v>
      </c>
      <c r="AY186" s="207" t="s">
        <v>138</v>
      </c>
      <c r="BK186" s="209">
        <f>SUM(BK187:BK196)</f>
        <v>0</v>
      </c>
    </row>
    <row r="187" s="2" customFormat="1" ht="16.5" customHeight="1">
      <c r="A187" s="38"/>
      <c r="B187" s="39"/>
      <c r="C187" s="212" t="s">
        <v>264</v>
      </c>
      <c r="D187" s="212" t="s">
        <v>142</v>
      </c>
      <c r="E187" s="213" t="s">
        <v>265</v>
      </c>
      <c r="F187" s="214" t="s">
        <v>266</v>
      </c>
      <c r="G187" s="215" t="s">
        <v>145</v>
      </c>
      <c r="H187" s="216">
        <v>150.55500000000001</v>
      </c>
      <c r="I187" s="217"/>
      <c r="J187" s="218">
        <f>ROUND(I187*H187,2)</f>
        <v>0</v>
      </c>
      <c r="K187" s="214" t="s">
        <v>146</v>
      </c>
      <c r="L187" s="44"/>
      <c r="M187" s="219" t="s">
        <v>19</v>
      </c>
      <c r="N187" s="220" t="s">
        <v>42</v>
      </c>
      <c r="O187" s="84"/>
      <c r="P187" s="221">
        <f>O187*H187</f>
        <v>0</v>
      </c>
      <c r="Q187" s="221">
        <v>0.001</v>
      </c>
      <c r="R187" s="221">
        <f>Q187*H187</f>
        <v>0.15055500000000002</v>
      </c>
      <c r="S187" s="221">
        <v>0.00031</v>
      </c>
      <c r="T187" s="222">
        <f>S187*H187</f>
        <v>0.04667205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221</v>
      </c>
      <c r="AT187" s="223" t="s">
        <v>142</v>
      </c>
      <c r="AU187" s="223" t="s">
        <v>81</v>
      </c>
      <c r="AY187" s="17" t="s">
        <v>138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79</v>
      </c>
      <c r="BK187" s="224">
        <f>ROUND(I187*H187,2)</f>
        <v>0</v>
      </c>
      <c r="BL187" s="17" t="s">
        <v>221</v>
      </c>
      <c r="BM187" s="223" t="s">
        <v>267</v>
      </c>
    </row>
    <row r="188" s="2" customFormat="1">
      <c r="A188" s="38"/>
      <c r="B188" s="39"/>
      <c r="C188" s="40"/>
      <c r="D188" s="225" t="s">
        <v>149</v>
      </c>
      <c r="E188" s="40"/>
      <c r="F188" s="226" t="s">
        <v>268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149</v>
      </c>
      <c r="AU188" s="17" t="s">
        <v>81</v>
      </c>
    </row>
    <row r="189" s="13" customFormat="1">
      <c r="A189" s="13"/>
      <c r="B189" s="230"/>
      <c r="C189" s="231"/>
      <c r="D189" s="232" t="s">
        <v>156</v>
      </c>
      <c r="E189" s="233" t="s">
        <v>19</v>
      </c>
      <c r="F189" s="234" t="s">
        <v>157</v>
      </c>
      <c r="G189" s="231"/>
      <c r="H189" s="233" t="s">
        <v>19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156</v>
      </c>
      <c r="AU189" s="240" t="s">
        <v>81</v>
      </c>
      <c r="AV189" s="13" t="s">
        <v>79</v>
      </c>
      <c r="AW189" s="13" t="s">
        <v>33</v>
      </c>
      <c r="AX189" s="13" t="s">
        <v>71</v>
      </c>
      <c r="AY189" s="240" t="s">
        <v>138</v>
      </c>
    </row>
    <row r="190" s="14" customFormat="1">
      <c r="A190" s="14"/>
      <c r="B190" s="241"/>
      <c r="C190" s="242"/>
      <c r="D190" s="232" t="s">
        <v>156</v>
      </c>
      <c r="E190" s="243" t="s">
        <v>19</v>
      </c>
      <c r="F190" s="244" t="s">
        <v>269</v>
      </c>
      <c r="G190" s="242"/>
      <c r="H190" s="245">
        <v>15.674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156</v>
      </c>
      <c r="AU190" s="251" t="s">
        <v>81</v>
      </c>
      <c r="AV190" s="14" t="s">
        <v>81</v>
      </c>
      <c r="AW190" s="14" t="s">
        <v>33</v>
      </c>
      <c r="AX190" s="14" t="s">
        <v>71</v>
      </c>
      <c r="AY190" s="251" t="s">
        <v>138</v>
      </c>
    </row>
    <row r="191" s="13" customFormat="1">
      <c r="A191" s="13"/>
      <c r="B191" s="230"/>
      <c r="C191" s="231"/>
      <c r="D191" s="232" t="s">
        <v>156</v>
      </c>
      <c r="E191" s="233" t="s">
        <v>19</v>
      </c>
      <c r="F191" s="234" t="s">
        <v>160</v>
      </c>
      <c r="G191" s="231"/>
      <c r="H191" s="233" t="s">
        <v>19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156</v>
      </c>
      <c r="AU191" s="240" t="s">
        <v>81</v>
      </c>
      <c r="AV191" s="13" t="s">
        <v>79</v>
      </c>
      <c r="AW191" s="13" t="s">
        <v>33</v>
      </c>
      <c r="AX191" s="13" t="s">
        <v>71</v>
      </c>
      <c r="AY191" s="240" t="s">
        <v>138</v>
      </c>
    </row>
    <row r="192" s="14" customFormat="1">
      <c r="A192" s="14"/>
      <c r="B192" s="241"/>
      <c r="C192" s="242"/>
      <c r="D192" s="232" t="s">
        <v>156</v>
      </c>
      <c r="E192" s="243" t="s">
        <v>19</v>
      </c>
      <c r="F192" s="244" t="s">
        <v>270</v>
      </c>
      <c r="G192" s="242"/>
      <c r="H192" s="245">
        <v>18.292999999999999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156</v>
      </c>
      <c r="AU192" s="251" t="s">
        <v>81</v>
      </c>
      <c r="AV192" s="14" t="s">
        <v>81</v>
      </c>
      <c r="AW192" s="14" t="s">
        <v>33</v>
      </c>
      <c r="AX192" s="14" t="s">
        <v>71</v>
      </c>
      <c r="AY192" s="251" t="s">
        <v>138</v>
      </c>
    </row>
    <row r="193" s="13" customFormat="1">
      <c r="A193" s="13"/>
      <c r="B193" s="230"/>
      <c r="C193" s="231"/>
      <c r="D193" s="232" t="s">
        <v>156</v>
      </c>
      <c r="E193" s="233" t="s">
        <v>19</v>
      </c>
      <c r="F193" s="234" t="s">
        <v>163</v>
      </c>
      <c r="G193" s="231"/>
      <c r="H193" s="233" t="s">
        <v>19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156</v>
      </c>
      <c r="AU193" s="240" t="s">
        <v>81</v>
      </c>
      <c r="AV193" s="13" t="s">
        <v>79</v>
      </c>
      <c r="AW193" s="13" t="s">
        <v>33</v>
      </c>
      <c r="AX193" s="13" t="s">
        <v>71</v>
      </c>
      <c r="AY193" s="240" t="s">
        <v>138</v>
      </c>
    </row>
    <row r="194" s="14" customFormat="1">
      <c r="A194" s="14"/>
      <c r="B194" s="241"/>
      <c r="C194" s="242"/>
      <c r="D194" s="232" t="s">
        <v>156</v>
      </c>
      <c r="E194" s="243" t="s">
        <v>19</v>
      </c>
      <c r="F194" s="244" t="s">
        <v>271</v>
      </c>
      <c r="G194" s="242"/>
      <c r="H194" s="245">
        <v>30.908000000000001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156</v>
      </c>
      <c r="AU194" s="251" t="s">
        <v>81</v>
      </c>
      <c r="AV194" s="14" t="s">
        <v>81</v>
      </c>
      <c r="AW194" s="14" t="s">
        <v>33</v>
      </c>
      <c r="AX194" s="14" t="s">
        <v>71</v>
      </c>
      <c r="AY194" s="251" t="s">
        <v>138</v>
      </c>
    </row>
    <row r="195" s="14" customFormat="1">
      <c r="A195" s="14"/>
      <c r="B195" s="241"/>
      <c r="C195" s="242"/>
      <c r="D195" s="232" t="s">
        <v>156</v>
      </c>
      <c r="E195" s="243" t="s">
        <v>19</v>
      </c>
      <c r="F195" s="244" t="s">
        <v>272</v>
      </c>
      <c r="G195" s="242"/>
      <c r="H195" s="245">
        <v>85.680000000000007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156</v>
      </c>
      <c r="AU195" s="251" t="s">
        <v>81</v>
      </c>
      <c r="AV195" s="14" t="s">
        <v>81</v>
      </c>
      <c r="AW195" s="14" t="s">
        <v>33</v>
      </c>
      <c r="AX195" s="14" t="s">
        <v>71</v>
      </c>
      <c r="AY195" s="251" t="s">
        <v>138</v>
      </c>
    </row>
    <row r="196" s="15" customFormat="1">
      <c r="A196" s="15"/>
      <c r="B196" s="252"/>
      <c r="C196" s="253"/>
      <c r="D196" s="232" t="s">
        <v>156</v>
      </c>
      <c r="E196" s="254" t="s">
        <v>19</v>
      </c>
      <c r="F196" s="255" t="s">
        <v>166</v>
      </c>
      <c r="G196" s="253"/>
      <c r="H196" s="256">
        <v>150.55500000000001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2" t="s">
        <v>156</v>
      </c>
      <c r="AU196" s="262" t="s">
        <v>81</v>
      </c>
      <c r="AV196" s="15" t="s">
        <v>147</v>
      </c>
      <c r="AW196" s="15" t="s">
        <v>33</v>
      </c>
      <c r="AX196" s="15" t="s">
        <v>79</v>
      </c>
      <c r="AY196" s="262" t="s">
        <v>138</v>
      </c>
    </row>
    <row r="197" s="12" customFormat="1" ht="25.92" customHeight="1">
      <c r="A197" s="12"/>
      <c r="B197" s="196"/>
      <c r="C197" s="197"/>
      <c r="D197" s="198" t="s">
        <v>70</v>
      </c>
      <c r="E197" s="199" t="s">
        <v>273</v>
      </c>
      <c r="F197" s="199" t="s">
        <v>274</v>
      </c>
      <c r="G197" s="197"/>
      <c r="H197" s="197"/>
      <c r="I197" s="200"/>
      <c r="J197" s="201">
        <f>BK197</f>
        <v>0</v>
      </c>
      <c r="K197" s="197"/>
      <c r="L197" s="202"/>
      <c r="M197" s="203"/>
      <c r="N197" s="204"/>
      <c r="O197" s="204"/>
      <c r="P197" s="205">
        <f>SUM(P198:P209)</f>
        <v>0</v>
      </c>
      <c r="Q197" s="204"/>
      <c r="R197" s="205">
        <f>SUM(R198:R209)</f>
        <v>0</v>
      </c>
      <c r="S197" s="204"/>
      <c r="T197" s="206">
        <f>SUM(T198:T209)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7" t="s">
        <v>147</v>
      </c>
      <c r="AT197" s="208" t="s">
        <v>70</v>
      </c>
      <c r="AU197" s="208" t="s">
        <v>71</v>
      </c>
      <c r="AY197" s="207" t="s">
        <v>138</v>
      </c>
      <c r="BK197" s="209">
        <f>SUM(BK198:BK209)</f>
        <v>0</v>
      </c>
    </row>
    <row r="198" s="2" customFormat="1" ht="24.15" customHeight="1">
      <c r="A198" s="38"/>
      <c r="B198" s="39"/>
      <c r="C198" s="212" t="s">
        <v>275</v>
      </c>
      <c r="D198" s="212" t="s">
        <v>142</v>
      </c>
      <c r="E198" s="213" t="s">
        <v>276</v>
      </c>
      <c r="F198" s="214" t="s">
        <v>277</v>
      </c>
      <c r="G198" s="215" t="s">
        <v>278</v>
      </c>
      <c r="H198" s="216">
        <v>10</v>
      </c>
      <c r="I198" s="217"/>
      <c r="J198" s="218">
        <f>ROUND(I198*H198,2)</f>
        <v>0</v>
      </c>
      <c r="K198" s="214" t="s">
        <v>146</v>
      </c>
      <c r="L198" s="44"/>
      <c r="M198" s="219" t="s">
        <v>19</v>
      </c>
      <c r="N198" s="220" t="s">
        <v>42</v>
      </c>
      <c r="O198" s="84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279</v>
      </c>
      <c r="AT198" s="223" t="s">
        <v>142</v>
      </c>
      <c r="AU198" s="223" t="s">
        <v>79</v>
      </c>
      <c r="AY198" s="17" t="s">
        <v>138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79</v>
      </c>
      <c r="BK198" s="224">
        <f>ROUND(I198*H198,2)</f>
        <v>0</v>
      </c>
      <c r="BL198" s="17" t="s">
        <v>279</v>
      </c>
      <c r="BM198" s="223" t="s">
        <v>280</v>
      </c>
    </row>
    <row r="199" s="2" customFormat="1">
      <c r="A199" s="38"/>
      <c r="B199" s="39"/>
      <c r="C199" s="40"/>
      <c r="D199" s="225" t="s">
        <v>149</v>
      </c>
      <c r="E199" s="40"/>
      <c r="F199" s="226" t="s">
        <v>281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149</v>
      </c>
      <c r="AU199" s="17" t="s">
        <v>79</v>
      </c>
    </row>
    <row r="200" s="13" customFormat="1">
      <c r="A200" s="13"/>
      <c r="B200" s="230"/>
      <c r="C200" s="231"/>
      <c r="D200" s="232" t="s">
        <v>156</v>
      </c>
      <c r="E200" s="233" t="s">
        <v>19</v>
      </c>
      <c r="F200" s="234" t="s">
        <v>282</v>
      </c>
      <c r="G200" s="231"/>
      <c r="H200" s="233" t="s">
        <v>19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156</v>
      </c>
      <c r="AU200" s="240" t="s">
        <v>79</v>
      </c>
      <c r="AV200" s="13" t="s">
        <v>79</v>
      </c>
      <c r="AW200" s="13" t="s">
        <v>33</v>
      </c>
      <c r="AX200" s="13" t="s">
        <v>71</v>
      </c>
      <c r="AY200" s="240" t="s">
        <v>138</v>
      </c>
    </row>
    <row r="201" s="14" customFormat="1">
      <c r="A201" s="14"/>
      <c r="B201" s="241"/>
      <c r="C201" s="242"/>
      <c r="D201" s="232" t="s">
        <v>156</v>
      </c>
      <c r="E201" s="243" t="s">
        <v>19</v>
      </c>
      <c r="F201" s="244" t="s">
        <v>283</v>
      </c>
      <c r="G201" s="242"/>
      <c r="H201" s="245">
        <v>10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156</v>
      </c>
      <c r="AU201" s="251" t="s">
        <v>79</v>
      </c>
      <c r="AV201" s="14" t="s">
        <v>81</v>
      </c>
      <c r="AW201" s="14" t="s">
        <v>33</v>
      </c>
      <c r="AX201" s="14" t="s">
        <v>79</v>
      </c>
      <c r="AY201" s="251" t="s">
        <v>138</v>
      </c>
    </row>
    <row r="202" s="2" customFormat="1" ht="24.15" customHeight="1">
      <c r="A202" s="38"/>
      <c r="B202" s="39"/>
      <c r="C202" s="212" t="s">
        <v>283</v>
      </c>
      <c r="D202" s="212" t="s">
        <v>142</v>
      </c>
      <c r="E202" s="213" t="s">
        <v>284</v>
      </c>
      <c r="F202" s="214" t="s">
        <v>285</v>
      </c>
      <c r="G202" s="215" t="s">
        <v>278</v>
      </c>
      <c r="H202" s="216">
        <v>3</v>
      </c>
      <c r="I202" s="217"/>
      <c r="J202" s="218">
        <f>ROUND(I202*H202,2)</f>
        <v>0</v>
      </c>
      <c r="K202" s="214" t="s">
        <v>146</v>
      </c>
      <c r="L202" s="44"/>
      <c r="M202" s="219" t="s">
        <v>19</v>
      </c>
      <c r="N202" s="220" t="s">
        <v>42</v>
      </c>
      <c r="O202" s="84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279</v>
      </c>
      <c r="AT202" s="223" t="s">
        <v>142</v>
      </c>
      <c r="AU202" s="223" t="s">
        <v>79</v>
      </c>
      <c r="AY202" s="17" t="s">
        <v>138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79</v>
      </c>
      <c r="BK202" s="224">
        <f>ROUND(I202*H202,2)</f>
        <v>0</v>
      </c>
      <c r="BL202" s="17" t="s">
        <v>279</v>
      </c>
      <c r="BM202" s="223" t="s">
        <v>286</v>
      </c>
    </row>
    <row r="203" s="2" customFormat="1">
      <c r="A203" s="38"/>
      <c r="B203" s="39"/>
      <c r="C203" s="40"/>
      <c r="D203" s="225" t="s">
        <v>149</v>
      </c>
      <c r="E203" s="40"/>
      <c r="F203" s="226" t="s">
        <v>287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149</v>
      </c>
      <c r="AU203" s="17" t="s">
        <v>79</v>
      </c>
    </row>
    <row r="204" s="13" customFormat="1">
      <c r="A204" s="13"/>
      <c r="B204" s="230"/>
      <c r="C204" s="231"/>
      <c r="D204" s="232" t="s">
        <v>156</v>
      </c>
      <c r="E204" s="233" t="s">
        <v>19</v>
      </c>
      <c r="F204" s="234" t="s">
        <v>288</v>
      </c>
      <c r="G204" s="231"/>
      <c r="H204" s="233" t="s">
        <v>19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156</v>
      </c>
      <c r="AU204" s="240" t="s">
        <v>79</v>
      </c>
      <c r="AV204" s="13" t="s">
        <v>79</v>
      </c>
      <c r="AW204" s="13" t="s">
        <v>33</v>
      </c>
      <c r="AX204" s="13" t="s">
        <v>71</v>
      </c>
      <c r="AY204" s="240" t="s">
        <v>138</v>
      </c>
    </row>
    <row r="205" s="13" customFormat="1">
      <c r="A205" s="13"/>
      <c r="B205" s="230"/>
      <c r="C205" s="231"/>
      <c r="D205" s="232" t="s">
        <v>156</v>
      </c>
      <c r="E205" s="233" t="s">
        <v>19</v>
      </c>
      <c r="F205" s="234" t="s">
        <v>160</v>
      </c>
      <c r="G205" s="231"/>
      <c r="H205" s="233" t="s">
        <v>19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156</v>
      </c>
      <c r="AU205" s="240" t="s">
        <v>79</v>
      </c>
      <c r="AV205" s="13" t="s">
        <v>79</v>
      </c>
      <c r="AW205" s="13" t="s">
        <v>33</v>
      </c>
      <c r="AX205" s="13" t="s">
        <v>71</v>
      </c>
      <c r="AY205" s="240" t="s">
        <v>138</v>
      </c>
    </row>
    <row r="206" s="14" customFormat="1">
      <c r="A206" s="14"/>
      <c r="B206" s="241"/>
      <c r="C206" s="242"/>
      <c r="D206" s="232" t="s">
        <v>156</v>
      </c>
      <c r="E206" s="243" t="s">
        <v>19</v>
      </c>
      <c r="F206" s="244" t="s">
        <v>81</v>
      </c>
      <c r="G206" s="242"/>
      <c r="H206" s="245">
        <v>2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156</v>
      </c>
      <c r="AU206" s="251" t="s">
        <v>79</v>
      </c>
      <c r="AV206" s="14" t="s">
        <v>81</v>
      </c>
      <c r="AW206" s="14" t="s">
        <v>33</v>
      </c>
      <c r="AX206" s="14" t="s">
        <v>71</v>
      </c>
      <c r="AY206" s="251" t="s">
        <v>138</v>
      </c>
    </row>
    <row r="207" s="13" customFormat="1">
      <c r="A207" s="13"/>
      <c r="B207" s="230"/>
      <c r="C207" s="231"/>
      <c r="D207" s="232" t="s">
        <v>156</v>
      </c>
      <c r="E207" s="233" t="s">
        <v>19</v>
      </c>
      <c r="F207" s="234" t="s">
        <v>289</v>
      </c>
      <c r="G207" s="231"/>
      <c r="H207" s="233" t="s">
        <v>19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156</v>
      </c>
      <c r="AU207" s="240" t="s">
        <v>79</v>
      </c>
      <c r="AV207" s="13" t="s">
        <v>79</v>
      </c>
      <c r="AW207" s="13" t="s">
        <v>33</v>
      </c>
      <c r="AX207" s="13" t="s">
        <v>71</v>
      </c>
      <c r="AY207" s="240" t="s">
        <v>138</v>
      </c>
    </row>
    <row r="208" s="14" customFormat="1">
      <c r="A208" s="14"/>
      <c r="B208" s="241"/>
      <c r="C208" s="242"/>
      <c r="D208" s="232" t="s">
        <v>156</v>
      </c>
      <c r="E208" s="243" t="s">
        <v>19</v>
      </c>
      <c r="F208" s="244" t="s">
        <v>79</v>
      </c>
      <c r="G208" s="242"/>
      <c r="H208" s="245">
        <v>1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1" t="s">
        <v>156</v>
      </c>
      <c r="AU208" s="251" t="s">
        <v>79</v>
      </c>
      <c r="AV208" s="14" t="s">
        <v>81</v>
      </c>
      <c r="AW208" s="14" t="s">
        <v>33</v>
      </c>
      <c r="AX208" s="14" t="s">
        <v>71</v>
      </c>
      <c r="AY208" s="251" t="s">
        <v>138</v>
      </c>
    </row>
    <row r="209" s="15" customFormat="1">
      <c r="A209" s="15"/>
      <c r="B209" s="252"/>
      <c r="C209" s="253"/>
      <c r="D209" s="232" t="s">
        <v>156</v>
      </c>
      <c r="E209" s="254" t="s">
        <v>19</v>
      </c>
      <c r="F209" s="255" t="s">
        <v>166</v>
      </c>
      <c r="G209" s="253"/>
      <c r="H209" s="256">
        <v>3</v>
      </c>
      <c r="I209" s="257"/>
      <c r="J209" s="253"/>
      <c r="K209" s="253"/>
      <c r="L209" s="258"/>
      <c r="M209" s="263"/>
      <c r="N209" s="264"/>
      <c r="O209" s="264"/>
      <c r="P209" s="264"/>
      <c r="Q209" s="264"/>
      <c r="R209" s="264"/>
      <c r="S209" s="264"/>
      <c r="T209" s="26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2" t="s">
        <v>156</v>
      </c>
      <c r="AU209" s="262" t="s">
        <v>79</v>
      </c>
      <c r="AV209" s="15" t="s">
        <v>147</v>
      </c>
      <c r="AW209" s="15" t="s">
        <v>33</v>
      </c>
      <c r="AX209" s="15" t="s">
        <v>79</v>
      </c>
      <c r="AY209" s="262" t="s">
        <v>138</v>
      </c>
    </row>
    <row r="210" s="2" customFormat="1" ht="6.96" customHeight="1">
      <c r="A210" s="38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+QydFPwORo+jKPKCOI+b5eMG2HFC+ocxI9ysYv5onFX9B5mqiS4v2NMoKb9ucJTK0wTZr0GwiyEmkOv4UDXt8w==" hashValue="BxfytVU4aAZuUovlbECe7Rz6Ff+xzOHIlh8CWl84YxsRDxbnlvPZKdhZ08cPXo8Yb64fEjteuL2pSgtGK4vpZQ==" algorithmName="SHA-512" password="CC35"/>
  <autoFilter ref="C87:K20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2/949101111"/>
    <hyperlink ref="F94" r:id="rId2" display="https://podminky.urs.cz/item/CS_URS_2022_02/962031132"/>
    <hyperlink ref="F106" r:id="rId3" display="https://podminky.urs.cz/item/CS_URS_2022_02/965042121"/>
    <hyperlink ref="F110" r:id="rId4" display="https://podminky.urs.cz/item/CS_URS_2022_02/968062354"/>
    <hyperlink ref="F114" r:id="rId5" display="https://podminky.urs.cz/item/CS_URS_2022_02/968072455"/>
    <hyperlink ref="F124" r:id="rId6" display="https://podminky.urs.cz/item/CS_URS_2022_02/972044451"/>
    <hyperlink ref="F131" r:id="rId7" display="https://podminky.urs.cz/item/CS_URS_2022_02/978013191"/>
    <hyperlink ref="F144" r:id="rId8" display="https://podminky.urs.cz/item/CS_URS_2022_02/997013213"/>
    <hyperlink ref="F146" r:id="rId9" display="https://podminky.urs.cz/item/CS_URS_2022_02/997013501"/>
    <hyperlink ref="F148" r:id="rId10" display="https://podminky.urs.cz/item/CS_URS_2022_02/997013509"/>
    <hyperlink ref="F151" r:id="rId11" display="https://podminky.urs.cz/item/CS_URS_2022_02/997013603"/>
    <hyperlink ref="F153" r:id="rId12" display="https://podminky.urs.cz/item/CS_URS_2022_02/997013607"/>
    <hyperlink ref="F156" r:id="rId13" display="https://podminky.urs.cz/item/CS_URS_2022_02/997013631"/>
    <hyperlink ref="F160" r:id="rId14" display="https://podminky.urs.cz/item/CS_URS_2022_02/764002851"/>
    <hyperlink ref="F165" r:id="rId15" display="https://podminky.urs.cz/item/CS_URS_2022_02/771571810"/>
    <hyperlink ref="F175" r:id="rId16" display="https://podminky.urs.cz/item/CS_URS_2022_02/781471810"/>
    <hyperlink ref="F188" r:id="rId17" display="https://podminky.urs.cz/item/CS_URS_2022_02/784121001"/>
    <hyperlink ref="F199" r:id="rId18" display="https://podminky.urs.cz/item/CS_URS_2022_02/HZS1292"/>
    <hyperlink ref="F203" r:id="rId19" display="https://podminky.urs.cz/item/CS_URS_2022_02/HZS2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107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Stavební úpravy sociálních prostor v objektu Petřínská 43, Plzeň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108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290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14. 7. 2022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tr">
        <f>IF('Rekapitulace stavby'!AN10="","",'Rekapitulace stavby'!AN10)</f>
        <v/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2" t="s">
        <v>28</v>
      </c>
      <c r="J15" s="133" t="str">
        <f>IF('Rekapitulace stavby'!AN11="","",'Rekapitulace stavby'!AN11)</f>
        <v/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37</v>
      </c>
      <c r="E30" s="38"/>
      <c r="F30" s="38"/>
      <c r="G30" s="38"/>
      <c r="H30" s="38"/>
      <c r="I30" s="38"/>
      <c r="J30" s="153">
        <f>ROUND(J92,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39</v>
      </c>
      <c r="G32" s="38"/>
      <c r="H32" s="38"/>
      <c r="I32" s="154" t="s">
        <v>38</v>
      </c>
      <c r="J32" s="154" t="s">
        <v>40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41</v>
      </c>
      <c r="E33" s="142" t="s">
        <v>42</v>
      </c>
      <c r="F33" s="156">
        <f>ROUND((SUM(BE92:BE509)),  2)</f>
        <v>0</v>
      </c>
      <c r="G33" s="38"/>
      <c r="H33" s="38"/>
      <c r="I33" s="157">
        <v>0.20999999999999999</v>
      </c>
      <c r="J33" s="156">
        <f>ROUND(((SUM(BE92:BE509))*I33),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56">
        <f>ROUND((SUM(BF92:BF509)),  2)</f>
        <v>0</v>
      </c>
      <c r="G34" s="38"/>
      <c r="H34" s="38"/>
      <c r="I34" s="157">
        <v>0.14999999999999999</v>
      </c>
      <c r="J34" s="156">
        <f>ROUND(((SUM(BF92:BF509))*I34),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56">
        <f>ROUND((SUM(BG92:BG509)),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56">
        <f>ROUND((SUM(BH92:BH509)),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ROUND((SUM(BI92:BI509)),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110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Stavební úpravy sociálních prostor v objektu Petřínská 43, Plzeň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108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b - Stavební část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Petřínská 43</v>
      </c>
      <c r="G52" s="40"/>
      <c r="H52" s="40"/>
      <c r="I52" s="32" t="s">
        <v>23</v>
      </c>
      <c r="J52" s="72" t="str">
        <f>IF(J12="","",J12)</f>
        <v>14. 7. 2022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>HBH Atelier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111</v>
      </c>
      <c r="D57" s="171"/>
      <c r="E57" s="171"/>
      <c r="F57" s="171"/>
      <c r="G57" s="171"/>
      <c r="H57" s="171"/>
      <c r="I57" s="171"/>
      <c r="J57" s="172" t="s">
        <v>112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69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113</v>
      </c>
    </row>
    <row r="60" hidden="1" s="9" customFormat="1" ht="24.96" customHeight="1">
      <c r="A60" s="9"/>
      <c r="B60" s="174"/>
      <c r="C60" s="175"/>
      <c r="D60" s="176" t="s">
        <v>114</v>
      </c>
      <c r="E60" s="177"/>
      <c r="F60" s="177"/>
      <c r="G60" s="177"/>
      <c r="H60" s="177"/>
      <c r="I60" s="177"/>
      <c r="J60" s="178">
        <f>J93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0"/>
      <c r="C61" s="125"/>
      <c r="D61" s="181" t="s">
        <v>291</v>
      </c>
      <c r="E61" s="182"/>
      <c r="F61" s="182"/>
      <c r="G61" s="182"/>
      <c r="H61" s="182"/>
      <c r="I61" s="182"/>
      <c r="J61" s="183">
        <f>J94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0"/>
      <c r="C62" s="125"/>
      <c r="D62" s="181" t="s">
        <v>292</v>
      </c>
      <c r="E62" s="182"/>
      <c r="F62" s="182"/>
      <c r="G62" s="182"/>
      <c r="H62" s="182"/>
      <c r="I62" s="182"/>
      <c r="J62" s="183">
        <f>J155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0"/>
      <c r="C63" s="125"/>
      <c r="D63" s="181" t="s">
        <v>115</v>
      </c>
      <c r="E63" s="182"/>
      <c r="F63" s="182"/>
      <c r="G63" s="182"/>
      <c r="H63" s="182"/>
      <c r="I63" s="182"/>
      <c r="J63" s="183">
        <f>J237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9" customFormat="1" ht="24.96" customHeight="1">
      <c r="A64" s="9"/>
      <c r="B64" s="174"/>
      <c r="C64" s="175"/>
      <c r="D64" s="176" t="s">
        <v>117</v>
      </c>
      <c r="E64" s="177"/>
      <c r="F64" s="177"/>
      <c r="G64" s="177"/>
      <c r="H64" s="177"/>
      <c r="I64" s="177"/>
      <c r="J64" s="178">
        <f>J260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293</v>
      </c>
      <c r="E65" s="182"/>
      <c r="F65" s="182"/>
      <c r="G65" s="182"/>
      <c r="H65" s="182"/>
      <c r="I65" s="182"/>
      <c r="J65" s="183">
        <f>J261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294</v>
      </c>
      <c r="E66" s="182"/>
      <c r="F66" s="182"/>
      <c r="G66" s="182"/>
      <c r="H66" s="182"/>
      <c r="I66" s="182"/>
      <c r="J66" s="183">
        <f>J315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119</v>
      </c>
      <c r="E67" s="182"/>
      <c r="F67" s="182"/>
      <c r="G67" s="182"/>
      <c r="H67" s="182"/>
      <c r="I67" s="182"/>
      <c r="J67" s="183">
        <f>J340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0"/>
      <c r="C68" s="125"/>
      <c r="D68" s="181" t="s">
        <v>120</v>
      </c>
      <c r="E68" s="182"/>
      <c r="F68" s="182"/>
      <c r="G68" s="182"/>
      <c r="H68" s="182"/>
      <c r="I68" s="182"/>
      <c r="J68" s="183">
        <f>J420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0"/>
      <c r="C69" s="125"/>
      <c r="D69" s="181" t="s">
        <v>295</v>
      </c>
      <c r="E69" s="182"/>
      <c r="F69" s="182"/>
      <c r="G69" s="182"/>
      <c r="H69" s="182"/>
      <c r="I69" s="182"/>
      <c r="J69" s="183">
        <f>J457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0"/>
      <c r="C70" s="125"/>
      <c r="D70" s="181" t="s">
        <v>121</v>
      </c>
      <c r="E70" s="182"/>
      <c r="F70" s="182"/>
      <c r="G70" s="182"/>
      <c r="H70" s="182"/>
      <c r="I70" s="182"/>
      <c r="J70" s="183">
        <f>J473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0"/>
      <c r="C71" s="125"/>
      <c r="D71" s="181" t="s">
        <v>296</v>
      </c>
      <c r="E71" s="182"/>
      <c r="F71" s="182"/>
      <c r="G71" s="182"/>
      <c r="H71" s="182"/>
      <c r="I71" s="182"/>
      <c r="J71" s="183">
        <f>J499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9" customFormat="1" ht="24.96" customHeight="1">
      <c r="A72" s="9"/>
      <c r="B72" s="174"/>
      <c r="C72" s="175"/>
      <c r="D72" s="176" t="s">
        <v>122</v>
      </c>
      <c r="E72" s="177"/>
      <c r="F72" s="177"/>
      <c r="G72" s="177"/>
      <c r="H72" s="177"/>
      <c r="I72" s="177"/>
      <c r="J72" s="178">
        <f>J505</f>
        <v>0</v>
      </c>
      <c r="K72" s="175"/>
      <c r="L72" s="17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hidden="1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hidden="1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hidden="1"/>
    <row r="76" hidden="1"/>
    <row r="77" hidden="1"/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123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9" t="str">
        <f>E7</f>
        <v>Stavební úpravy sociálních prostor v objektu Petřínská 43, Plzeň</v>
      </c>
      <c r="F82" s="32"/>
      <c r="G82" s="32"/>
      <c r="H82" s="32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108</v>
      </c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>b - Stavební část</v>
      </c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F12</f>
        <v>Petřínská 43</v>
      </c>
      <c r="G86" s="40"/>
      <c r="H86" s="40"/>
      <c r="I86" s="32" t="s">
        <v>23</v>
      </c>
      <c r="J86" s="72" t="str">
        <f>IF(J12="","",J12)</f>
        <v>14. 7. 2022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E15</f>
        <v xml:space="preserve"> </v>
      </c>
      <c r="G88" s="40"/>
      <c r="H88" s="40"/>
      <c r="I88" s="32" t="s">
        <v>31</v>
      </c>
      <c r="J88" s="36" t="str">
        <f>E21</f>
        <v>HBH Atelier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IF(E18="","",E18)</f>
        <v>Vyplň údaj</v>
      </c>
      <c r="G89" s="40"/>
      <c r="H89" s="40"/>
      <c r="I89" s="32" t="s">
        <v>34</v>
      </c>
      <c r="J89" s="36" t="str">
        <f>E24</f>
        <v xml:space="preserve"> </v>
      </c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85"/>
      <c r="B91" s="186"/>
      <c r="C91" s="187" t="s">
        <v>124</v>
      </c>
      <c r="D91" s="188" t="s">
        <v>56</v>
      </c>
      <c r="E91" s="188" t="s">
        <v>52</v>
      </c>
      <c r="F91" s="188" t="s">
        <v>53</v>
      </c>
      <c r="G91" s="188" t="s">
        <v>125</v>
      </c>
      <c r="H91" s="188" t="s">
        <v>126</v>
      </c>
      <c r="I91" s="188" t="s">
        <v>127</v>
      </c>
      <c r="J91" s="188" t="s">
        <v>112</v>
      </c>
      <c r="K91" s="189" t="s">
        <v>128</v>
      </c>
      <c r="L91" s="190"/>
      <c r="M91" s="92" t="s">
        <v>19</v>
      </c>
      <c r="N91" s="93" t="s">
        <v>41</v>
      </c>
      <c r="O91" s="93" t="s">
        <v>129</v>
      </c>
      <c r="P91" s="93" t="s">
        <v>130</v>
      </c>
      <c r="Q91" s="93" t="s">
        <v>131</v>
      </c>
      <c r="R91" s="93" t="s">
        <v>132</v>
      </c>
      <c r="S91" s="93" t="s">
        <v>133</v>
      </c>
      <c r="T91" s="94" t="s">
        <v>134</v>
      </c>
      <c r="U91" s="185"/>
      <c r="V91" s="185"/>
      <c r="W91" s="185"/>
      <c r="X91" s="185"/>
      <c r="Y91" s="185"/>
      <c r="Z91" s="185"/>
      <c r="AA91" s="185"/>
      <c r="AB91" s="185"/>
      <c r="AC91" s="185"/>
      <c r="AD91" s="185"/>
      <c r="AE91" s="185"/>
    </row>
    <row r="92" s="2" customFormat="1" ht="22.8" customHeight="1">
      <c r="A92" s="38"/>
      <c r="B92" s="39"/>
      <c r="C92" s="99" t="s">
        <v>135</v>
      </c>
      <c r="D92" s="40"/>
      <c r="E92" s="40"/>
      <c r="F92" s="40"/>
      <c r="G92" s="40"/>
      <c r="H92" s="40"/>
      <c r="I92" s="40"/>
      <c r="J92" s="191">
        <f>BK92</f>
        <v>0</v>
      </c>
      <c r="K92" s="40"/>
      <c r="L92" s="44"/>
      <c r="M92" s="95"/>
      <c r="N92" s="192"/>
      <c r="O92" s="96"/>
      <c r="P92" s="193">
        <f>P93+P260+P505</f>
        <v>0</v>
      </c>
      <c r="Q92" s="96"/>
      <c r="R92" s="193">
        <f>R93+R260+R505</f>
        <v>37.012097050000008</v>
      </c>
      <c r="S92" s="96"/>
      <c r="T92" s="194">
        <f>T93+T260+T505</f>
        <v>0.44400000000000001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70</v>
      </c>
      <c r="AU92" s="17" t="s">
        <v>113</v>
      </c>
      <c r="BK92" s="195">
        <f>BK93+BK260+BK505</f>
        <v>0</v>
      </c>
    </row>
    <row r="93" s="12" customFormat="1" ht="25.92" customHeight="1">
      <c r="A93" s="12"/>
      <c r="B93" s="196"/>
      <c r="C93" s="197"/>
      <c r="D93" s="198" t="s">
        <v>70</v>
      </c>
      <c r="E93" s="199" t="s">
        <v>136</v>
      </c>
      <c r="F93" s="199" t="s">
        <v>137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P94+P155+P237</f>
        <v>0</v>
      </c>
      <c r="Q93" s="204"/>
      <c r="R93" s="205">
        <f>R94+R155+R237</f>
        <v>27.547631950000003</v>
      </c>
      <c r="S93" s="204"/>
      <c r="T93" s="206">
        <f>T94+T155+T237</f>
        <v>0.44400000000000001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79</v>
      </c>
      <c r="AT93" s="208" t="s">
        <v>70</v>
      </c>
      <c r="AU93" s="208" t="s">
        <v>71</v>
      </c>
      <c r="AY93" s="207" t="s">
        <v>138</v>
      </c>
      <c r="BK93" s="209">
        <f>BK94+BK155+BK237</f>
        <v>0</v>
      </c>
    </row>
    <row r="94" s="12" customFormat="1" ht="22.8" customHeight="1">
      <c r="A94" s="12"/>
      <c r="B94" s="196"/>
      <c r="C94" s="197"/>
      <c r="D94" s="198" t="s">
        <v>70</v>
      </c>
      <c r="E94" s="210" t="s">
        <v>151</v>
      </c>
      <c r="F94" s="210" t="s">
        <v>297</v>
      </c>
      <c r="G94" s="197"/>
      <c r="H94" s="197"/>
      <c r="I94" s="200"/>
      <c r="J94" s="211">
        <f>BK94</f>
        <v>0</v>
      </c>
      <c r="K94" s="197"/>
      <c r="L94" s="202"/>
      <c r="M94" s="203"/>
      <c r="N94" s="204"/>
      <c r="O94" s="204"/>
      <c r="P94" s="205">
        <f>SUM(P95:P154)</f>
        <v>0</v>
      </c>
      <c r="Q94" s="204"/>
      <c r="R94" s="205">
        <f>SUM(R95:R154)</f>
        <v>13.195806900000001</v>
      </c>
      <c r="S94" s="204"/>
      <c r="T94" s="206">
        <f>SUM(T95:T154)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7" t="s">
        <v>79</v>
      </c>
      <c r="AT94" s="208" t="s">
        <v>70</v>
      </c>
      <c r="AU94" s="208" t="s">
        <v>79</v>
      </c>
      <c r="AY94" s="207" t="s">
        <v>138</v>
      </c>
      <c r="BK94" s="209">
        <f>SUM(BK95:BK154)</f>
        <v>0</v>
      </c>
    </row>
    <row r="95" s="2" customFormat="1" ht="37.8" customHeight="1">
      <c r="A95" s="38"/>
      <c r="B95" s="39"/>
      <c r="C95" s="212" t="s">
        <v>298</v>
      </c>
      <c r="D95" s="212" t="s">
        <v>142</v>
      </c>
      <c r="E95" s="213" t="s">
        <v>299</v>
      </c>
      <c r="F95" s="214" t="s">
        <v>300</v>
      </c>
      <c r="G95" s="215" t="s">
        <v>170</v>
      </c>
      <c r="H95" s="216">
        <v>0.40500000000000003</v>
      </c>
      <c r="I95" s="217"/>
      <c r="J95" s="218">
        <f>ROUND(I95*H95,2)</f>
        <v>0</v>
      </c>
      <c r="K95" s="214" t="s">
        <v>146</v>
      </c>
      <c r="L95" s="44"/>
      <c r="M95" s="219" t="s">
        <v>19</v>
      </c>
      <c r="N95" s="220" t="s">
        <v>42</v>
      </c>
      <c r="O95" s="84"/>
      <c r="P95" s="221">
        <f>O95*H95</f>
        <v>0</v>
      </c>
      <c r="Q95" s="221">
        <v>1.8775</v>
      </c>
      <c r="R95" s="221">
        <f>Q95*H95</f>
        <v>0.76038749999999999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147</v>
      </c>
      <c r="AT95" s="223" t="s">
        <v>142</v>
      </c>
      <c r="AU95" s="223" t="s">
        <v>81</v>
      </c>
      <c r="AY95" s="17" t="s">
        <v>138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79</v>
      </c>
      <c r="BK95" s="224">
        <f>ROUND(I95*H95,2)</f>
        <v>0</v>
      </c>
      <c r="BL95" s="17" t="s">
        <v>147</v>
      </c>
      <c r="BM95" s="223" t="s">
        <v>301</v>
      </c>
    </row>
    <row r="96" s="2" customFormat="1">
      <c r="A96" s="38"/>
      <c r="B96" s="39"/>
      <c r="C96" s="40"/>
      <c r="D96" s="225" t="s">
        <v>149</v>
      </c>
      <c r="E96" s="40"/>
      <c r="F96" s="226" t="s">
        <v>302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149</v>
      </c>
      <c r="AU96" s="17" t="s">
        <v>81</v>
      </c>
    </row>
    <row r="97" s="13" customFormat="1">
      <c r="A97" s="13"/>
      <c r="B97" s="230"/>
      <c r="C97" s="231"/>
      <c r="D97" s="232" t="s">
        <v>156</v>
      </c>
      <c r="E97" s="233" t="s">
        <v>19</v>
      </c>
      <c r="F97" s="234" t="s">
        <v>160</v>
      </c>
      <c r="G97" s="231"/>
      <c r="H97" s="233" t="s">
        <v>19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156</v>
      </c>
      <c r="AU97" s="240" t="s">
        <v>81</v>
      </c>
      <c r="AV97" s="13" t="s">
        <v>79</v>
      </c>
      <c r="AW97" s="13" t="s">
        <v>33</v>
      </c>
      <c r="AX97" s="13" t="s">
        <v>71</v>
      </c>
      <c r="AY97" s="240" t="s">
        <v>138</v>
      </c>
    </row>
    <row r="98" s="14" customFormat="1">
      <c r="A98" s="14"/>
      <c r="B98" s="241"/>
      <c r="C98" s="242"/>
      <c r="D98" s="232" t="s">
        <v>156</v>
      </c>
      <c r="E98" s="243" t="s">
        <v>19</v>
      </c>
      <c r="F98" s="244" t="s">
        <v>303</v>
      </c>
      <c r="G98" s="242"/>
      <c r="H98" s="245">
        <v>0.40500000000000003</v>
      </c>
      <c r="I98" s="246"/>
      <c r="J98" s="242"/>
      <c r="K98" s="242"/>
      <c r="L98" s="247"/>
      <c r="M98" s="248"/>
      <c r="N98" s="249"/>
      <c r="O98" s="249"/>
      <c r="P98" s="249"/>
      <c r="Q98" s="249"/>
      <c r="R98" s="249"/>
      <c r="S98" s="249"/>
      <c r="T98" s="25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1" t="s">
        <v>156</v>
      </c>
      <c r="AU98" s="251" t="s">
        <v>81</v>
      </c>
      <c r="AV98" s="14" t="s">
        <v>81</v>
      </c>
      <c r="AW98" s="14" t="s">
        <v>33</v>
      </c>
      <c r="AX98" s="14" t="s">
        <v>79</v>
      </c>
      <c r="AY98" s="251" t="s">
        <v>138</v>
      </c>
    </row>
    <row r="99" s="2" customFormat="1" ht="37.8" customHeight="1">
      <c r="A99" s="38"/>
      <c r="B99" s="39"/>
      <c r="C99" s="212" t="s">
        <v>205</v>
      </c>
      <c r="D99" s="212" t="s">
        <v>142</v>
      </c>
      <c r="E99" s="213" t="s">
        <v>304</v>
      </c>
      <c r="F99" s="214" t="s">
        <v>305</v>
      </c>
      <c r="G99" s="215" t="s">
        <v>208</v>
      </c>
      <c r="H99" s="216">
        <v>0.050000000000000003</v>
      </c>
      <c r="I99" s="217"/>
      <c r="J99" s="218">
        <f>ROUND(I99*H99,2)</f>
        <v>0</v>
      </c>
      <c r="K99" s="214" t="s">
        <v>146</v>
      </c>
      <c r="L99" s="44"/>
      <c r="M99" s="219" t="s">
        <v>19</v>
      </c>
      <c r="N99" s="220" t="s">
        <v>42</v>
      </c>
      <c r="O99" s="84"/>
      <c r="P99" s="221">
        <f>O99*H99</f>
        <v>0</v>
      </c>
      <c r="Q99" s="221">
        <v>0.019539999999999998</v>
      </c>
      <c r="R99" s="221">
        <f>Q99*H99</f>
        <v>0.000977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147</v>
      </c>
      <c r="AT99" s="223" t="s">
        <v>142</v>
      </c>
      <c r="AU99" s="223" t="s">
        <v>81</v>
      </c>
      <c r="AY99" s="17" t="s">
        <v>138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79</v>
      </c>
      <c r="BK99" s="224">
        <f>ROUND(I99*H99,2)</f>
        <v>0</v>
      </c>
      <c r="BL99" s="17" t="s">
        <v>147</v>
      </c>
      <c r="BM99" s="223" t="s">
        <v>306</v>
      </c>
    </row>
    <row r="100" s="2" customFormat="1">
      <c r="A100" s="38"/>
      <c r="B100" s="39"/>
      <c r="C100" s="40"/>
      <c r="D100" s="225" t="s">
        <v>149</v>
      </c>
      <c r="E100" s="40"/>
      <c r="F100" s="226" t="s">
        <v>307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149</v>
      </c>
      <c r="AU100" s="17" t="s">
        <v>81</v>
      </c>
    </row>
    <row r="101" s="2" customFormat="1" ht="24.15" customHeight="1">
      <c r="A101" s="38"/>
      <c r="B101" s="39"/>
      <c r="C101" s="266" t="s">
        <v>211</v>
      </c>
      <c r="D101" s="266" t="s">
        <v>308</v>
      </c>
      <c r="E101" s="267" t="s">
        <v>309</v>
      </c>
      <c r="F101" s="268" t="s">
        <v>310</v>
      </c>
      <c r="G101" s="269" t="s">
        <v>208</v>
      </c>
      <c r="H101" s="270">
        <v>0.050000000000000003</v>
      </c>
      <c r="I101" s="271"/>
      <c r="J101" s="272">
        <f>ROUND(I101*H101,2)</f>
        <v>0</v>
      </c>
      <c r="K101" s="268" t="s">
        <v>146</v>
      </c>
      <c r="L101" s="273"/>
      <c r="M101" s="274" t="s">
        <v>19</v>
      </c>
      <c r="N101" s="275" t="s">
        <v>42</v>
      </c>
      <c r="O101" s="84"/>
      <c r="P101" s="221">
        <f>O101*H101</f>
        <v>0</v>
      </c>
      <c r="Q101" s="221">
        <v>1</v>
      </c>
      <c r="R101" s="221">
        <f>Q101*H101</f>
        <v>0.050000000000000003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175</v>
      </c>
      <c r="AT101" s="223" t="s">
        <v>308</v>
      </c>
      <c r="AU101" s="223" t="s">
        <v>81</v>
      </c>
      <c r="AY101" s="17" t="s">
        <v>138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79</v>
      </c>
      <c r="BK101" s="224">
        <f>ROUND(I101*H101,2)</f>
        <v>0</v>
      </c>
      <c r="BL101" s="17" t="s">
        <v>147</v>
      </c>
      <c r="BM101" s="223" t="s">
        <v>311</v>
      </c>
    </row>
    <row r="102" s="13" customFormat="1">
      <c r="A102" s="13"/>
      <c r="B102" s="230"/>
      <c r="C102" s="231"/>
      <c r="D102" s="232" t="s">
        <v>156</v>
      </c>
      <c r="E102" s="233" t="s">
        <v>19</v>
      </c>
      <c r="F102" s="234" t="s">
        <v>157</v>
      </c>
      <c r="G102" s="231"/>
      <c r="H102" s="233" t="s">
        <v>19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156</v>
      </c>
      <c r="AU102" s="240" t="s">
        <v>81</v>
      </c>
      <c r="AV102" s="13" t="s">
        <v>79</v>
      </c>
      <c r="AW102" s="13" t="s">
        <v>33</v>
      </c>
      <c r="AX102" s="13" t="s">
        <v>71</v>
      </c>
      <c r="AY102" s="240" t="s">
        <v>138</v>
      </c>
    </row>
    <row r="103" s="14" customFormat="1">
      <c r="A103" s="14"/>
      <c r="B103" s="241"/>
      <c r="C103" s="242"/>
      <c r="D103" s="232" t="s">
        <v>156</v>
      </c>
      <c r="E103" s="243" t="s">
        <v>19</v>
      </c>
      <c r="F103" s="244" t="s">
        <v>312</v>
      </c>
      <c r="G103" s="242"/>
      <c r="H103" s="245">
        <v>0.025000000000000001</v>
      </c>
      <c r="I103" s="246"/>
      <c r="J103" s="242"/>
      <c r="K103" s="242"/>
      <c r="L103" s="247"/>
      <c r="M103" s="248"/>
      <c r="N103" s="249"/>
      <c r="O103" s="249"/>
      <c r="P103" s="249"/>
      <c r="Q103" s="249"/>
      <c r="R103" s="249"/>
      <c r="S103" s="249"/>
      <c r="T103" s="25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1" t="s">
        <v>156</v>
      </c>
      <c r="AU103" s="251" t="s">
        <v>81</v>
      </c>
      <c r="AV103" s="14" t="s">
        <v>81</v>
      </c>
      <c r="AW103" s="14" t="s">
        <v>33</v>
      </c>
      <c r="AX103" s="14" t="s">
        <v>71</v>
      </c>
      <c r="AY103" s="251" t="s">
        <v>138</v>
      </c>
    </row>
    <row r="104" s="13" customFormat="1">
      <c r="A104" s="13"/>
      <c r="B104" s="230"/>
      <c r="C104" s="231"/>
      <c r="D104" s="232" t="s">
        <v>156</v>
      </c>
      <c r="E104" s="233" t="s">
        <v>19</v>
      </c>
      <c r="F104" s="234" t="s">
        <v>160</v>
      </c>
      <c r="G104" s="231"/>
      <c r="H104" s="233" t="s">
        <v>19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156</v>
      </c>
      <c r="AU104" s="240" t="s">
        <v>81</v>
      </c>
      <c r="AV104" s="13" t="s">
        <v>79</v>
      </c>
      <c r="AW104" s="13" t="s">
        <v>33</v>
      </c>
      <c r="AX104" s="13" t="s">
        <v>71</v>
      </c>
      <c r="AY104" s="240" t="s">
        <v>138</v>
      </c>
    </row>
    <row r="105" s="14" customFormat="1">
      <c r="A105" s="14"/>
      <c r="B105" s="241"/>
      <c r="C105" s="242"/>
      <c r="D105" s="232" t="s">
        <v>156</v>
      </c>
      <c r="E105" s="243" t="s">
        <v>19</v>
      </c>
      <c r="F105" s="244" t="s">
        <v>312</v>
      </c>
      <c r="G105" s="242"/>
      <c r="H105" s="245">
        <v>0.025000000000000001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1" t="s">
        <v>156</v>
      </c>
      <c r="AU105" s="251" t="s">
        <v>81</v>
      </c>
      <c r="AV105" s="14" t="s">
        <v>81</v>
      </c>
      <c r="AW105" s="14" t="s">
        <v>33</v>
      </c>
      <c r="AX105" s="14" t="s">
        <v>71</v>
      </c>
      <c r="AY105" s="251" t="s">
        <v>138</v>
      </c>
    </row>
    <row r="106" s="15" customFormat="1">
      <c r="A106" s="15"/>
      <c r="B106" s="252"/>
      <c r="C106" s="253"/>
      <c r="D106" s="232" t="s">
        <v>156</v>
      </c>
      <c r="E106" s="254" t="s">
        <v>19</v>
      </c>
      <c r="F106" s="255" t="s">
        <v>166</v>
      </c>
      <c r="G106" s="253"/>
      <c r="H106" s="256">
        <v>0.050000000000000003</v>
      </c>
      <c r="I106" s="257"/>
      <c r="J106" s="253"/>
      <c r="K106" s="253"/>
      <c r="L106" s="258"/>
      <c r="M106" s="259"/>
      <c r="N106" s="260"/>
      <c r="O106" s="260"/>
      <c r="P106" s="260"/>
      <c r="Q106" s="260"/>
      <c r="R106" s="260"/>
      <c r="S106" s="260"/>
      <c r="T106" s="261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2" t="s">
        <v>156</v>
      </c>
      <c r="AU106" s="262" t="s">
        <v>81</v>
      </c>
      <c r="AV106" s="15" t="s">
        <v>147</v>
      </c>
      <c r="AW106" s="15" t="s">
        <v>33</v>
      </c>
      <c r="AX106" s="15" t="s">
        <v>79</v>
      </c>
      <c r="AY106" s="262" t="s">
        <v>138</v>
      </c>
    </row>
    <row r="107" s="2" customFormat="1" ht="49.05" customHeight="1">
      <c r="A107" s="38"/>
      <c r="B107" s="39"/>
      <c r="C107" s="212" t="s">
        <v>81</v>
      </c>
      <c r="D107" s="212" t="s">
        <v>142</v>
      </c>
      <c r="E107" s="213" t="s">
        <v>313</v>
      </c>
      <c r="F107" s="214" t="s">
        <v>314</v>
      </c>
      <c r="G107" s="215" t="s">
        <v>145</v>
      </c>
      <c r="H107" s="216">
        <v>0.67500000000000004</v>
      </c>
      <c r="I107" s="217"/>
      <c r="J107" s="218">
        <f>ROUND(I107*H107,2)</f>
        <v>0</v>
      </c>
      <c r="K107" s="214" t="s">
        <v>146</v>
      </c>
      <c r="L107" s="44"/>
      <c r="M107" s="219" t="s">
        <v>19</v>
      </c>
      <c r="N107" s="220" t="s">
        <v>42</v>
      </c>
      <c r="O107" s="84"/>
      <c r="P107" s="221">
        <f>O107*H107</f>
        <v>0</v>
      </c>
      <c r="Q107" s="221">
        <v>0.063070000000000001</v>
      </c>
      <c r="R107" s="221">
        <f>Q107*H107</f>
        <v>0.042572250000000006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147</v>
      </c>
      <c r="AT107" s="223" t="s">
        <v>142</v>
      </c>
      <c r="AU107" s="223" t="s">
        <v>81</v>
      </c>
      <c r="AY107" s="17" t="s">
        <v>138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79</v>
      </c>
      <c r="BK107" s="224">
        <f>ROUND(I107*H107,2)</f>
        <v>0</v>
      </c>
      <c r="BL107" s="17" t="s">
        <v>147</v>
      </c>
      <c r="BM107" s="223" t="s">
        <v>315</v>
      </c>
    </row>
    <row r="108" s="2" customFormat="1">
      <c r="A108" s="38"/>
      <c r="B108" s="39"/>
      <c r="C108" s="40"/>
      <c r="D108" s="225" t="s">
        <v>149</v>
      </c>
      <c r="E108" s="40"/>
      <c r="F108" s="226" t="s">
        <v>316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149</v>
      </c>
      <c r="AU108" s="17" t="s">
        <v>81</v>
      </c>
    </row>
    <row r="109" s="13" customFormat="1">
      <c r="A109" s="13"/>
      <c r="B109" s="230"/>
      <c r="C109" s="231"/>
      <c r="D109" s="232" t="s">
        <v>156</v>
      </c>
      <c r="E109" s="233" t="s">
        <v>19</v>
      </c>
      <c r="F109" s="234" t="s">
        <v>157</v>
      </c>
      <c r="G109" s="231"/>
      <c r="H109" s="233" t="s">
        <v>19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0" t="s">
        <v>156</v>
      </c>
      <c r="AU109" s="240" t="s">
        <v>81</v>
      </c>
      <c r="AV109" s="13" t="s">
        <v>79</v>
      </c>
      <c r="AW109" s="13" t="s">
        <v>33</v>
      </c>
      <c r="AX109" s="13" t="s">
        <v>71</v>
      </c>
      <c r="AY109" s="240" t="s">
        <v>138</v>
      </c>
    </row>
    <row r="110" s="14" customFormat="1">
      <c r="A110" s="14"/>
      <c r="B110" s="241"/>
      <c r="C110" s="242"/>
      <c r="D110" s="232" t="s">
        <v>156</v>
      </c>
      <c r="E110" s="243" t="s">
        <v>19</v>
      </c>
      <c r="F110" s="244" t="s">
        <v>317</v>
      </c>
      <c r="G110" s="242"/>
      <c r="H110" s="245">
        <v>0.40500000000000003</v>
      </c>
      <c r="I110" s="246"/>
      <c r="J110" s="242"/>
      <c r="K110" s="242"/>
      <c r="L110" s="247"/>
      <c r="M110" s="248"/>
      <c r="N110" s="249"/>
      <c r="O110" s="249"/>
      <c r="P110" s="249"/>
      <c r="Q110" s="249"/>
      <c r="R110" s="249"/>
      <c r="S110" s="249"/>
      <c r="T110" s="25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1" t="s">
        <v>156</v>
      </c>
      <c r="AU110" s="251" t="s">
        <v>81</v>
      </c>
      <c r="AV110" s="14" t="s">
        <v>81</v>
      </c>
      <c r="AW110" s="14" t="s">
        <v>33</v>
      </c>
      <c r="AX110" s="14" t="s">
        <v>71</v>
      </c>
      <c r="AY110" s="251" t="s">
        <v>138</v>
      </c>
    </row>
    <row r="111" s="13" customFormat="1">
      <c r="A111" s="13"/>
      <c r="B111" s="230"/>
      <c r="C111" s="231"/>
      <c r="D111" s="232" t="s">
        <v>156</v>
      </c>
      <c r="E111" s="233" t="s">
        <v>19</v>
      </c>
      <c r="F111" s="234" t="s">
        <v>160</v>
      </c>
      <c r="G111" s="231"/>
      <c r="H111" s="233" t="s">
        <v>19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156</v>
      </c>
      <c r="AU111" s="240" t="s">
        <v>81</v>
      </c>
      <c r="AV111" s="13" t="s">
        <v>79</v>
      </c>
      <c r="AW111" s="13" t="s">
        <v>33</v>
      </c>
      <c r="AX111" s="13" t="s">
        <v>71</v>
      </c>
      <c r="AY111" s="240" t="s">
        <v>138</v>
      </c>
    </row>
    <row r="112" s="14" customFormat="1">
      <c r="A112" s="14"/>
      <c r="B112" s="241"/>
      <c r="C112" s="242"/>
      <c r="D112" s="232" t="s">
        <v>156</v>
      </c>
      <c r="E112" s="243" t="s">
        <v>19</v>
      </c>
      <c r="F112" s="244" t="s">
        <v>318</v>
      </c>
      <c r="G112" s="242"/>
      <c r="H112" s="245">
        <v>0.13500000000000001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1" t="s">
        <v>156</v>
      </c>
      <c r="AU112" s="251" t="s">
        <v>81</v>
      </c>
      <c r="AV112" s="14" t="s">
        <v>81</v>
      </c>
      <c r="AW112" s="14" t="s">
        <v>33</v>
      </c>
      <c r="AX112" s="14" t="s">
        <v>71</v>
      </c>
      <c r="AY112" s="251" t="s">
        <v>138</v>
      </c>
    </row>
    <row r="113" s="13" customFormat="1">
      <c r="A113" s="13"/>
      <c r="B113" s="230"/>
      <c r="C113" s="231"/>
      <c r="D113" s="232" t="s">
        <v>156</v>
      </c>
      <c r="E113" s="233" t="s">
        <v>19</v>
      </c>
      <c r="F113" s="234" t="s">
        <v>163</v>
      </c>
      <c r="G113" s="231"/>
      <c r="H113" s="233" t="s">
        <v>19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156</v>
      </c>
      <c r="AU113" s="240" t="s">
        <v>81</v>
      </c>
      <c r="AV113" s="13" t="s">
        <v>79</v>
      </c>
      <c r="AW113" s="13" t="s">
        <v>33</v>
      </c>
      <c r="AX113" s="13" t="s">
        <v>71</v>
      </c>
      <c r="AY113" s="240" t="s">
        <v>138</v>
      </c>
    </row>
    <row r="114" s="14" customFormat="1">
      <c r="A114" s="14"/>
      <c r="B114" s="241"/>
      <c r="C114" s="242"/>
      <c r="D114" s="232" t="s">
        <v>156</v>
      </c>
      <c r="E114" s="243" t="s">
        <v>19</v>
      </c>
      <c r="F114" s="244" t="s">
        <v>318</v>
      </c>
      <c r="G114" s="242"/>
      <c r="H114" s="245">
        <v>0.13500000000000001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1" t="s">
        <v>156</v>
      </c>
      <c r="AU114" s="251" t="s">
        <v>81</v>
      </c>
      <c r="AV114" s="14" t="s">
        <v>81</v>
      </c>
      <c r="AW114" s="14" t="s">
        <v>33</v>
      </c>
      <c r="AX114" s="14" t="s">
        <v>71</v>
      </c>
      <c r="AY114" s="251" t="s">
        <v>138</v>
      </c>
    </row>
    <row r="115" s="15" customFormat="1">
      <c r="A115" s="15"/>
      <c r="B115" s="252"/>
      <c r="C115" s="253"/>
      <c r="D115" s="232" t="s">
        <v>156</v>
      </c>
      <c r="E115" s="254" t="s">
        <v>19</v>
      </c>
      <c r="F115" s="255" t="s">
        <v>166</v>
      </c>
      <c r="G115" s="253"/>
      <c r="H115" s="256">
        <v>0.67500000000000004</v>
      </c>
      <c r="I115" s="257"/>
      <c r="J115" s="253"/>
      <c r="K115" s="253"/>
      <c r="L115" s="258"/>
      <c r="M115" s="259"/>
      <c r="N115" s="260"/>
      <c r="O115" s="260"/>
      <c r="P115" s="260"/>
      <c r="Q115" s="260"/>
      <c r="R115" s="260"/>
      <c r="S115" s="260"/>
      <c r="T115" s="261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2" t="s">
        <v>156</v>
      </c>
      <c r="AU115" s="262" t="s">
        <v>81</v>
      </c>
      <c r="AV115" s="15" t="s">
        <v>147</v>
      </c>
      <c r="AW115" s="15" t="s">
        <v>33</v>
      </c>
      <c r="AX115" s="15" t="s">
        <v>79</v>
      </c>
      <c r="AY115" s="262" t="s">
        <v>138</v>
      </c>
    </row>
    <row r="116" s="2" customFormat="1" ht="37.8" customHeight="1">
      <c r="A116" s="38"/>
      <c r="B116" s="39"/>
      <c r="C116" s="212" t="s">
        <v>79</v>
      </c>
      <c r="D116" s="212" t="s">
        <v>142</v>
      </c>
      <c r="E116" s="213" t="s">
        <v>319</v>
      </c>
      <c r="F116" s="214" t="s">
        <v>320</v>
      </c>
      <c r="G116" s="215" t="s">
        <v>145</v>
      </c>
      <c r="H116" s="216">
        <v>184.62600000000001</v>
      </c>
      <c r="I116" s="217"/>
      <c r="J116" s="218">
        <f>ROUND(I116*H116,2)</f>
        <v>0</v>
      </c>
      <c r="K116" s="214" t="s">
        <v>146</v>
      </c>
      <c r="L116" s="44"/>
      <c r="M116" s="219" t="s">
        <v>19</v>
      </c>
      <c r="N116" s="220" t="s">
        <v>42</v>
      </c>
      <c r="O116" s="84"/>
      <c r="P116" s="221">
        <f>O116*H116</f>
        <v>0</v>
      </c>
      <c r="Q116" s="221">
        <v>0.061719999999999997</v>
      </c>
      <c r="R116" s="221">
        <f>Q116*H116</f>
        <v>11.395116719999999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147</v>
      </c>
      <c r="AT116" s="223" t="s">
        <v>142</v>
      </c>
      <c r="AU116" s="223" t="s">
        <v>81</v>
      </c>
      <c r="AY116" s="17" t="s">
        <v>138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79</v>
      </c>
      <c r="BK116" s="224">
        <f>ROUND(I116*H116,2)</f>
        <v>0</v>
      </c>
      <c r="BL116" s="17" t="s">
        <v>147</v>
      </c>
      <c r="BM116" s="223" t="s">
        <v>321</v>
      </c>
    </row>
    <row r="117" s="2" customFormat="1">
      <c r="A117" s="38"/>
      <c r="B117" s="39"/>
      <c r="C117" s="40"/>
      <c r="D117" s="225" t="s">
        <v>149</v>
      </c>
      <c r="E117" s="40"/>
      <c r="F117" s="226" t="s">
        <v>322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149</v>
      </c>
      <c r="AU117" s="17" t="s">
        <v>81</v>
      </c>
    </row>
    <row r="118" s="13" customFormat="1">
      <c r="A118" s="13"/>
      <c r="B118" s="230"/>
      <c r="C118" s="231"/>
      <c r="D118" s="232" t="s">
        <v>156</v>
      </c>
      <c r="E118" s="233" t="s">
        <v>19</v>
      </c>
      <c r="F118" s="234" t="s">
        <v>157</v>
      </c>
      <c r="G118" s="231"/>
      <c r="H118" s="233" t="s">
        <v>19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156</v>
      </c>
      <c r="AU118" s="240" t="s">
        <v>81</v>
      </c>
      <c r="AV118" s="13" t="s">
        <v>79</v>
      </c>
      <c r="AW118" s="13" t="s">
        <v>33</v>
      </c>
      <c r="AX118" s="13" t="s">
        <v>71</v>
      </c>
      <c r="AY118" s="240" t="s">
        <v>138</v>
      </c>
    </row>
    <row r="119" s="14" customFormat="1">
      <c r="A119" s="14"/>
      <c r="B119" s="241"/>
      <c r="C119" s="242"/>
      <c r="D119" s="232" t="s">
        <v>156</v>
      </c>
      <c r="E119" s="243" t="s">
        <v>19</v>
      </c>
      <c r="F119" s="244" t="s">
        <v>323</v>
      </c>
      <c r="G119" s="242"/>
      <c r="H119" s="245">
        <v>47.408000000000001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1" t="s">
        <v>156</v>
      </c>
      <c r="AU119" s="251" t="s">
        <v>81</v>
      </c>
      <c r="AV119" s="14" t="s">
        <v>81</v>
      </c>
      <c r="AW119" s="14" t="s">
        <v>33</v>
      </c>
      <c r="AX119" s="14" t="s">
        <v>71</v>
      </c>
      <c r="AY119" s="251" t="s">
        <v>138</v>
      </c>
    </row>
    <row r="120" s="14" customFormat="1">
      <c r="A120" s="14"/>
      <c r="B120" s="241"/>
      <c r="C120" s="242"/>
      <c r="D120" s="232" t="s">
        <v>156</v>
      </c>
      <c r="E120" s="243" t="s">
        <v>19</v>
      </c>
      <c r="F120" s="244" t="s">
        <v>324</v>
      </c>
      <c r="G120" s="242"/>
      <c r="H120" s="245">
        <v>7.8200000000000003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1" t="s">
        <v>156</v>
      </c>
      <c r="AU120" s="251" t="s">
        <v>81</v>
      </c>
      <c r="AV120" s="14" t="s">
        <v>81</v>
      </c>
      <c r="AW120" s="14" t="s">
        <v>33</v>
      </c>
      <c r="AX120" s="14" t="s">
        <v>71</v>
      </c>
      <c r="AY120" s="251" t="s">
        <v>138</v>
      </c>
    </row>
    <row r="121" s="13" customFormat="1">
      <c r="A121" s="13"/>
      <c r="B121" s="230"/>
      <c r="C121" s="231"/>
      <c r="D121" s="232" t="s">
        <v>156</v>
      </c>
      <c r="E121" s="233" t="s">
        <v>19</v>
      </c>
      <c r="F121" s="234" t="s">
        <v>160</v>
      </c>
      <c r="G121" s="231"/>
      <c r="H121" s="233" t="s">
        <v>19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156</v>
      </c>
      <c r="AU121" s="240" t="s">
        <v>81</v>
      </c>
      <c r="AV121" s="13" t="s">
        <v>79</v>
      </c>
      <c r="AW121" s="13" t="s">
        <v>33</v>
      </c>
      <c r="AX121" s="13" t="s">
        <v>71</v>
      </c>
      <c r="AY121" s="240" t="s">
        <v>138</v>
      </c>
    </row>
    <row r="122" s="14" customFormat="1">
      <c r="A122" s="14"/>
      <c r="B122" s="241"/>
      <c r="C122" s="242"/>
      <c r="D122" s="232" t="s">
        <v>156</v>
      </c>
      <c r="E122" s="243" t="s">
        <v>19</v>
      </c>
      <c r="F122" s="244" t="s">
        <v>325</v>
      </c>
      <c r="G122" s="242"/>
      <c r="H122" s="245">
        <v>67.882999999999996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1" t="s">
        <v>156</v>
      </c>
      <c r="AU122" s="251" t="s">
        <v>81</v>
      </c>
      <c r="AV122" s="14" t="s">
        <v>81</v>
      </c>
      <c r="AW122" s="14" t="s">
        <v>33</v>
      </c>
      <c r="AX122" s="14" t="s">
        <v>71</v>
      </c>
      <c r="AY122" s="251" t="s">
        <v>138</v>
      </c>
    </row>
    <row r="123" s="13" customFormat="1">
      <c r="A123" s="13"/>
      <c r="B123" s="230"/>
      <c r="C123" s="231"/>
      <c r="D123" s="232" t="s">
        <v>156</v>
      </c>
      <c r="E123" s="233" t="s">
        <v>19</v>
      </c>
      <c r="F123" s="234" t="s">
        <v>163</v>
      </c>
      <c r="G123" s="231"/>
      <c r="H123" s="233" t="s">
        <v>19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156</v>
      </c>
      <c r="AU123" s="240" t="s">
        <v>81</v>
      </c>
      <c r="AV123" s="13" t="s">
        <v>79</v>
      </c>
      <c r="AW123" s="13" t="s">
        <v>33</v>
      </c>
      <c r="AX123" s="13" t="s">
        <v>71</v>
      </c>
      <c r="AY123" s="240" t="s">
        <v>138</v>
      </c>
    </row>
    <row r="124" s="14" customFormat="1">
      <c r="A124" s="14"/>
      <c r="B124" s="241"/>
      <c r="C124" s="242"/>
      <c r="D124" s="232" t="s">
        <v>156</v>
      </c>
      <c r="E124" s="243" t="s">
        <v>19</v>
      </c>
      <c r="F124" s="244" t="s">
        <v>326</v>
      </c>
      <c r="G124" s="242"/>
      <c r="H124" s="245">
        <v>53.234999999999999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156</v>
      </c>
      <c r="AU124" s="251" t="s">
        <v>81</v>
      </c>
      <c r="AV124" s="14" t="s">
        <v>81</v>
      </c>
      <c r="AW124" s="14" t="s">
        <v>33</v>
      </c>
      <c r="AX124" s="14" t="s">
        <v>71</v>
      </c>
      <c r="AY124" s="251" t="s">
        <v>138</v>
      </c>
    </row>
    <row r="125" s="14" customFormat="1">
      <c r="A125" s="14"/>
      <c r="B125" s="241"/>
      <c r="C125" s="242"/>
      <c r="D125" s="232" t="s">
        <v>156</v>
      </c>
      <c r="E125" s="243" t="s">
        <v>19</v>
      </c>
      <c r="F125" s="244" t="s">
        <v>327</v>
      </c>
      <c r="G125" s="242"/>
      <c r="H125" s="245">
        <v>8.2799999999999994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1" t="s">
        <v>156</v>
      </c>
      <c r="AU125" s="251" t="s">
        <v>81</v>
      </c>
      <c r="AV125" s="14" t="s">
        <v>81</v>
      </c>
      <c r="AW125" s="14" t="s">
        <v>33</v>
      </c>
      <c r="AX125" s="14" t="s">
        <v>71</v>
      </c>
      <c r="AY125" s="251" t="s">
        <v>138</v>
      </c>
    </row>
    <row r="126" s="15" customFormat="1">
      <c r="A126" s="15"/>
      <c r="B126" s="252"/>
      <c r="C126" s="253"/>
      <c r="D126" s="232" t="s">
        <v>156</v>
      </c>
      <c r="E126" s="254" t="s">
        <v>19</v>
      </c>
      <c r="F126" s="255" t="s">
        <v>166</v>
      </c>
      <c r="G126" s="253"/>
      <c r="H126" s="256">
        <v>184.62600000000001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2" t="s">
        <v>156</v>
      </c>
      <c r="AU126" s="262" t="s">
        <v>81</v>
      </c>
      <c r="AV126" s="15" t="s">
        <v>147</v>
      </c>
      <c r="AW126" s="15" t="s">
        <v>33</v>
      </c>
      <c r="AX126" s="15" t="s">
        <v>79</v>
      </c>
      <c r="AY126" s="262" t="s">
        <v>138</v>
      </c>
    </row>
    <row r="127" s="2" customFormat="1" ht="24.15" customHeight="1">
      <c r="A127" s="38"/>
      <c r="B127" s="39"/>
      <c r="C127" s="212" t="s">
        <v>328</v>
      </c>
      <c r="D127" s="212" t="s">
        <v>142</v>
      </c>
      <c r="E127" s="213" t="s">
        <v>329</v>
      </c>
      <c r="F127" s="214" t="s">
        <v>330</v>
      </c>
      <c r="G127" s="215" t="s">
        <v>243</v>
      </c>
      <c r="H127" s="216">
        <v>105</v>
      </c>
      <c r="I127" s="217"/>
      <c r="J127" s="218">
        <f>ROUND(I127*H127,2)</f>
        <v>0</v>
      </c>
      <c r="K127" s="214" t="s">
        <v>146</v>
      </c>
      <c r="L127" s="44"/>
      <c r="M127" s="219" t="s">
        <v>19</v>
      </c>
      <c r="N127" s="220" t="s">
        <v>42</v>
      </c>
      <c r="O127" s="84"/>
      <c r="P127" s="221">
        <f>O127*H127</f>
        <v>0</v>
      </c>
      <c r="Q127" s="221">
        <v>0.00012999999999999999</v>
      </c>
      <c r="R127" s="221">
        <f>Q127*H127</f>
        <v>0.013649999999999999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147</v>
      </c>
      <c r="AT127" s="223" t="s">
        <v>142</v>
      </c>
      <c r="AU127" s="223" t="s">
        <v>81</v>
      </c>
      <c r="AY127" s="17" t="s">
        <v>138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79</v>
      </c>
      <c r="BK127" s="224">
        <f>ROUND(I127*H127,2)</f>
        <v>0</v>
      </c>
      <c r="BL127" s="17" t="s">
        <v>147</v>
      </c>
      <c r="BM127" s="223" t="s">
        <v>331</v>
      </c>
    </row>
    <row r="128" s="2" customFormat="1">
      <c r="A128" s="38"/>
      <c r="B128" s="39"/>
      <c r="C128" s="40"/>
      <c r="D128" s="225" t="s">
        <v>149</v>
      </c>
      <c r="E128" s="40"/>
      <c r="F128" s="226" t="s">
        <v>332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149</v>
      </c>
      <c r="AU128" s="17" t="s">
        <v>81</v>
      </c>
    </row>
    <row r="129" s="13" customFormat="1">
      <c r="A129" s="13"/>
      <c r="B129" s="230"/>
      <c r="C129" s="231"/>
      <c r="D129" s="232" t="s">
        <v>156</v>
      </c>
      <c r="E129" s="233" t="s">
        <v>19</v>
      </c>
      <c r="F129" s="234" t="s">
        <v>157</v>
      </c>
      <c r="G129" s="231"/>
      <c r="H129" s="233" t="s">
        <v>19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156</v>
      </c>
      <c r="AU129" s="240" t="s">
        <v>81</v>
      </c>
      <c r="AV129" s="13" t="s">
        <v>79</v>
      </c>
      <c r="AW129" s="13" t="s">
        <v>33</v>
      </c>
      <c r="AX129" s="13" t="s">
        <v>71</v>
      </c>
      <c r="AY129" s="240" t="s">
        <v>138</v>
      </c>
    </row>
    <row r="130" s="14" customFormat="1">
      <c r="A130" s="14"/>
      <c r="B130" s="241"/>
      <c r="C130" s="242"/>
      <c r="D130" s="232" t="s">
        <v>156</v>
      </c>
      <c r="E130" s="243" t="s">
        <v>19</v>
      </c>
      <c r="F130" s="244" t="s">
        <v>333</v>
      </c>
      <c r="G130" s="242"/>
      <c r="H130" s="245">
        <v>35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1" t="s">
        <v>156</v>
      </c>
      <c r="AU130" s="251" t="s">
        <v>81</v>
      </c>
      <c r="AV130" s="14" t="s">
        <v>81</v>
      </c>
      <c r="AW130" s="14" t="s">
        <v>33</v>
      </c>
      <c r="AX130" s="14" t="s">
        <v>71</v>
      </c>
      <c r="AY130" s="251" t="s">
        <v>138</v>
      </c>
    </row>
    <row r="131" s="13" customFormat="1">
      <c r="A131" s="13"/>
      <c r="B131" s="230"/>
      <c r="C131" s="231"/>
      <c r="D131" s="232" t="s">
        <v>156</v>
      </c>
      <c r="E131" s="233" t="s">
        <v>19</v>
      </c>
      <c r="F131" s="234" t="s">
        <v>160</v>
      </c>
      <c r="G131" s="231"/>
      <c r="H131" s="233" t="s">
        <v>19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156</v>
      </c>
      <c r="AU131" s="240" t="s">
        <v>81</v>
      </c>
      <c r="AV131" s="13" t="s">
        <v>79</v>
      </c>
      <c r="AW131" s="13" t="s">
        <v>33</v>
      </c>
      <c r="AX131" s="13" t="s">
        <v>71</v>
      </c>
      <c r="AY131" s="240" t="s">
        <v>138</v>
      </c>
    </row>
    <row r="132" s="14" customFormat="1">
      <c r="A132" s="14"/>
      <c r="B132" s="241"/>
      <c r="C132" s="242"/>
      <c r="D132" s="232" t="s">
        <v>156</v>
      </c>
      <c r="E132" s="243" t="s">
        <v>19</v>
      </c>
      <c r="F132" s="244" t="s">
        <v>333</v>
      </c>
      <c r="G132" s="242"/>
      <c r="H132" s="245">
        <v>35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1" t="s">
        <v>156</v>
      </c>
      <c r="AU132" s="251" t="s">
        <v>81</v>
      </c>
      <c r="AV132" s="14" t="s">
        <v>81</v>
      </c>
      <c r="AW132" s="14" t="s">
        <v>33</v>
      </c>
      <c r="AX132" s="14" t="s">
        <v>71</v>
      </c>
      <c r="AY132" s="251" t="s">
        <v>138</v>
      </c>
    </row>
    <row r="133" s="13" customFormat="1">
      <c r="A133" s="13"/>
      <c r="B133" s="230"/>
      <c r="C133" s="231"/>
      <c r="D133" s="232" t="s">
        <v>156</v>
      </c>
      <c r="E133" s="233" t="s">
        <v>19</v>
      </c>
      <c r="F133" s="234" t="s">
        <v>163</v>
      </c>
      <c r="G133" s="231"/>
      <c r="H133" s="233" t="s">
        <v>19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156</v>
      </c>
      <c r="AU133" s="240" t="s">
        <v>81</v>
      </c>
      <c r="AV133" s="13" t="s">
        <v>79</v>
      </c>
      <c r="AW133" s="13" t="s">
        <v>33</v>
      </c>
      <c r="AX133" s="13" t="s">
        <v>71</v>
      </c>
      <c r="AY133" s="240" t="s">
        <v>138</v>
      </c>
    </row>
    <row r="134" s="14" customFormat="1">
      <c r="A134" s="14"/>
      <c r="B134" s="241"/>
      <c r="C134" s="242"/>
      <c r="D134" s="232" t="s">
        <v>156</v>
      </c>
      <c r="E134" s="243" t="s">
        <v>19</v>
      </c>
      <c r="F134" s="244" t="s">
        <v>333</v>
      </c>
      <c r="G134" s="242"/>
      <c r="H134" s="245">
        <v>35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1" t="s">
        <v>156</v>
      </c>
      <c r="AU134" s="251" t="s">
        <v>81</v>
      </c>
      <c r="AV134" s="14" t="s">
        <v>81</v>
      </c>
      <c r="AW134" s="14" t="s">
        <v>33</v>
      </c>
      <c r="AX134" s="14" t="s">
        <v>71</v>
      </c>
      <c r="AY134" s="251" t="s">
        <v>138</v>
      </c>
    </row>
    <row r="135" s="15" customFormat="1">
      <c r="A135" s="15"/>
      <c r="B135" s="252"/>
      <c r="C135" s="253"/>
      <c r="D135" s="232" t="s">
        <v>156</v>
      </c>
      <c r="E135" s="254" t="s">
        <v>19</v>
      </c>
      <c r="F135" s="255" t="s">
        <v>166</v>
      </c>
      <c r="G135" s="253"/>
      <c r="H135" s="256">
        <v>105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2" t="s">
        <v>156</v>
      </c>
      <c r="AU135" s="262" t="s">
        <v>81</v>
      </c>
      <c r="AV135" s="15" t="s">
        <v>147</v>
      </c>
      <c r="AW135" s="15" t="s">
        <v>33</v>
      </c>
      <c r="AX135" s="15" t="s">
        <v>79</v>
      </c>
      <c r="AY135" s="262" t="s">
        <v>138</v>
      </c>
    </row>
    <row r="136" s="2" customFormat="1" ht="44.25" customHeight="1">
      <c r="A136" s="38"/>
      <c r="B136" s="39"/>
      <c r="C136" s="212" t="s">
        <v>334</v>
      </c>
      <c r="D136" s="212" t="s">
        <v>142</v>
      </c>
      <c r="E136" s="213" t="s">
        <v>335</v>
      </c>
      <c r="F136" s="214" t="s">
        <v>336</v>
      </c>
      <c r="G136" s="215" t="s">
        <v>208</v>
      </c>
      <c r="H136" s="216">
        <v>0.043999999999999997</v>
      </c>
      <c r="I136" s="217"/>
      <c r="J136" s="218">
        <f>ROUND(I136*H136,2)</f>
        <v>0</v>
      </c>
      <c r="K136" s="214" t="s">
        <v>146</v>
      </c>
      <c r="L136" s="44"/>
      <c r="M136" s="219" t="s">
        <v>19</v>
      </c>
      <c r="N136" s="220" t="s">
        <v>42</v>
      </c>
      <c r="O136" s="84"/>
      <c r="P136" s="221">
        <f>O136*H136</f>
        <v>0</v>
      </c>
      <c r="Q136" s="221">
        <v>1.0463199999999999</v>
      </c>
      <c r="R136" s="221">
        <f>Q136*H136</f>
        <v>0.046038079999999995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147</v>
      </c>
      <c r="AT136" s="223" t="s">
        <v>142</v>
      </c>
      <c r="AU136" s="223" t="s">
        <v>81</v>
      </c>
      <c r="AY136" s="17" t="s">
        <v>138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79</v>
      </c>
      <c r="BK136" s="224">
        <f>ROUND(I136*H136,2)</f>
        <v>0</v>
      </c>
      <c r="BL136" s="17" t="s">
        <v>147</v>
      </c>
      <c r="BM136" s="223" t="s">
        <v>337</v>
      </c>
    </row>
    <row r="137" s="2" customFormat="1">
      <c r="A137" s="38"/>
      <c r="B137" s="39"/>
      <c r="C137" s="40"/>
      <c r="D137" s="225" t="s">
        <v>149</v>
      </c>
      <c r="E137" s="40"/>
      <c r="F137" s="226" t="s">
        <v>338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149</v>
      </c>
      <c r="AU137" s="17" t="s">
        <v>81</v>
      </c>
    </row>
    <row r="138" s="13" customFormat="1">
      <c r="A138" s="13"/>
      <c r="B138" s="230"/>
      <c r="C138" s="231"/>
      <c r="D138" s="232" t="s">
        <v>156</v>
      </c>
      <c r="E138" s="233" t="s">
        <v>19</v>
      </c>
      <c r="F138" s="234" t="s">
        <v>339</v>
      </c>
      <c r="G138" s="231"/>
      <c r="H138" s="233" t="s">
        <v>19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156</v>
      </c>
      <c r="AU138" s="240" t="s">
        <v>81</v>
      </c>
      <c r="AV138" s="13" t="s">
        <v>79</v>
      </c>
      <c r="AW138" s="13" t="s">
        <v>33</v>
      </c>
      <c r="AX138" s="13" t="s">
        <v>71</v>
      </c>
      <c r="AY138" s="240" t="s">
        <v>138</v>
      </c>
    </row>
    <row r="139" s="13" customFormat="1">
      <c r="A139" s="13"/>
      <c r="B139" s="230"/>
      <c r="C139" s="231"/>
      <c r="D139" s="232" t="s">
        <v>156</v>
      </c>
      <c r="E139" s="233" t="s">
        <v>19</v>
      </c>
      <c r="F139" s="234" t="s">
        <v>157</v>
      </c>
      <c r="G139" s="231"/>
      <c r="H139" s="233" t="s">
        <v>19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156</v>
      </c>
      <c r="AU139" s="240" t="s">
        <v>81</v>
      </c>
      <c r="AV139" s="13" t="s">
        <v>79</v>
      </c>
      <c r="AW139" s="13" t="s">
        <v>33</v>
      </c>
      <c r="AX139" s="13" t="s">
        <v>71</v>
      </c>
      <c r="AY139" s="240" t="s">
        <v>138</v>
      </c>
    </row>
    <row r="140" s="14" customFormat="1">
      <c r="A140" s="14"/>
      <c r="B140" s="241"/>
      <c r="C140" s="242"/>
      <c r="D140" s="232" t="s">
        <v>156</v>
      </c>
      <c r="E140" s="243" t="s">
        <v>19</v>
      </c>
      <c r="F140" s="244" t="s">
        <v>340</v>
      </c>
      <c r="G140" s="242"/>
      <c r="H140" s="245">
        <v>0.012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156</v>
      </c>
      <c r="AU140" s="251" t="s">
        <v>81</v>
      </c>
      <c r="AV140" s="14" t="s">
        <v>81</v>
      </c>
      <c r="AW140" s="14" t="s">
        <v>33</v>
      </c>
      <c r="AX140" s="14" t="s">
        <v>71</v>
      </c>
      <c r="AY140" s="251" t="s">
        <v>138</v>
      </c>
    </row>
    <row r="141" s="13" customFormat="1">
      <c r="A141" s="13"/>
      <c r="B141" s="230"/>
      <c r="C141" s="231"/>
      <c r="D141" s="232" t="s">
        <v>156</v>
      </c>
      <c r="E141" s="233" t="s">
        <v>19</v>
      </c>
      <c r="F141" s="234" t="s">
        <v>160</v>
      </c>
      <c r="G141" s="231"/>
      <c r="H141" s="233" t="s">
        <v>19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156</v>
      </c>
      <c r="AU141" s="240" t="s">
        <v>81</v>
      </c>
      <c r="AV141" s="13" t="s">
        <v>79</v>
      </c>
      <c r="AW141" s="13" t="s">
        <v>33</v>
      </c>
      <c r="AX141" s="13" t="s">
        <v>71</v>
      </c>
      <c r="AY141" s="240" t="s">
        <v>138</v>
      </c>
    </row>
    <row r="142" s="14" customFormat="1">
      <c r="A142" s="14"/>
      <c r="B142" s="241"/>
      <c r="C142" s="242"/>
      <c r="D142" s="232" t="s">
        <v>156</v>
      </c>
      <c r="E142" s="243" t="s">
        <v>19</v>
      </c>
      <c r="F142" s="244" t="s">
        <v>341</v>
      </c>
      <c r="G142" s="242"/>
      <c r="H142" s="245">
        <v>0.017999999999999999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1" t="s">
        <v>156</v>
      </c>
      <c r="AU142" s="251" t="s">
        <v>81</v>
      </c>
      <c r="AV142" s="14" t="s">
        <v>81</v>
      </c>
      <c r="AW142" s="14" t="s">
        <v>33</v>
      </c>
      <c r="AX142" s="14" t="s">
        <v>71</v>
      </c>
      <c r="AY142" s="251" t="s">
        <v>138</v>
      </c>
    </row>
    <row r="143" s="13" customFormat="1">
      <c r="A143" s="13"/>
      <c r="B143" s="230"/>
      <c r="C143" s="231"/>
      <c r="D143" s="232" t="s">
        <v>156</v>
      </c>
      <c r="E143" s="233" t="s">
        <v>19</v>
      </c>
      <c r="F143" s="234" t="s">
        <v>163</v>
      </c>
      <c r="G143" s="231"/>
      <c r="H143" s="233" t="s">
        <v>19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156</v>
      </c>
      <c r="AU143" s="240" t="s">
        <v>81</v>
      </c>
      <c r="AV143" s="13" t="s">
        <v>79</v>
      </c>
      <c r="AW143" s="13" t="s">
        <v>33</v>
      </c>
      <c r="AX143" s="13" t="s">
        <v>71</v>
      </c>
      <c r="AY143" s="240" t="s">
        <v>138</v>
      </c>
    </row>
    <row r="144" s="14" customFormat="1">
      <c r="A144" s="14"/>
      <c r="B144" s="241"/>
      <c r="C144" s="242"/>
      <c r="D144" s="232" t="s">
        <v>156</v>
      </c>
      <c r="E144" s="243" t="s">
        <v>19</v>
      </c>
      <c r="F144" s="244" t="s">
        <v>342</v>
      </c>
      <c r="G144" s="242"/>
      <c r="H144" s="245">
        <v>0.014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156</v>
      </c>
      <c r="AU144" s="251" t="s">
        <v>81</v>
      </c>
      <c r="AV144" s="14" t="s">
        <v>81</v>
      </c>
      <c r="AW144" s="14" t="s">
        <v>33</v>
      </c>
      <c r="AX144" s="14" t="s">
        <v>71</v>
      </c>
      <c r="AY144" s="251" t="s">
        <v>138</v>
      </c>
    </row>
    <row r="145" s="15" customFormat="1">
      <c r="A145" s="15"/>
      <c r="B145" s="252"/>
      <c r="C145" s="253"/>
      <c r="D145" s="232" t="s">
        <v>156</v>
      </c>
      <c r="E145" s="254" t="s">
        <v>19</v>
      </c>
      <c r="F145" s="255" t="s">
        <v>166</v>
      </c>
      <c r="G145" s="253"/>
      <c r="H145" s="256">
        <v>0.043999999999999997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2" t="s">
        <v>156</v>
      </c>
      <c r="AU145" s="262" t="s">
        <v>81</v>
      </c>
      <c r="AV145" s="15" t="s">
        <v>147</v>
      </c>
      <c r="AW145" s="15" t="s">
        <v>33</v>
      </c>
      <c r="AX145" s="15" t="s">
        <v>79</v>
      </c>
      <c r="AY145" s="262" t="s">
        <v>138</v>
      </c>
    </row>
    <row r="146" s="2" customFormat="1" ht="37.8" customHeight="1">
      <c r="A146" s="38"/>
      <c r="B146" s="39"/>
      <c r="C146" s="212" t="s">
        <v>147</v>
      </c>
      <c r="D146" s="212" t="s">
        <v>142</v>
      </c>
      <c r="E146" s="213" t="s">
        <v>343</v>
      </c>
      <c r="F146" s="214" t="s">
        <v>344</v>
      </c>
      <c r="G146" s="215" t="s">
        <v>145</v>
      </c>
      <c r="H146" s="216">
        <v>10.635</v>
      </c>
      <c r="I146" s="217"/>
      <c r="J146" s="218">
        <f>ROUND(I146*H146,2)</f>
        <v>0</v>
      </c>
      <c r="K146" s="214" t="s">
        <v>146</v>
      </c>
      <c r="L146" s="44"/>
      <c r="M146" s="219" t="s">
        <v>19</v>
      </c>
      <c r="N146" s="220" t="s">
        <v>42</v>
      </c>
      <c r="O146" s="84"/>
      <c r="P146" s="221">
        <f>O146*H146</f>
        <v>0</v>
      </c>
      <c r="Q146" s="221">
        <v>0.083409999999999998</v>
      </c>
      <c r="R146" s="221">
        <f>Q146*H146</f>
        <v>0.88706534999999997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147</v>
      </c>
      <c r="AT146" s="223" t="s">
        <v>142</v>
      </c>
      <c r="AU146" s="223" t="s">
        <v>81</v>
      </c>
      <c r="AY146" s="17" t="s">
        <v>138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79</v>
      </c>
      <c r="BK146" s="224">
        <f>ROUND(I146*H146,2)</f>
        <v>0</v>
      </c>
      <c r="BL146" s="17" t="s">
        <v>147</v>
      </c>
      <c r="BM146" s="223" t="s">
        <v>345</v>
      </c>
    </row>
    <row r="147" s="2" customFormat="1">
      <c r="A147" s="38"/>
      <c r="B147" s="39"/>
      <c r="C147" s="40"/>
      <c r="D147" s="225" t="s">
        <v>149</v>
      </c>
      <c r="E147" s="40"/>
      <c r="F147" s="226" t="s">
        <v>346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149</v>
      </c>
      <c r="AU147" s="17" t="s">
        <v>81</v>
      </c>
    </row>
    <row r="148" s="13" customFormat="1">
      <c r="A148" s="13"/>
      <c r="B148" s="230"/>
      <c r="C148" s="231"/>
      <c r="D148" s="232" t="s">
        <v>156</v>
      </c>
      <c r="E148" s="233" t="s">
        <v>19</v>
      </c>
      <c r="F148" s="234" t="s">
        <v>157</v>
      </c>
      <c r="G148" s="231"/>
      <c r="H148" s="233" t="s">
        <v>19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156</v>
      </c>
      <c r="AU148" s="240" t="s">
        <v>81</v>
      </c>
      <c r="AV148" s="13" t="s">
        <v>79</v>
      </c>
      <c r="AW148" s="13" t="s">
        <v>33</v>
      </c>
      <c r="AX148" s="13" t="s">
        <v>71</v>
      </c>
      <c r="AY148" s="240" t="s">
        <v>138</v>
      </c>
    </row>
    <row r="149" s="14" customFormat="1">
      <c r="A149" s="14"/>
      <c r="B149" s="241"/>
      <c r="C149" s="242"/>
      <c r="D149" s="232" t="s">
        <v>156</v>
      </c>
      <c r="E149" s="243" t="s">
        <v>19</v>
      </c>
      <c r="F149" s="244" t="s">
        <v>347</v>
      </c>
      <c r="G149" s="242"/>
      <c r="H149" s="245">
        <v>4.0949999999999998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156</v>
      </c>
      <c r="AU149" s="251" t="s">
        <v>81</v>
      </c>
      <c r="AV149" s="14" t="s">
        <v>81</v>
      </c>
      <c r="AW149" s="14" t="s">
        <v>33</v>
      </c>
      <c r="AX149" s="14" t="s">
        <v>71</v>
      </c>
      <c r="AY149" s="251" t="s">
        <v>138</v>
      </c>
    </row>
    <row r="150" s="13" customFormat="1">
      <c r="A150" s="13"/>
      <c r="B150" s="230"/>
      <c r="C150" s="231"/>
      <c r="D150" s="232" t="s">
        <v>156</v>
      </c>
      <c r="E150" s="233" t="s">
        <v>19</v>
      </c>
      <c r="F150" s="234" t="s">
        <v>160</v>
      </c>
      <c r="G150" s="231"/>
      <c r="H150" s="233" t="s">
        <v>19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156</v>
      </c>
      <c r="AU150" s="240" t="s">
        <v>81</v>
      </c>
      <c r="AV150" s="13" t="s">
        <v>79</v>
      </c>
      <c r="AW150" s="13" t="s">
        <v>33</v>
      </c>
      <c r="AX150" s="13" t="s">
        <v>71</v>
      </c>
      <c r="AY150" s="240" t="s">
        <v>138</v>
      </c>
    </row>
    <row r="151" s="14" customFormat="1">
      <c r="A151" s="14"/>
      <c r="B151" s="241"/>
      <c r="C151" s="242"/>
      <c r="D151" s="232" t="s">
        <v>156</v>
      </c>
      <c r="E151" s="243" t="s">
        <v>19</v>
      </c>
      <c r="F151" s="244" t="s">
        <v>348</v>
      </c>
      <c r="G151" s="242"/>
      <c r="H151" s="245">
        <v>1.26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1" t="s">
        <v>156</v>
      </c>
      <c r="AU151" s="251" t="s">
        <v>81</v>
      </c>
      <c r="AV151" s="14" t="s">
        <v>81</v>
      </c>
      <c r="AW151" s="14" t="s">
        <v>33</v>
      </c>
      <c r="AX151" s="14" t="s">
        <v>71</v>
      </c>
      <c r="AY151" s="251" t="s">
        <v>138</v>
      </c>
    </row>
    <row r="152" s="13" customFormat="1">
      <c r="A152" s="13"/>
      <c r="B152" s="230"/>
      <c r="C152" s="231"/>
      <c r="D152" s="232" t="s">
        <v>156</v>
      </c>
      <c r="E152" s="233" t="s">
        <v>19</v>
      </c>
      <c r="F152" s="234" t="s">
        <v>163</v>
      </c>
      <c r="G152" s="231"/>
      <c r="H152" s="233" t="s">
        <v>19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156</v>
      </c>
      <c r="AU152" s="240" t="s">
        <v>81</v>
      </c>
      <c r="AV152" s="13" t="s">
        <v>79</v>
      </c>
      <c r="AW152" s="13" t="s">
        <v>33</v>
      </c>
      <c r="AX152" s="13" t="s">
        <v>71</v>
      </c>
      <c r="AY152" s="240" t="s">
        <v>138</v>
      </c>
    </row>
    <row r="153" s="14" customFormat="1">
      <c r="A153" s="14"/>
      <c r="B153" s="241"/>
      <c r="C153" s="242"/>
      <c r="D153" s="232" t="s">
        <v>156</v>
      </c>
      <c r="E153" s="243" t="s">
        <v>19</v>
      </c>
      <c r="F153" s="244" t="s">
        <v>349</v>
      </c>
      <c r="G153" s="242"/>
      <c r="H153" s="245">
        <v>5.2800000000000002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1" t="s">
        <v>156</v>
      </c>
      <c r="AU153" s="251" t="s">
        <v>81</v>
      </c>
      <c r="AV153" s="14" t="s">
        <v>81</v>
      </c>
      <c r="AW153" s="14" t="s">
        <v>33</v>
      </c>
      <c r="AX153" s="14" t="s">
        <v>71</v>
      </c>
      <c r="AY153" s="251" t="s">
        <v>138</v>
      </c>
    </row>
    <row r="154" s="15" customFormat="1">
      <c r="A154" s="15"/>
      <c r="B154" s="252"/>
      <c r="C154" s="253"/>
      <c r="D154" s="232" t="s">
        <v>156</v>
      </c>
      <c r="E154" s="254" t="s">
        <v>19</v>
      </c>
      <c r="F154" s="255" t="s">
        <v>166</v>
      </c>
      <c r="G154" s="253"/>
      <c r="H154" s="256">
        <v>10.635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2" t="s">
        <v>156</v>
      </c>
      <c r="AU154" s="262" t="s">
        <v>81</v>
      </c>
      <c r="AV154" s="15" t="s">
        <v>147</v>
      </c>
      <c r="AW154" s="15" t="s">
        <v>33</v>
      </c>
      <c r="AX154" s="15" t="s">
        <v>79</v>
      </c>
      <c r="AY154" s="262" t="s">
        <v>138</v>
      </c>
    </row>
    <row r="155" s="12" customFormat="1" ht="22.8" customHeight="1">
      <c r="A155" s="12"/>
      <c r="B155" s="196"/>
      <c r="C155" s="197"/>
      <c r="D155" s="198" t="s">
        <v>70</v>
      </c>
      <c r="E155" s="210" t="s">
        <v>264</v>
      </c>
      <c r="F155" s="210" t="s">
        <v>350</v>
      </c>
      <c r="G155" s="197"/>
      <c r="H155" s="197"/>
      <c r="I155" s="200"/>
      <c r="J155" s="211">
        <f>BK155</f>
        <v>0</v>
      </c>
      <c r="K155" s="197"/>
      <c r="L155" s="202"/>
      <c r="M155" s="203"/>
      <c r="N155" s="204"/>
      <c r="O155" s="204"/>
      <c r="P155" s="205">
        <f>SUM(P156:P236)</f>
        <v>0</v>
      </c>
      <c r="Q155" s="204"/>
      <c r="R155" s="205">
        <f>SUM(R156:R236)</f>
        <v>14.332325050000002</v>
      </c>
      <c r="S155" s="204"/>
      <c r="T155" s="206">
        <f>SUM(T156:T236)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7" t="s">
        <v>79</v>
      </c>
      <c r="AT155" s="208" t="s">
        <v>70</v>
      </c>
      <c r="AU155" s="208" t="s">
        <v>79</v>
      </c>
      <c r="AY155" s="207" t="s">
        <v>138</v>
      </c>
      <c r="BK155" s="209">
        <f>SUM(BK156:BK236)</f>
        <v>0</v>
      </c>
    </row>
    <row r="156" s="2" customFormat="1" ht="24.15" customHeight="1">
      <c r="A156" s="38"/>
      <c r="B156" s="39"/>
      <c r="C156" s="212" t="s">
        <v>351</v>
      </c>
      <c r="D156" s="212" t="s">
        <v>142</v>
      </c>
      <c r="E156" s="213" t="s">
        <v>352</v>
      </c>
      <c r="F156" s="214" t="s">
        <v>353</v>
      </c>
      <c r="G156" s="215" t="s">
        <v>145</v>
      </c>
      <c r="H156" s="216">
        <v>92.799000000000007</v>
      </c>
      <c r="I156" s="217"/>
      <c r="J156" s="218">
        <f>ROUND(I156*H156,2)</f>
        <v>0</v>
      </c>
      <c r="K156" s="214" t="s">
        <v>146</v>
      </c>
      <c r="L156" s="44"/>
      <c r="M156" s="219" t="s">
        <v>19</v>
      </c>
      <c r="N156" s="220" t="s">
        <v>42</v>
      </c>
      <c r="O156" s="84"/>
      <c r="P156" s="221">
        <f>O156*H156</f>
        <v>0</v>
      </c>
      <c r="Q156" s="221">
        <v>0.00025999999999999998</v>
      </c>
      <c r="R156" s="221">
        <f>Q156*H156</f>
        <v>0.024127739999999998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147</v>
      </c>
      <c r="AT156" s="223" t="s">
        <v>142</v>
      </c>
      <c r="AU156" s="223" t="s">
        <v>81</v>
      </c>
      <c r="AY156" s="17" t="s">
        <v>138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79</v>
      </c>
      <c r="BK156" s="224">
        <f>ROUND(I156*H156,2)</f>
        <v>0</v>
      </c>
      <c r="BL156" s="17" t="s">
        <v>147</v>
      </c>
      <c r="BM156" s="223" t="s">
        <v>354</v>
      </c>
    </row>
    <row r="157" s="2" customFormat="1">
      <c r="A157" s="38"/>
      <c r="B157" s="39"/>
      <c r="C157" s="40"/>
      <c r="D157" s="225" t="s">
        <v>149</v>
      </c>
      <c r="E157" s="40"/>
      <c r="F157" s="226" t="s">
        <v>355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149</v>
      </c>
      <c r="AU157" s="17" t="s">
        <v>81</v>
      </c>
    </row>
    <row r="158" s="2" customFormat="1" ht="37.8" customHeight="1">
      <c r="A158" s="38"/>
      <c r="B158" s="39"/>
      <c r="C158" s="212" t="s">
        <v>356</v>
      </c>
      <c r="D158" s="212" t="s">
        <v>142</v>
      </c>
      <c r="E158" s="213" t="s">
        <v>357</v>
      </c>
      <c r="F158" s="214" t="s">
        <v>358</v>
      </c>
      <c r="G158" s="215" t="s">
        <v>145</v>
      </c>
      <c r="H158" s="216">
        <v>92.799000000000007</v>
      </c>
      <c r="I158" s="217"/>
      <c r="J158" s="218">
        <f>ROUND(I158*H158,2)</f>
        <v>0</v>
      </c>
      <c r="K158" s="214" t="s">
        <v>146</v>
      </c>
      <c r="L158" s="44"/>
      <c r="M158" s="219" t="s">
        <v>19</v>
      </c>
      <c r="N158" s="220" t="s">
        <v>42</v>
      </c>
      <c r="O158" s="84"/>
      <c r="P158" s="221">
        <f>O158*H158</f>
        <v>0</v>
      </c>
      <c r="Q158" s="221">
        <v>0.01575</v>
      </c>
      <c r="R158" s="221">
        <f>Q158*H158</f>
        <v>1.46158425</v>
      </c>
      <c r="S158" s="221">
        <v>0</v>
      </c>
      <c r="T158" s="22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147</v>
      </c>
      <c r="AT158" s="223" t="s">
        <v>142</v>
      </c>
      <c r="AU158" s="223" t="s">
        <v>81</v>
      </c>
      <c r="AY158" s="17" t="s">
        <v>138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79</v>
      </c>
      <c r="BK158" s="224">
        <f>ROUND(I158*H158,2)</f>
        <v>0</v>
      </c>
      <c r="BL158" s="17" t="s">
        <v>147</v>
      </c>
      <c r="BM158" s="223" t="s">
        <v>359</v>
      </c>
    </row>
    <row r="159" s="2" customFormat="1">
      <c r="A159" s="38"/>
      <c r="B159" s="39"/>
      <c r="C159" s="40"/>
      <c r="D159" s="225" t="s">
        <v>149</v>
      </c>
      <c r="E159" s="40"/>
      <c r="F159" s="226" t="s">
        <v>360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149</v>
      </c>
      <c r="AU159" s="17" t="s">
        <v>81</v>
      </c>
    </row>
    <row r="160" s="13" customFormat="1">
      <c r="A160" s="13"/>
      <c r="B160" s="230"/>
      <c r="C160" s="231"/>
      <c r="D160" s="232" t="s">
        <v>156</v>
      </c>
      <c r="E160" s="233" t="s">
        <v>19</v>
      </c>
      <c r="F160" s="234" t="s">
        <v>361</v>
      </c>
      <c r="G160" s="231"/>
      <c r="H160" s="233" t="s">
        <v>19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156</v>
      </c>
      <c r="AU160" s="240" t="s">
        <v>81</v>
      </c>
      <c r="AV160" s="13" t="s">
        <v>79</v>
      </c>
      <c r="AW160" s="13" t="s">
        <v>33</v>
      </c>
      <c r="AX160" s="13" t="s">
        <v>71</v>
      </c>
      <c r="AY160" s="240" t="s">
        <v>138</v>
      </c>
    </row>
    <row r="161" s="13" customFormat="1">
      <c r="A161" s="13"/>
      <c r="B161" s="230"/>
      <c r="C161" s="231"/>
      <c r="D161" s="232" t="s">
        <v>156</v>
      </c>
      <c r="E161" s="233" t="s">
        <v>19</v>
      </c>
      <c r="F161" s="234" t="s">
        <v>157</v>
      </c>
      <c r="G161" s="231"/>
      <c r="H161" s="233" t="s">
        <v>19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156</v>
      </c>
      <c r="AU161" s="240" t="s">
        <v>81</v>
      </c>
      <c r="AV161" s="13" t="s">
        <v>79</v>
      </c>
      <c r="AW161" s="13" t="s">
        <v>33</v>
      </c>
      <c r="AX161" s="13" t="s">
        <v>71</v>
      </c>
      <c r="AY161" s="240" t="s">
        <v>138</v>
      </c>
    </row>
    <row r="162" s="14" customFormat="1">
      <c r="A162" s="14"/>
      <c r="B162" s="241"/>
      <c r="C162" s="242"/>
      <c r="D162" s="232" t="s">
        <v>156</v>
      </c>
      <c r="E162" s="243" t="s">
        <v>19</v>
      </c>
      <c r="F162" s="244" t="s">
        <v>362</v>
      </c>
      <c r="G162" s="242"/>
      <c r="H162" s="245">
        <v>20.898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156</v>
      </c>
      <c r="AU162" s="251" t="s">
        <v>81</v>
      </c>
      <c r="AV162" s="14" t="s">
        <v>81</v>
      </c>
      <c r="AW162" s="14" t="s">
        <v>33</v>
      </c>
      <c r="AX162" s="14" t="s">
        <v>71</v>
      </c>
      <c r="AY162" s="251" t="s">
        <v>138</v>
      </c>
    </row>
    <row r="163" s="13" customFormat="1">
      <c r="A163" s="13"/>
      <c r="B163" s="230"/>
      <c r="C163" s="231"/>
      <c r="D163" s="232" t="s">
        <v>156</v>
      </c>
      <c r="E163" s="233" t="s">
        <v>19</v>
      </c>
      <c r="F163" s="234" t="s">
        <v>160</v>
      </c>
      <c r="G163" s="231"/>
      <c r="H163" s="233" t="s">
        <v>19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156</v>
      </c>
      <c r="AU163" s="240" t="s">
        <v>81</v>
      </c>
      <c r="AV163" s="13" t="s">
        <v>79</v>
      </c>
      <c r="AW163" s="13" t="s">
        <v>33</v>
      </c>
      <c r="AX163" s="13" t="s">
        <v>71</v>
      </c>
      <c r="AY163" s="240" t="s">
        <v>138</v>
      </c>
    </row>
    <row r="164" s="14" customFormat="1">
      <c r="A164" s="14"/>
      <c r="B164" s="241"/>
      <c r="C164" s="242"/>
      <c r="D164" s="232" t="s">
        <v>156</v>
      </c>
      <c r="E164" s="243" t="s">
        <v>19</v>
      </c>
      <c r="F164" s="244" t="s">
        <v>363</v>
      </c>
      <c r="G164" s="242"/>
      <c r="H164" s="245">
        <v>27.09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156</v>
      </c>
      <c r="AU164" s="251" t="s">
        <v>81</v>
      </c>
      <c r="AV164" s="14" t="s">
        <v>81</v>
      </c>
      <c r="AW164" s="14" t="s">
        <v>33</v>
      </c>
      <c r="AX164" s="14" t="s">
        <v>71</v>
      </c>
      <c r="AY164" s="251" t="s">
        <v>138</v>
      </c>
    </row>
    <row r="165" s="13" customFormat="1">
      <c r="A165" s="13"/>
      <c r="B165" s="230"/>
      <c r="C165" s="231"/>
      <c r="D165" s="232" t="s">
        <v>156</v>
      </c>
      <c r="E165" s="233" t="s">
        <v>19</v>
      </c>
      <c r="F165" s="234" t="s">
        <v>163</v>
      </c>
      <c r="G165" s="231"/>
      <c r="H165" s="233" t="s">
        <v>19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156</v>
      </c>
      <c r="AU165" s="240" t="s">
        <v>81</v>
      </c>
      <c r="AV165" s="13" t="s">
        <v>79</v>
      </c>
      <c r="AW165" s="13" t="s">
        <v>33</v>
      </c>
      <c r="AX165" s="13" t="s">
        <v>71</v>
      </c>
      <c r="AY165" s="240" t="s">
        <v>138</v>
      </c>
    </row>
    <row r="166" s="14" customFormat="1">
      <c r="A166" s="14"/>
      <c r="B166" s="241"/>
      <c r="C166" s="242"/>
      <c r="D166" s="232" t="s">
        <v>156</v>
      </c>
      <c r="E166" s="243" t="s">
        <v>19</v>
      </c>
      <c r="F166" s="244" t="s">
        <v>364</v>
      </c>
      <c r="G166" s="242"/>
      <c r="H166" s="245">
        <v>44.811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156</v>
      </c>
      <c r="AU166" s="251" t="s">
        <v>81</v>
      </c>
      <c r="AV166" s="14" t="s">
        <v>81</v>
      </c>
      <c r="AW166" s="14" t="s">
        <v>33</v>
      </c>
      <c r="AX166" s="14" t="s">
        <v>71</v>
      </c>
      <c r="AY166" s="251" t="s">
        <v>138</v>
      </c>
    </row>
    <row r="167" s="15" customFormat="1">
      <c r="A167" s="15"/>
      <c r="B167" s="252"/>
      <c r="C167" s="253"/>
      <c r="D167" s="232" t="s">
        <v>156</v>
      </c>
      <c r="E167" s="254" t="s">
        <v>19</v>
      </c>
      <c r="F167" s="255" t="s">
        <v>166</v>
      </c>
      <c r="G167" s="253"/>
      <c r="H167" s="256">
        <v>92.799000000000007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2" t="s">
        <v>156</v>
      </c>
      <c r="AU167" s="262" t="s">
        <v>81</v>
      </c>
      <c r="AV167" s="15" t="s">
        <v>147</v>
      </c>
      <c r="AW167" s="15" t="s">
        <v>33</v>
      </c>
      <c r="AX167" s="15" t="s">
        <v>79</v>
      </c>
      <c r="AY167" s="262" t="s">
        <v>138</v>
      </c>
    </row>
    <row r="168" s="2" customFormat="1" ht="44.25" customHeight="1">
      <c r="A168" s="38"/>
      <c r="B168" s="39"/>
      <c r="C168" s="212" t="s">
        <v>365</v>
      </c>
      <c r="D168" s="212" t="s">
        <v>142</v>
      </c>
      <c r="E168" s="213" t="s">
        <v>366</v>
      </c>
      <c r="F168" s="214" t="s">
        <v>367</v>
      </c>
      <c r="G168" s="215" t="s">
        <v>145</v>
      </c>
      <c r="H168" s="216">
        <v>185.59800000000001</v>
      </c>
      <c r="I168" s="217"/>
      <c r="J168" s="218">
        <f>ROUND(I168*H168,2)</f>
        <v>0</v>
      </c>
      <c r="K168" s="214" t="s">
        <v>146</v>
      </c>
      <c r="L168" s="44"/>
      <c r="M168" s="219" t="s">
        <v>19</v>
      </c>
      <c r="N168" s="220" t="s">
        <v>42</v>
      </c>
      <c r="O168" s="84"/>
      <c r="P168" s="221">
        <f>O168*H168</f>
        <v>0</v>
      </c>
      <c r="Q168" s="221">
        <v>0.0079000000000000008</v>
      </c>
      <c r="R168" s="221">
        <f>Q168*H168</f>
        <v>1.4662242000000003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147</v>
      </c>
      <c r="AT168" s="223" t="s">
        <v>142</v>
      </c>
      <c r="AU168" s="223" t="s">
        <v>81</v>
      </c>
      <c r="AY168" s="17" t="s">
        <v>138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79</v>
      </c>
      <c r="BK168" s="224">
        <f>ROUND(I168*H168,2)</f>
        <v>0</v>
      </c>
      <c r="BL168" s="17" t="s">
        <v>147</v>
      </c>
      <c r="BM168" s="223" t="s">
        <v>368</v>
      </c>
    </row>
    <row r="169" s="2" customFormat="1">
      <c r="A169" s="38"/>
      <c r="B169" s="39"/>
      <c r="C169" s="40"/>
      <c r="D169" s="225" t="s">
        <v>149</v>
      </c>
      <c r="E169" s="40"/>
      <c r="F169" s="226" t="s">
        <v>369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149</v>
      </c>
      <c r="AU169" s="17" t="s">
        <v>81</v>
      </c>
    </row>
    <row r="170" s="14" customFormat="1">
      <c r="A170" s="14"/>
      <c r="B170" s="241"/>
      <c r="C170" s="242"/>
      <c r="D170" s="232" t="s">
        <v>156</v>
      </c>
      <c r="E170" s="243" t="s">
        <v>19</v>
      </c>
      <c r="F170" s="244" t="s">
        <v>370</v>
      </c>
      <c r="G170" s="242"/>
      <c r="H170" s="245">
        <v>185.59800000000001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156</v>
      </c>
      <c r="AU170" s="251" t="s">
        <v>81</v>
      </c>
      <c r="AV170" s="14" t="s">
        <v>81</v>
      </c>
      <c r="AW170" s="14" t="s">
        <v>33</v>
      </c>
      <c r="AX170" s="14" t="s">
        <v>79</v>
      </c>
      <c r="AY170" s="251" t="s">
        <v>138</v>
      </c>
    </row>
    <row r="171" s="2" customFormat="1" ht="49.05" customHeight="1">
      <c r="A171" s="38"/>
      <c r="B171" s="39"/>
      <c r="C171" s="212" t="s">
        <v>371</v>
      </c>
      <c r="D171" s="212" t="s">
        <v>142</v>
      </c>
      <c r="E171" s="213" t="s">
        <v>372</v>
      </c>
      <c r="F171" s="214" t="s">
        <v>373</v>
      </c>
      <c r="G171" s="215" t="s">
        <v>145</v>
      </c>
      <c r="H171" s="216">
        <v>181.11000000000001</v>
      </c>
      <c r="I171" s="217"/>
      <c r="J171" s="218">
        <f>ROUND(I171*H171,2)</f>
        <v>0</v>
      </c>
      <c r="K171" s="214" t="s">
        <v>146</v>
      </c>
      <c r="L171" s="44"/>
      <c r="M171" s="219" t="s">
        <v>19</v>
      </c>
      <c r="N171" s="220" t="s">
        <v>42</v>
      </c>
      <c r="O171" s="84"/>
      <c r="P171" s="221">
        <f>O171*H171</f>
        <v>0</v>
      </c>
      <c r="Q171" s="221">
        <v>0.0092999999999999992</v>
      </c>
      <c r="R171" s="221">
        <f>Q171*H171</f>
        <v>1.684323</v>
      </c>
      <c r="S171" s="221">
        <v>0</v>
      </c>
      <c r="T171" s="22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147</v>
      </c>
      <c r="AT171" s="223" t="s">
        <v>142</v>
      </c>
      <c r="AU171" s="223" t="s">
        <v>81</v>
      </c>
      <c r="AY171" s="17" t="s">
        <v>138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79</v>
      </c>
      <c r="BK171" s="224">
        <f>ROUND(I171*H171,2)</f>
        <v>0</v>
      </c>
      <c r="BL171" s="17" t="s">
        <v>147</v>
      </c>
      <c r="BM171" s="223" t="s">
        <v>374</v>
      </c>
    </row>
    <row r="172" s="2" customFormat="1">
      <c r="A172" s="38"/>
      <c r="B172" s="39"/>
      <c r="C172" s="40"/>
      <c r="D172" s="225" t="s">
        <v>149</v>
      </c>
      <c r="E172" s="40"/>
      <c r="F172" s="226" t="s">
        <v>375</v>
      </c>
      <c r="G172" s="40"/>
      <c r="H172" s="40"/>
      <c r="I172" s="227"/>
      <c r="J172" s="40"/>
      <c r="K172" s="40"/>
      <c r="L172" s="44"/>
      <c r="M172" s="228"/>
      <c r="N172" s="229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149</v>
      </c>
      <c r="AU172" s="17" t="s">
        <v>81</v>
      </c>
    </row>
    <row r="173" s="13" customFormat="1">
      <c r="A173" s="13"/>
      <c r="B173" s="230"/>
      <c r="C173" s="231"/>
      <c r="D173" s="232" t="s">
        <v>156</v>
      </c>
      <c r="E173" s="233" t="s">
        <v>19</v>
      </c>
      <c r="F173" s="234" t="s">
        <v>376</v>
      </c>
      <c r="G173" s="231"/>
      <c r="H173" s="233" t="s">
        <v>19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156</v>
      </c>
      <c r="AU173" s="240" t="s">
        <v>81</v>
      </c>
      <c r="AV173" s="13" t="s">
        <v>79</v>
      </c>
      <c r="AW173" s="13" t="s">
        <v>33</v>
      </c>
      <c r="AX173" s="13" t="s">
        <v>71</v>
      </c>
      <c r="AY173" s="240" t="s">
        <v>138</v>
      </c>
    </row>
    <row r="174" s="13" customFormat="1">
      <c r="A174" s="13"/>
      <c r="B174" s="230"/>
      <c r="C174" s="231"/>
      <c r="D174" s="232" t="s">
        <v>156</v>
      </c>
      <c r="E174" s="233" t="s">
        <v>19</v>
      </c>
      <c r="F174" s="234" t="s">
        <v>157</v>
      </c>
      <c r="G174" s="231"/>
      <c r="H174" s="233" t="s">
        <v>19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156</v>
      </c>
      <c r="AU174" s="240" t="s">
        <v>81</v>
      </c>
      <c r="AV174" s="13" t="s">
        <v>79</v>
      </c>
      <c r="AW174" s="13" t="s">
        <v>33</v>
      </c>
      <c r="AX174" s="13" t="s">
        <v>71</v>
      </c>
      <c r="AY174" s="240" t="s">
        <v>138</v>
      </c>
    </row>
    <row r="175" s="14" customFormat="1">
      <c r="A175" s="14"/>
      <c r="B175" s="241"/>
      <c r="C175" s="242"/>
      <c r="D175" s="232" t="s">
        <v>156</v>
      </c>
      <c r="E175" s="243" t="s">
        <v>19</v>
      </c>
      <c r="F175" s="244" t="s">
        <v>377</v>
      </c>
      <c r="G175" s="242"/>
      <c r="H175" s="245">
        <v>15.674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156</v>
      </c>
      <c r="AU175" s="251" t="s">
        <v>81</v>
      </c>
      <c r="AV175" s="14" t="s">
        <v>81</v>
      </c>
      <c r="AW175" s="14" t="s">
        <v>33</v>
      </c>
      <c r="AX175" s="14" t="s">
        <v>71</v>
      </c>
      <c r="AY175" s="251" t="s">
        <v>138</v>
      </c>
    </row>
    <row r="176" s="13" customFormat="1">
      <c r="A176" s="13"/>
      <c r="B176" s="230"/>
      <c r="C176" s="231"/>
      <c r="D176" s="232" t="s">
        <v>156</v>
      </c>
      <c r="E176" s="233" t="s">
        <v>19</v>
      </c>
      <c r="F176" s="234" t="s">
        <v>160</v>
      </c>
      <c r="G176" s="231"/>
      <c r="H176" s="233" t="s">
        <v>19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156</v>
      </c>
      <c r="AU176" s="240" t="s">
        <v>81</v>
      </c>
      <c r="AV176" s="13" t="s">
        <v>79</v>
      </c>
      <c r="AW176" s="13" t="s">
        <v>33</v>
      </c>
      <c r="AX176" s="13" t="s">
        <v>71</v>
      </c>
      <c r="AY176" s="240" t="s">
        <v>138</v>
      </c>
    </row>
    <row r="177" s="14" customFormat="1">
      <c r="A177" s="14"/>
      <c r="B177" s="241"/>
      <c r="C177" s="242"/>
      <c r="D177" s="232" t="s">
        <v>156</v>
      </c>
      <c r="E177" s="243" t="s">
        <v>19</v>
      </c>
      <c r="F177" s="244" t="s">
        <v>378</v>
      </c>
      <c r="G177" s="242"/>
      <c r="H177" s="245">
        <v>48.847999999999999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156</v>
      </c>
      <c r="AU177" s="251" t="s">
        <v>81</v>
      </c>
      <c r="AV177" s="14" t="s">
        <v>81</v>
      </c>
      <c r="AW177" s="14" t="s">
        <v>33</v>
      </c>
      <c r="AX177" s="14" t="s">
        <v>71</v>
      </c>
      <c r="AY177" s="251" t="s">
        <v>138</v>
      </c>
    </row>
    <row r="178" s="13" customFormat="1">
      <c r="A178" s="13"/>
      <c r="B178" s="230"/>
      <c r="C178" s="231"/>
      <c r="D178" s="232" t="s">
        <v>156</v>
      </c>
      <c r="E178" s="233" t="s">
        <v>19</v>
      </c>
      <c r="F178" s="234" t="s">
        <v>163</v>
      </c>
      <c r="G178" s="231"/>
      <c r="H178" s="233" t="s">
        <v>19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156</v>
      </c>
      <c r="AU178" s="240" t="s">
        <v>81</v>
      </c>
      <c r="AV178" s="13" t="s">
        <v>79</v>
      </c>
      <c r="AW178" s="13" t="s">
        <v>33</v>
      </c>
      <c r="AX178" s="13" t="s">
        <v>71</v>
      </c>
      <c r="AY178" s="240" t="s">
        <v>138</v>
      </c>
    </row>
    <row r="179" s="14" customFormat="1">
      <c r="A179" s="14"/>
      <c r="B179" s="241"/>
      <c r="C179" s="242"/>
      <c r="D179" s="232" t="s">
        <v>156</v>
      </c>
      <c r="E179" s="243" t="s">
        <v>19</v>
      </c>
      <c r="F179" s="244" t="s">
        <v>379</v>
      </c>
      <c r="G179" s="242"/>
      <c r="H179" s="245">
        <v>116.58799999999999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156</v>
      </c>
      <c r="AU179" s="251" t="s">
        <v>81</v>
      </c>
      <c r="AV179" s="14" t="s">
        <v>81</v>
      </c>
      <c r="AW179" s="14" t="s">
        <v>33</v>
      </c>
      <c r="AX179" s="14" t="s">
        <v>71</v>
      </c>
      <c r="AY179" s="251" t="s">
        <v>138</v>
      </c>
    </row>
    <row r="180" s="15" customFormat="1">
      <c r="A180" s="15"/>
      <c r="B180" s="252"/>
      <c r="C180" s="253"/>
      <c r="D180" s="232" t="s">
        <v>156</v>
      </c>
      <c r="E180" s="254" t="s">
        <v>19</v>
      </c>
      <c r="F180" s="255" t="s">
        <v>166</v>
      </c>
      <c r="G180" s="253"/>
      <c r="H180" s="256">
        <v>181.10999999999999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2" t="s">
        <v>156</v>
      </c>
      <c r="AU180" s="262" t="s">
        <v>81</v>
      </c>
      <c r="AV180" s="15" t="s">
        <v>147</v>
      </c>
      <c r="AW180" s="15" t="s">
        <v>33</v>
      </c>
      <c r="AX180" s="15" t="s">
        <v>79</v>
      </c>
      <c r="AY180" s="262" t="s">
        <v>138</v>
      </c>
    </row>
    <row r="181" s="2" customFormat="1" ht="37.8" customHeight="1">
      <c r="A181" s="38"/>
      <c r="B181" s="39"/>
      <c r="C181" s="212" t="s">
        <v>380</v>
      </c>
      <c r="D181" s="212" t="s">
        <v>142</v>
      </c>
      <c r="E181" s="213" t="s">
        <v>381</v>
      </c>
      <c r="F181" s="214" t="s">
        <v>382</v>
      </c>
      <c r="G181" s="215" t="s">
        <v>145</v>
      </c>
      <c r="H181" s="216">
        <v>380.46199999999999</v>
      </c>
      <c r="I181" s="217"/>
      <c r="J181" s="218">
        <f>ROUND(I181*H181,2)</f>
        <v>0</v>
      </c>
      <c r="K181" s="214" t="s">
        <v>146</v>
      </c>
      <c r="L181" s="44"/>
      <c r="M181" s="219" t="s">
        <v>19</v>
      </c>
      <c r="N181" s="220" t="s">
        <v>42</v>
      </c>
      <c r="O181" s="84"/>
      <c r="P181" s="221">
        <f>O181*H181</f>
        <v>0</v>
      </c>
      <c r="Q181" s="221">
        <v>0.01103</v>
      </c>
      <c r="R181" s="221">
        <f>Q181*H181</f>
        <v>4.1964958599999997</v>
      </c>
      <c r="S181" s="221">
        <v>0</v>
      </c>
      <c r="T181" s="22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147</v>
      </c>
      <c r="AT181" s="223" t="s">
        <v>142</v>
      </c>
      <c r="AU181" s="223" t="s">
        <v>81</v>
      </c>
      <c r="AY181" s="17" t="s">
        <v>138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79</v>
      </c>
      <c r="BK181" s="224">
        <f>ROUND(I181*H181,2)</f>
        <v>0</v>
      </c>
      <c r="BL181" s="17" t="s">
        <v>147</v>
      </c>
      <c r="BM181" s="223" t="s">
        <v>383</v>
      </c>
    </row>
    <row r="182" s="2" customFormat="1">
      <c r="A182" s="38"/>
      <c r="B182" s="39"/>
      <c r="C182" s="40"/>
      <c r="D182" s="225" t="s">
        <v>149</v>
      </c>
      <c r="E182" s="40"/>
      <c r="F182" s="226" t="s">
        <v>384</v>
      </c>
      <c r="G182" s="40"/>
      <c r="H182" s="40"/>
      <c r="I182" s="227"/>
      <c r="J182" s="40"/>
      <c r="K182" s="40"/>
      <c r="L182" s="44"/>
      <c r="M182" s="228"/>
      <c r="N182" s="229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149</v>
      </c>
      <c r="AU182" s="17" t="s">
        <v>81</v>
      </c>
    </row>
    <row r="183" s="13" customFormat="1">
      <c r="A183" s="13"/>
      <c r="B183" s="230"/>
      <c r="C183" s="231"/>
      <c r="D183" s="232" t="s">
        <v>156</v>
      </c>
      <c r="E183" s="233" t="s">
        <v>19</v>
      </c>
      <c r="F183" s="234" t="s">
        <v>385</v>
      </c>
      <c r="G183" s="231"/>
      <c r="H183" s="233" t="s">
        <v>19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156</v>
      </c>
      <c r="AU183" s="240" t="s">
        <v>81</v>
      </c>
      <c r="AV183" s="13" t="s">
        <v>79</v>
      </c>
      <c r="AW183" s="13" t="s">
        <v>33</v>
      </c>
      <c r="AX183" s="13" t="s">
        <v>71</v>
      </c>
      <c r="AY183" s="240" t="s">
        <v>138</v>
      </c>
    </row>
    <row r="184" s="13" customFormat="1">
      <c r="A184" s="13"/>
      <c r="B184" s="230"/>
      <c r="C184" s="231"/>
      <c r="D184" s="232" t="s">
        <v>156</v>
      </c>
      <c r="E184" s="233" t="s">
        <v>19</v>
      </c>
      <c r="F184" s="234" t="s">
        <v>157</v>
      </c>
      <c r="G184" s="231"/>
      <c r="H184" s="233" t="s">
        <v>19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156</v>
      </c>
      <c r="AU184" s="240" t="s">
        <v>81</v>
      </c>
      <c r="AV184" s="13" t="s">
        <v>79</v>
      </c>
      <c r="AW184" s="13" t="s">
        <v>33</v>
      </c>
      <c r="AX184" s="13" t="s">
        <v>71</v>
      </c>
      <c r="AY184" s="240" t="s">
        <v>138</v>
      </c>
    </row>
    <row r="185" s="14" customFormat="1">
      <c r="A185" s="14"/>
      <c r="B185" s="241"/>
      <c r="C185" s="242"/>
      <c r="D185" s="232" t="s">
        <v>156</v>
      </c>
      <c r="E185" s="243" t="s">
        <v>19</v>
      </c>
      <c r="F185" s="244" t="s">
        <v>386</v>
      </c>
      <c r="G185" s="242"/>
      <c r="H185" s="245">
        <v>110.456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156</v>
      </c>
      <c r="AU185" s="251" t="s">
        <v>81</v>
      </c>
      <c r="AV185" s="14" t="s">
        <v>81</v>
      </c>
      <c r="AW185" s="14" t="s">
        <v>33</v>
      </c>
      <c r="AX185" s="14" t="s">
        <v>71</v>
      </c>
      <c r="AY185" s="251" t="s">
        <v>138</v>
      </c>
    </row>
    <row r="186" s="14" customFormat="1">
      <c r="A186" s="14"/>
      <c r="B186" s="241"/>
      <c r="C186" s="242"/>
      <c r="D186" s="232" t="s">
        <v>156</v>
      </c>
      <c r="E186" s="243" t="s">
        <v>19</v>
      </c>
      <c r="F186" s="244" t="s">
        <v>387</v>
      </c>
      <c r="G186" s="242"/>
      <c r="H186" s="245">
        <v>0.40500000000000003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1" t="s">
        <v>156</v>
      </c>
      <c r="AU186" s="251" t="s">
        <v>81</v>
      </c>
      <c r="AV186" s="14" t="s">
        <v>81</v>
      </c>
      <c r="AW186" s="14" t="s">
        <v>33</v>
      </c>
      <c r="AX186" s="14" t="s">
        <v>71</v>
      </c>
      <c r="AY186" s="251" t="s">
        <v>138</v>
      </c>
    </row>
    <row r="187" s="14" customFormat="1">
      <c r="A187" s="14"/>
      <c r="B187" s="241"/>
      <c r="C187" s="242"/>
      <c r="D187" s="232" t="s">
        <v>156</v>
      </c>
      <c r="E187" s="243" t="s">
        <v>19</v>
      </c>
      <c r="F187" s="244" t="s">
        <v>388</v>
      </c>
      <c r="G187" s="242"/>
      <c r="H187" s="245">
        <v>4.0949999999999998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156</v>
      </c>
      <c r="AU187" s="251" t="s">
        <v>81</v>
      </c>
      <c r="AV187" s="14" t="s">
        <v>81</v>
      </c>
      <c r="AW187" s="14" t="s">
        <v>33</v>
      </c>
      <c r="AX187" s="14" t="s">
        <v>71</v>
      </c>
      <c r="AY187" s="251" t="s">
        <v>138</v>
      </c>
    </row>
    <row r="188" s="13" customFormat="1">
      <c r="A188" s="13"/>
      <c r="B188" s="230"/>
      <c r="C188" s="231"/>
      <c r="D188" s="232" t="s">
        <v>156</v>
      </c>
      <c r="E188" s="233" t="s">
        <v>19</v>
      </c>
      <c r="F188" s="234" t="s">
        <v>160</v>
      </c>
      <c r="G188" s="231"/>
      <c r="H188" s="233" t="s">
        <v>19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156</v>
      </c>
      <c r="AU188" s="240" t="s">
        <v>81</v>
      </c>
      <c r="AV188" s="13" t="s">
        <v>79</v>
      </c>
      <c r="AW188" s="13" t="s">
        <v>33</v>
      </c>
      <c r="AX188" s="13" t="s">
        <v>71</v>
      </c>
      <c r="AY188" s="240" t="s">
        <v>138</v>
      </c>
    </row>
    <row r="189" s="14" customFormat="1">
      <c r="A189" s="14"/>
      <c r="B189" s="241"/>
      <c r="C189" s="242"/>
      <c r="D189" s="232" t="s">
        <v>156</v>
      </c>
      <c r="E189" s="243" t="s">
        <v>19</v>
      </c>
      <c r="F189" s="244" t="s">
        <v>389</v>
      </c>
      <c r="G189" s="242"/>
      <c r="H189" s="245">
        <v>0.13500000000000001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156</v>
      </c>
      <c r="AU189" s="251" t="s">
        <v>81</v>
      </c>
      <c r="AV189" s="14" t="s">
        <v>81</v>
      </c>
      <c r="AW189" s="14" t="s">
        <v>33</v>
      </c>
      <c r="AX189" s="14" t="s">
        <v>71</v>
      </c>
      <c r="AY189" s="251" t="s">
        <v>138</v>
      </c>
    </row>
    <row r="190" s="14" customFormat="1">
      <c r="A190" s="14"/>
      <c r="B190" s="241"/>
      <c r="C190" s="242"/>
      <c r="D190" s="232" t="s">
        <v>156</v>
      </c>
      <c r="E190" s="243" t="s">
        <v>19</v>
      </c>
      <c r="F190" s="244" t="s">
        <v>390</v>
      </c>
      <c r="G190" s="242"/>
      <c r="H190" s="245">
        <v>135.666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156</v>
      </c>
      <c r="AU190" s="251" t="s">
        <v>81</v>
      </c>
      <c r="AV190" s="14" t="s">
        <v>81</v>
      </c>
      <c r="AW190" s="14" t="s">
        <v>33</v>
      </c>
      <c r="AX190" s="14" t="s">
        <v>71</v>
      </c>
      <c r="AY190" s="251" t="s">
        <v>138</v>
      </c>
    </row>
    <row r="191" s="14" customFormat="1">
      <c r="A191" s="14"/>
      <c r="B191" s="241"/>
      <c r="C191" s="242"/>
      <c r="D191" s="232" t="s">
        <v>156</v>
      </c>
      <c r="E191" s="243" t="s">
        <v>19</v>
      </c>
      <c r="F191" s="244" t="s">
        <v>391</v>
      </c>
      <c r="G191" s="242"/>
      <c r="H191" s="245">
        <v>1.26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156</v>
      </c>
      <c r="AU191" s="251" t="s">
        <v>81</v>
      </c>
      <c r="AV191" s="14" t="s">
        <v>81</v>
      </c>
      <c r="AW191" s="14" t="s">
        <v>33</v>
      </c>
      <c r="AX191" s="14" t="s">
        <v>71</v>
      </c>
      <c r="AY191" s="251" t="s">
        <v>138</v>
      </c>
    </row>
    <row r="192" s="13" customFormat="1">
      <c r="A192" s="13"/>
      <c r="B192" s="230"/>
      <c r="C192" s="231"/>
      <c r="D192" s="232" t="s">
        <v>156</v>
      </c>
      <c r="E192" s="233" t="s">
        <v>19</v>
      </c>
      <c r="F192" s="234" t="s">
        <v>163</v>
      </c>
      <c r="G192" s="231"/>
      <c r="H192" s="233" t="s">
        <v>19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156</v>
      </c>
      <c r="AU192" s="240" t="s">
        <v>81</v>
      </c>
      <c r="AV192" s="13" t="s">
        <v>79</v>
      </c>
      <c r="AW192" s="13" t="s">
        <v>33</v>
      </c>
      <c r="AX192" s="13" t="s">
        <v>71</v>
      </c>
      <c r="AY192" s="240" t="s">
        <v>138</v>
      </c>
    </row>
    <row r="193" s="14" customFormat="1">
      <c r="A193" s="14"/>
      <c r="B193" s="241"/>
      <c r="C193" s="242"/>
      <c r="D193" s="232" t="s">
        <v>156</v>
      </c>
      <c r="E193" s="243" t="s">
        <v>19</v>
      </c>
      <c r="F193" s="244" t="s">
        <v>389</v>
      </c>
      <c r="G193" s="242"/>
      <c r="H193" s="245">
        <v>0.13500000000000001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156</v>
      </c>
      <c r="AU193" s="251" t="s">
        <v>81</v>
      </c>
      <c r="AV193" s="14" t="s">
        <v>81</v>
      </c>
      <c r="AW193" s="14" t="s">
        <v>33</v>
      </c>
      <c r="AX193" s="14" t="s">
        <v>71</v>
      </c>
      <c r="AY193" s="251" t="s">
        <v>138</v>
      </c>
    </row>
    <row r="194" s="14" customFormat="1">
      <c r="A194" s="14"/>
      <c r="B194" s="241"/>
      <c r="C194" s="242"/>
      <c r="D194" s="232" t="s">
        <v>156</v>
      </c>
      <c r="E194" s="243" t="s">
        <v>19</v>
      </c>
      <c r="F194" s="244" t="s">
        <v>392</v>
      </c>
      <c r="G194" s="242"/>
      <c r="H194" s="245">
        <v>123.03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156</v>
      </c>
      <c r="AU194" s="251" t="s">
        <v>81</v>
      </c>
      <c r="AV194" s="14" t="s">
        <v>81</v>
      </c>
      <c r="AW194" s="14" t="s">
        <v>33</v>
      </c>
      <c r="AX194" s="14" t="s">
        <v>71</v>
      </c>
      <c r="AY194" s="251" t="s">
        <v>138</v>
      </c>
    </row>
    <row r="195" s="14" customFormat="1">
      <c r="A195" s="14"/>
      <c r="B195" s="241"/>
      <c r="C195" s="242"/>
      <c r="D195" s="232" t="s">
        <v>156</v>
      </c>
      <c r="E195" s="243" t="s">
        <v>19</v>
      </c>
      <c r="F195" s="244" t="s">
        <v>393</v>
      </c>
      <c r="G195" s="242"/>
      <c r="H195" s="245">
        <v>5.2800000000000002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156</v>
      </c>
      <c r="AU195" s="251" t="s">
        <v>81</v>
      </c>
      <c r="AV195" s="14" t="s">
        <v>81</v>
      </c>
      <c r="AW195" s="14" t="s">
        <v>33</v>
      </c>
      <c r="AX195" s="14" t="s">
        <v>71</v>
      </c>
      <c r="AY195" s="251" t="s">
        <v>138</v>
      </c>
    </row>
    <row r="196" s="15" customFormat="1">
      <c r="A196" s="15"/>
      <c r="B196" s="252"/>
      <c r="C196" s="253"/>
      <c r="D196" s="232" t="s">
        <v>156</v>
      </c>
      <c r="E196" s="254" t="s">
        <v>19</v>
      </c>
      <c r="F196" s="255" t="s">
        <v>166</v>
      </c>
      <c r="G196" s="253"/>
      <c r="H196" s="256">
        <v>380.46199999999999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2" t="s">
        <v>156</v>
      </c>
      <c r="AU196" s="262" t="s">
        <v>81</v>
      </c>
      <c r="AV196" s="15" t="s">
        <v>147</v>
      </c>
      <c r="AW196" s="15" t="s">
        <v>33</v>
      </c>
      <c r="AX196" s="15" t="s">
        <v>79</v>
      </c>
      <c r="AY196" s="262" t="s">
        <v>138</v>
      </c>
    </row>
    <row r="197" s="2" customFormat="1" ht="33" customHeight="1">
      <c r="A197" s="38"/>
      <c r="B197" s="39"/>
      <c r="C197" s="212" t="s">
        <v>394</v>
      </c>
      <c r="D197" s="212" t="s">
        <v>142</v>
      </c>
      <c r="E197" s="213" t="s">
        <v>395</v>
      </c>
      <c r="F197" s="214" t="s">
        <v>396</v>
      </c>
      <c r="G197" s="215" t="s">
        <v>145</v>
      </c>
      <c r="H197" s="216">
        <v>150</v>
      </c>
      <c r="I197" s="217"/>
      <c r="J197" s="218">
        <f>ROUND(I197*H197,2)</f>
        <v>0</v>
      </c>
      <c r="K197" s="214" t="s">
        <v>146</v>
      </c>
      <c r="L197" s="44"/>
      <c r="M197" s="219" t="s">
        <v>19</v>
      </c>
      <c r="N197" s="220" t="s">
        <v>42</v>
      </c>
      <c r="O197" s="84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147</v>
      </c>
      <c r="AT197" s="223" t="s">
        <v>142</v>
      </c>
      <c r="AU197" s="223" t="s">
        <v>81</v>
      </c>
      <c r="AY197" s="17" t="s">
        <v>138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79</v>
      </c>
      <c r="BK197" s="224">
        <f>ROUND(I197*H197,2)</f>
        <v>0</v>
      </c>
      <c r="BL197" s="17" t="s">
        <v>147</v>
      </c>
      <c r="BM197" s="223" t="s">
        <v>397</v>
      </c>
    </row>
    <row r="198" s="2" customFormat="1">
      <c r="A198" s="38"/>
      <c r="B198" s="39"/>
      <c r="C198" s="40"/>
      <c r="D198" s="225" t="s">
        <v>149</v>
      </c>
      <c r="E198" s="40"/>
      <c r="F198" s="226" t="s">
        <v>398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149</v>
      </c>
      <c r="AU198" s="17" t="s">
        <v>81</v>
      </c>
    </row>
    <row r="199" s="2" customFormat="1" ht="33" customHeight="1">
      <c r="A199" s="38"/>
      <c r="B199" s="39"/>
      <c r="C199" s="212" t="s">
        <v>399</v>
      </c>
      <c r="D199" s="212" t="s">
        <v>142</v>
      </c>
      <c r="E199" s="213" t="s">
        <v>400</v>
      </c>
      <c r="F199" s="214" t="s">
        <v>401</v>
      </c>
      <c r="G199" s="215" t="s">
        <v>145</v>
      </c>
      <c r="H199" s="216">
        <v>0.90000000000000002</v>
      </c>
      <c r="I199" s="217"/>
      <c r="J199" s="218">
        <f>ROUND(I199*H199,2)</f>
        <v>0</v>
      </c>
      <c r="K199" s="214" t="s">
        <v>146</v>
      </c>
      <c r="L199" s="44"/>
      <c r="M199" s="219" t="s">
        <v>19</v>
      </c>
      <c r="N199" s="220" t="s">
        <v>42</v>
      </c>
      <c r="O199" s="84"/>
      <c r="P199" s="221">
        <f>O199*H199</f>
        <v>0</v>
      </c>
      <c r="Q199" s="221">
        <v>0.0073499999999999998</v>
      </c>
      <c r="R199" s="221">
        <f>Q199*H199</f>
        <v>0.0066150000000000002</v>
      </c>
      <c r="S199" s="221">
        <v>0</v>
      </c>
      <c r="T199" s="22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3" t="s">
        <v>147</v>
      </c>
      <c r="AT199" s="223" t="s">
        <v>142</v>
      </c>
      <c r="AU199" s="223" t="s">
        <v>81</v>
      </c>
      <c r="AY199" s="17" t="s">
        <v>138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79</v>
      </c>
      <c r="BK199" s="224">
        <f>ROUND(I199*H199,2)</f>
        <v>0</v>
      </c>
      <c r="BL199" s="17" t="s">
        <v>147</v>
      </c>
      <c r="BM199" s="223" t="s">
        <v>402</v>
      </c>
    </row>
    <row r="200" s="2" customFormat="1">
      <c r="A200" s="38"/>
      <c r="B200" s="39"/>
      <c r="C200" s="40"/>
      <c r="D200" s="225" t="s">
        <v>149</v>
      </c>
      <c r="E200" s="40"/>
      <c r="F200" s="226" t="s">
        <v>403</v>
      </c>
      <c r="G200" s="40"/>
      <c r="H200" s="40"/>
      <c r="I200" s="227"/>
      <c r="J200" s="40"/>
      <c r="K200" s="40"/>
      <c r="L200" s="44"/>
      <c r="M200" s="228"/>
      <c r="N200" s="229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149</v>
      </c>
      <c r="AU200" s="17" t="s">
        <v>81</v>
      </c>
    </row>
    <row r="201" s="13" customFormat="1">
      <c r="A201" s="13"/>
      <c r="B201" s="230"/>
      <c r="C201" s="231"/>
      <c r="D201" s="232" t="s">
        <v>156</v>
      </c>
      <c r="E201" s="233" t="s">
        <v>19</v>
      </c>
      <c r="F201" s="234" t="s">
        <v>160</v>
      </c>
      <c r="G201" s="231"/>
      <c r="H201" s="233" t="s">
        <v>19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156</v>
      </c>
      <c r="AU201" s="240" t="s">
        <v>81</v>
      </c>
      <c r="AV201" s="13" t="s">
        <v>79</v>
      </c>
      <c r="AW201" s="13" t="s">
        <v>33</v>
      </c>
      <c r="AX201" s="13" t="s">
        <v>71</v>
      </c>
      <c r="AY201" s="240" t="s">
        <v>138</v>
      </c>
    </row>
    <row r="202" s="14" customFormat="1">
      <c r="A202" s="14"/>
      <c r="B202" s="241"/>
      <c r="C202" s="242"/>
      <c r="D202" s="232" t="s">
        <v>156</v>
      </c>
      <c r="E202" s="243" t="s">
        <v>19</v>
      </c>
      <c r="F202" s="244" t="s">
        <v>180</v>
      </c>
      <c r="G202" s="242"/>
      <c r="H202" s="245">
        <v>0.90000000000000002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1" t="s">
        <v>156</v>
      </c>
      <c r="AU202" s="251" t="s">
        <v>81</v>
      </c>
      <c r="AV202" s="14" t="s">
        <v>81</v>
      </c>
      <c r="AW202" s="14" t="s">
        <v>33</v>
      </c>
      <c r="AX202" s="14" t="s">
        <v>79</v>
      </c>
      <c r="AY202" s="251" t="s">
        <v>138</v>
      </c>
    </row>
    <row r="203" s="2" customFormat="1" ht="44.25" customHeight="1">
      <c r="A203" s="38"/>
      <c r="B203" s="39"/>
      <c r="C203" s="212" t="s">
        <v>404</v>
      </c>
      <c r="D203" s="212" t="s">
        <v>142</v>
      </c>
      <c r="E203" s="213" t="s">
        <v>405</v>
      </c>
      <c r="F203" s="214" t="s">
        <v>406</v>
      </c>
      <c r="G203" s="215" t="s">
        <v>243</v>
      </c>
      <c r="H203" s="216">
        <v>80</v>
      </c>
      <c r="I203" s="217"/>
      <c r="J203" s="218">
        <f>ROUND(I203*H203,2)</f>
        <v>0</v>
      </c>
      <c r="K203" s="214" t="s">
        <v>146</v>
      </c>
      <c r="L203" s="44"/>
      <c r="M203" s="219" t="s">
        <v>19</v>
      </c>
      <c r="N203" s="220" t="s">
        <v>42</v>
      </c>
      <c r="O203" s="84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3" t="s">
        <v>147</v>
      </c>
      <c r="AT203" s="223" t="s">
        <v>142</v>
      </c>
      <c r="AU203" s="223" t="s">
        <v>81</v>
      </c>
      <c r="AY203" s="17" t="s">
        <v>138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7" t="s">
        <v>79</v>
      </c>
      <c r="BK203" s="224">
        <f>ROUND(I203*H203,2)</f>
        <v>0</v>
      </c>
      <c r="BL203" s="17" t="s">
        <v>147</v>
      </c>
      <c r="BM203" s="223" t="s">
        <v>407</v>
      </c>
    </row>
    <row r="204" s="2" customFormat="1">
      <c r="A204" s="38"/>
      <c r="B204" s="39"/>
      <c r="C204" s="40"/>
      <c r="D204" s="225" t="s">
        <v>149</v>
      </c>
      <c r="E204" s="40"/>
      <c r="F204" s="226" t="s">
        <v>408</v>
      </c>
      <c r="G204" s="40"/>
      <c r="H204" s="40"/>
      <c r="I204" s="227"/>
      <c r="J204" s="40"/>
      <c r="K204" s="40"/>
      <c r="L204" s="44"/>
      <c r="M204" s="228"/>
      <c r="N204" s="229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149</v>
      </c>
      <c r="AU204" s="17" t="s">
        <v>81</v>
      </c>
    </row>
    <row r="205" s="2" customFormat="1" ht="24.15" customHeight="1">
      <c r="A205" s="38"/>
      <c r="B205" s="39"/>
      <c r="C205" s="266" t="s">
        <v>409</v>
      </c>
      <c r="D205" s="266" t="s">
        <v>308</v>
      </c>
      <c r="E205" s="267" t="s">
        <v>410</v>
      </c>
      <c r="F205" s="268" t="s">
        <v>411</v>
      </c>
      <c r="G205" s="269" t="s">
        <v>243</v>
      </c>
      <c r="H205" s="270">
        <v>80</v>
      </c>
      <c r="I205" s="271"/>
      <c r="J205" s="272">
        <f>ROUND(I205*H205,2)</f>
        <v>0</v>
      </c>
      <c r="K205" s="268" t="s">
        <v>146</v>
      </c>
      <c r="L205" s="273"/>
      <c r="M205" s="274" t="s">
        <v>19</v>
      </c>
      <c r="N205" s="275" t="s">
        <v>42</v>
      </c>
      <c r="O205" s="84"/>
      <c r="P205" s="221">
        <f>O205*H205</f>
        <v>0</v>
      </c>
      <c r="Q205" s="221">
        <v>0.00010000000000000001</v>
      </c>
      <c r="R205" s="221">
        <f>Q205*H205</f>
        <v>0.0080000000000000002</v>
      </c>
      <c r="S205" s="221">
        <v>0</v>
      </c>
      <c r="T205" s="22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3" t="s">
        <v>175</v>
      </c>
      <c r="AT205" s="223" t="s">
        <v>308</v>
      </c>
      <c r="AU205" s="223" t="s">
        <v>81</v>
      </c>
      <c r="AY205" s="17" t="s">
        <v>138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7" t="s">
        <v>79</v>
      </c>
      <c r="BK205" s="224">
        <f>ROUND(I205*H205,2)</f>
        <v>0</v>
      </c>
      <c r="BL205" s="17" t="s">
        <v>147</v>
      </c>
      <c r="BM205" s="223" t="s">
        <v>412</v>
      </c>
    </row>
    <row r="206" s="2" customFormat="1" ht="37.8" customHeight="1">
      <c r="A206" s="38"/>
      <c r="B206" s="39"/>
      <c r="C206" s="212" t="s">
        <v>413</v>
      </c>
      <c r="D206" s="212" t="s">
        <v>142</v>
      </c>
      <c r="E206" s="213" t="s">
        <v>414</v>
      </c>
      <c r="F206" s="214" t="s">
        <v>415</v>
      </c>
      <c r="G206" s="215" t="s">
        <v>145</v>
      </c>
      <c r="H206" s="216">
        <v>0.90000000000000002</v>
      </c>
      <c r="I206" s="217"/>
      <c r="J206" s="218">
        <f>ROUND(I206*H206,2)</f>
        <v>0</v>
      </c>
      <c r="K206" s="214" t="s">
        <v>146</v>
      </c>
      <c r="L206" s="44"/>
      <c r="M206" s="219" t="s">
        <v>19</v>
      </c>
      <c r="N206" s="220" t="s">
        <v>42</v>
      </c>
      <c r="O206" s="84"/>
      <c r="P206" s="221">
        <f>O206*H206</f>
        <v>0</v>
      </c>
      <c r="Q206" s="221">
        <v>0.023630000000000002</v>
      </c>
      <c r="R206" s="221">
        <f>Q206*H206</f>
        <v>0.021267000000000001</v>
      </c>
      <c r="S206" s="221">
        <v>0</v>
      </c>
      <c r="T206" s="22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3" t="s">
        <v>147</v>
      </c>
      <c r="AT206" s="223" t="s">
        <v>142</v>
      </c>
      <c r="AU206" s="223" t="s">
        <v>81</v>
      </c>
      <c r="AY206" s="17" t="s">
        <v>138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7" t="s">
        <v>79</v>
      </c>
      <c r="BK206" s="224">
        <f>ROUND(I206*H206,2)</f>
        <v>0</v>
      </c>
      <c r="BL206" s="17" t="s">
        <v>147</v>
      </c>
      <c r="BM206" s="223" t="s">
        <v>416</v>
      </c>
    </row>
    <row r="207" s="2" customFormat="1">
      <c r="A207" s="38"/>
      <c r="B207" s="39"/>
      <c r="C207" s="40"/>
      <c r="D207" s="225" t="s">
        <v>149</v>
      </c>
      <c r="E207" s="40"/>
      <c r="F207" s="226" t="s">
        <v>417</v>
      </c>
      <c r="G207" s="40"/>
      <c r="H207" s="40"/>
      <c r="I207" s="227"/>
      <c r="J207" s="40"/>
      <c r="K207" s="40"/>
      <c r="L207" s="44"/>
      <c r="M207" s="228"/>
      <c r="N207" s="229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149</v>
      </c>
      <c r="AU207" s="17" t="s">
        <v>81</v>
      </c>
    </row>
    <row r="208" s="13" customFormat="1">
      <c r="A208" s="13"/>
      <c r="B208" s="230"/>
      <c r="C208" s="231"/>
      <c r="D208" s="232" t="s">
        <v>156</v>
      </c>
      <c r="E208" s="233" t="s">
        <v>19</v>
      </c>
      <c r="F208" s="234" t="s">
        <v>160</v>
      </c>
      <c r="G208" s="231"/>
      <c r="H208" s="233" t="s">
        <v>19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156</v>
      </c>
      <c r="AU208" s="240" t="s">
        <v>81</v>
      </c>
      <c r="AV208" s="13" t="s">
        <v>79</v>
      </c>
      <c r="AW208" s="13" t="s">
        <v>33</v>
      </c>
      <c r="AX208" s="13" t="s">
        <v>71</v>
      </c>
      <c r="AY208" s="240" t="s">
        <v>138</v>
      </c>
    </row>
    <row r="209" s="14" customFormat="1">
      <c r="A209" s="14"/>
      <c r="B209" s="241"/>
      <c r="C209" s="242"/>
      <c r="D209" s="232" t="s">
        <v>156</v>
      </c>
      <c r="E209" s="243" t="s">
        <v>19</v>
      </c>
      <c r="F209" s="244" t="s">
        <v>180</v>
      </c>
      <c r="G209" s="242"/>
      <c r="H209" s="245">
        <v>0.90000000000000002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1" t="s">
        <v>156</v>
      </c>
      <c r="AU209" s="251" t="s">
        <v>81</v>
      </c>
      <c r="AV209" s="14" t="s">
        <v>81</v>
      </c>
      <c r="AW209" s="14" t="s">
        <v>33</v>
      </c>
      <c r="AX209" s="14" t="s">
        <v>79</v>
      </c>
      <c r="AY209" s="251" t="s">
        <v>138</v>
      </c>
    </row>
    <row r="210" s="2" customFormat="1" ht="24.15" customHeight="1">
      <c r="A210" s="38"/>
      <c r="B210" s="39"/>
      <c r="C210" s="212" t="s">
        <v>418</v>
      </c>
      <c r="D210" s="212" t="s">
        <v>142</v>
      </c>
      <c r="E210" s="213" t="s">
        <v>419</v>
      </c>
      <c r="F210" s="214" t="s">
        <v>420</v>
      </c>
      <c r="G210" s="215" t="s">
        <v>145</v>
      </c>
      <c r="H210" s="216">
        <v>0.90000000000000002</v>
      </c>
      <c r="I210" s="217"/>
      <c r="J210" s="218">
        <f>ROUND(I210*H210,2)</f>
        <v>0</v>
      </c>
      <c r="K210" s="214" t="s">
        <v>146</v>
      </c>
      <c r="L210" s="44"/>
      <c r="M210" s="219" t="s">
        <v>19</v>
      </c>
      <c r="N210" s="220" t="s">
        <v>42</v>
      </c>
      <c r="O210" s="84"/>
      <c r="P210" s="221">
        <f>O210*H210</f>
        <v>0</v>
      </c>
      <c r="Q210" s="221">
        <v>0.025000000000000001</v>
      </c>
      <c r="R210" s="221">
        <f>Q210*H210</f>
        <v>0.022500000000000003</v>
      </c>
      <c r="S210" s="221">
        <v>0</v>
      </c>
      <c r="T210" s="22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3" t="s">
        <v>147</v>
      </c>
      <c r="AT210" s="223" t="s">
        <v>142</v>
      </c>
      <c r="AU210" s="223" t="s">
        <v>81</v>
      </c>
      <c r="AY210" s="17" t="s">
        <v>138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7" t="s">
        <v>79</v>
      </c>
      <c r="BK210" s="224">
        <f>ROUND(I210*H210,2)</f>
        <v>0</v>
      </c>
      <c r="BL210" s="17" t="s">
        <v>147</v>
      </c>
      <c r="BM210" s="223" t="s">
        <v>421</v>
      </c>
    </row>
    <row r="211" s="2" customFormat="1">
      <c r="A211" s="38"/>
      <c r="B211" s="39"/>
      <c r="C211" s="40"/>
      <c r="D211" s="225" t="s">
        <v>149</v>
      </c>
      <c r="E211" s="40"/>
      <c r="F211" s="226" t="s">
        <v>422</v>
      </c>
      <c r="G211" s="40"/>
      <c r="H211" s="40"/>
      <c r="I211" s="227"/>
      <c r="J211" s="40"/>
      <c r="K211" s="40"/>
      <c r="L211" s="44"/>
      <c r="M211" s="228"/>
      <c r="N211" s="229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149</v>
      </c>
      <c r="AU211" s="17" t="s">
        <v>81</v>
      </c>
    </row>
    <row r="212" s="13" customFormat="1">
      <c r="A212" s="13"/>
      <c r="B212" s="230"/>
      <c r="C212" s="231"/>
      <c r="D212" s="232" t="s">
        <v>156</v>
      </c>
      <c r="E212" s="233" t="s">
        <v>19</v>
      </c>
      <c r="F212" s="234" t="s">
        <v>160</v>
      </c>
      <c r="G212" s="231"/>
      <c r="H212" s="233" t="s">
        <v>19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156</v>
      </c>
      <c r="AU212" s="240" t="s">
        <v>81</v>
      </c>
      <c r="AV212" s="13" t="s">
        <v>79</v>
      </c>
      <c r="AW212" s="13" t="s">
        <v>33</v>
      </c>
      <c r="AX212" s="13" t="s">
        <v>71</v>
      </c>
      <c r="AY212" s="240" t="s">
        <v>138</v>
      </c>
    </row>
    <row r="213" s="14" customFormat="1">
      <c r="A213" s="14"/>
      <c r="B213" s="241"/>
      <c r="C213" s="242"/>
      <c r="D213" s="232" t="s">
        <v>156</v>
      </c>
      <c r="E213" s="243" t="s">
        <v>19</v>
      </c>
      <c r="F213" s="244" t="s">
        <v>180</v>
      </c>
      <c r="G213" s="242"/>
      <c r="H213" s="245">
        <v>0.90000000000000002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1" t="s">
        <v>156</v>
      </c>
      <c r="AU213" s="251" t="s">
        <v>81</v>
      </c>
      <c r="AV213" s="14" t="s">
        <v>81</v>
      </c>
      <c r="AW213" s="14" t="s">
        <v>33</v>
      </c>
      <c r="AX213" s="14" t="s">
        <v>79</v>
      </c>
      <c r="AY213" s="251" t="s">
        <v>138</v>
      </c>
    </row>
    <row r="214" s="2" customFormat="1" ht="24.15" customHeight="1">
      <c r="A214" s="38"/>
      <c r="B214" s="39"/>
      <c r="C214" s="212" t="s">
        <v>221</v>
      </c>
      <c r="D214" s="212" t="s">
        <v>142</v>
      </c>
      <c r="E214" s="213" t="s">
        <v>423</v>
      </c>
      <c r="F214" s="214" t="s">
        <v>424</v>
      </c>
      <c r="G214" s="215" t="s">
        <v>145</v>
      </c>
      <c r="H214" s="216">
        <v>72.390000000000001</v>
      </c>
      <c r="I214" s="217"/>
      <c r="J214" s="218">
        <f>ROUND(I214*H214,2)</f>
        <v>0</v>
      </c>
      <c r="K214" s="214" t="s">
        <v>146</v>
      </c>
      <c r="L214" s="44"/>
      <c r="M214" s="219" t="s">
        <v>19</v>
      </c>
      <c r="N214" s="220" t="s">
        <v>42</v>
      </c>
      <c r="O214" s="84"/>
      <c r="P214" s="221">
        <f>O214*H214</f>
        <v>0</v>
      </c>
      <c r="Q214" s="221">
        <v>0.061199999999999997</v>
      </c>
      <c r="R214" s="221">
        <f>Q214*H214</f>
        <v>4.4302679999999999</v>
      </c>
      <c r="S214" s="221">
        <v>0</v>
      </c>
      <c r="T214" s="22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3" t="s">
        <v>147</v>
      </c>
      <c r="AT214" s="223" t="s">
        <v>142</v>
      </c>
      <c r="AU214" s="223" t="s">
        <v>81</v>
      </c>
      <c r="AY214" s="17" t="s">
        <v>138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7" t="s">
        <v>79</v>
      </c>
      <c r="BK214" s="224">
        <f>ROUND(I214*H214,2)</f>
        <v>0</v>
      </c>
      <c r="BL214" s="17" t="s">
        <v>147</v>
      </c>
      <c r="BM214" s="223" t="s">
        <v>425</v>
      </c>
    </row>
    <row r="215" s="2" customFormat="1">
      <c r="A215" s="38"/>
      <c r="B215" s="39"/>
      <c r="C215" s="40"/>
      <c r="D215" s="225" t="s">
        <v>149</v>
      </c>
      <c r="E215" s="40"/>
      <c r="F215" s="226" t="s">
        <v>426</v>
      </c>
      <c r="G215" s="40"/>
      <c r="H215" s="40"/>
      <c r="I215" s="227"/>
      <c r="J215" s="40"/>
      <c r="K215" s="40"/>
      <c r="L215" s="44"/>
      <c r="M215" s="228"/>
      <c r="N215" s="229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149</v>
      </c>
      <c r="AU215" s="17" t="s">
        <v>81</v>
      </c>
    </row>
    <row r="216" s="13" customFormat="1">
      <c r="A216" s="13"/>
      <c r="B216" s="230"/>
      <c r="C216" s="231"/>
      <c r="D216" s="232" t="s">
        <v>156</v>
      </c>
      <c r="E216" s="233" t="s">
        <v>19</v>
      </c>
      <c r="F216" s="234" t="s">
        <v>157</v>
      </c>
      <c r="G216" s="231"/>
      <c r="H216" s="233" t="s">
        <v>19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156</v>
      </c>
      <c r="AU216" s="240" t="s">
        <v>81</v>
      </c>
      <c r="AV216" s="13" t="s">
        <v>79</v>
      </c>
      <c r="AW216" s="13" t="s">
        <v>33</v>
      </c>
      <c r="AX216" s="13" t="s">
        <v>71</v>
      </c>
      <c r="AY216" s="240" t="s">
        <v>138</v>
      </c>
    </row>
    <row r="217" s="14" customFormat="1">
      <c r="A217" s="14"/>
      <c r="B217" s="241"/>
      <c r="C217" s="242"/>
      <c r="D217" s="232" t="s">
        <v>156</v>
      </c>
      <c r="E217" s="243" t="s">
        <v>19</v>
      </c>
      <c r="F217" s="244" t="s">
        <v>427</v>
      </c>
      <c r="G217" s="242"/>
      <c r="H217" s="245">
        <v>20.469999999999999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1" t="s">
        <v>156</v>
      </c>
      <c r="AU217" s="251" t="s">
        <v>81</v>
      </c>
      <c r="AV217" s="14" t="s">
        <v>81</v>
      </c>
      <c r="AW217" s="14" t="s">
        <v>33</v>
      </c>
      <c r="AX217" s="14" t="s">
        <v>71</v>
      </c>
      <c r="AY217" s="251" t="s">
        <v>138</v>
      </c>
    </row>
    <row r="218" s="13" customFormat="1">
      <c r="A218" s="13"/>
      <c r="B218" s="230"/>
      <c r="C218" s="231"/>
      <c r="D218" s="232" t="s">
        <v>156</v>
      </c>
      <c r="E218" s="233" t="s">
        <v>19</v>
      </c>
      <c r="F218" s="234" t="s">
        <v>160</v>
      </c>
      <c r="G218" s="231"/>
      <c r="H218" s="233" t="s">
        <v>19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156</v>
      </c>
      <c r="AU218" s="240" t="s">
        <v>81</v>
      </c>
      <c r="AV218" s="13" t="s">
        <v>79</v>
      </c>
      <c r="AW218" s="13" t="s">
        <v>33</v>
      </c>
      <c r="AX218" s="13" t="s">
        <v>71</v>
      </c>
      <c r="AY218" s="240" t="s">
        <v>138</v>
      </c>
    </row>
    <row r="219" s="14" customFormat="1">
      <c r="A219" s="14"/>
      <c r="B219" s="241"/>
      <c r="C219" s="242"/>
      <c r="D219" s="232" t="s">
        <v>156</v>
      </c>
      <c r="E219" s="243" t="s">
        <v>19</v>
      </c>
      <c r="F219" s="244" t="s">
        <v>428</v>
      </c>
      <c r="G219" s="242"/>
      <c r="H219" s="245">
        <v>21.170000000000002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156</v>
      </c>
      <c r="AU219" s="251" t="s">
        <v>81</v>
      </c>
      <c r="AV219" s="14" t="s">
        <v>81</v>
      </c>
      <c r="AW219" s="14" t="s">
        <v>33</v>
      </c>
      <c r="AX219" s="14" t="s">
        <v>71</v>
      </c>
      <c r="AY219" s="251" t="s">
        <v>138</v>
      </c>
    </row>
    <row r="220" s="13" customFormat="1">
      <c r="A220" s="13"/>
      <c r="B220" s="230"/>
      <c r="C220" s="231"/>
      <c r="D220" s="232" t="s">
        <v>156</v>
      </c>
      <c r="E220" s="233" t="s">
        <v>19</v>
      </c>
      <c r="F220" s="234" t="s">
        <v>163</v>
      </c>
      <c r="G220" s="231"/>
      <c r="H220" s="233" t="s">
        <v>19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156</v>
      </c>
      <c r="AU220" s="240" t="s">
        <v>81</v>
      </c>
      <c r="AV220" s="13" t="s">
        <v>79</v>
      </c>
      <c r="AW220" s="13" t="s">
        <v>33</v>
      </c>
      <c r="AX220" s="13" t="s">
        <v>71</v>
      </c>
      <c r="AY220" s="240" t="s">
        <v>138</v>
      </c>
    </row>
    <row r="221" s="14" customFormat="1">
      <c r="A221" s="14"/>
      <c r="B221" s="241"/>
      <c r="C221" s="242"/>
      <c r="D221" s="232" t="s">
        <v>156</v>
      </c>
      <c r="E221" s="243" t="s">
        <v>19</v>
      </c>
      <c r="F221" s="244" t="s">
        <v>429</v>
      </c>
      <c r="G221" s="242"/>
      <c r="H221" s="245">
        <v>30.75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156</v>
      </c>
      <c r="AU221" s="251" t="s">
        <v>81</v>
      </c>
      <c r="AV221" s="14" t="s">
        <v>81</v>
      </c>
      <c r="AW221" s="14" t="s">
        <v>33</v>
      </c>
      <c r="AX221" s="14" t="s">
        <v>71</v>
      </c>
      <c r="AY221" s="251" t="s">
        <v>138</v>
      </c>
    </row>
    <row r="222" s="15" customFormat="1">
      <c r="A222" s="15"/>
      <c r="B222" s="252"/>
      <c r="C222" s="253"/>
      <c r="D222" s="232" t="s">
        <v>156</v>
      </c>
      <c r="E222" s="254" t="s">
        <v>19</v>
      </c>
      <c r="F222" s="255" t="s">
        <v>166</v>
      </c>
      <c r="G222" s="253"/>
      <c r="H222" s="256">
        <v>72.390000000000001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2" t="s">
        <v>156</v>
      </c>
      <c r="AU222" s="262" t="s">
        <v>81</v>
      </c>
      <c r="AV222" s="15" t="s">
        <v>147</v>
      </c>
      <c r="AW222" s="15" t="s">
        <v>33</v>
      </c>
      <c r="AX222" s="15" t="s">
        <v>79</v>
      </c>
      <c r="AY222" s="262" t="s">
        <v>138</v>
      </c>
    </row>
    <row r="223" s="2" customFormat="1" ht="37.8" customHeight="1">
      <c r="A223" s="38"/>
      <c r="B223" s="39"/>
      <c r="C223" s="212" t="s">
        <v>430</v>
      </c>
      <c r="D223" s="212" t="s">
        <v>142</v>
      </c>
      <c r="E223" s="213" t="s">
        <v>431</v>
      </c>
      <c r="F223" s="214" t="s">
        <v>432</v>
      </c>
      <c r="G223" s="215" t="s">
        <v>433</v>
      </c>
      <c r="H223" s="216">
        <v>22</v>
      </c>
      <c r="I223" s="217"/>
      <c r="J223" s="218">
        <f>ROUND(I223*H223,2)</f>
        <v>0</v>
      </c>
      <c r="K223" s="214" t="s">
        <v>146</v>
      </c>
      <c r="L223" s="44"/>
      <c r="M223" s="219" t="s">
        <v>19</v>
      </c>
      <c r="N223" s="220" t="s">
        <v>42</v>
      </c>
      <c r="O223" s="84"/>
      <c r="P223" s="221">
        <f>O223*H223</f>
        <v>0</v>
      </c>
      <c r="Q223" s="221">
        <v>0.017770000000000001</v>
      </c>
      <c r="R223" s="221">
        <f>Q223*H223</f>
        <v>0.39094000000000001</v>
      </c>
      <c r="S223" s="221">
        <v>0</v>
      </c>
      <c r="T223" s="22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3" t="s">
        <v>147</v>
      </c>
      <c r="AT223" s="223" t="s">
        <v>142</v>
      </c>
      <c r="AU223" s="223" t="s">
        <v>81</v>
      </c>
      <c r="AY223" s="17" t="s">
        <v>138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7" t="s">
        <v>79</v>
      </c>
      <c r="BK223" s="224">
        <f>ROUND(I223*H223,2)</f>
        <v>0</v>
      </c>
      <c r="BL223" s="17" t="s">
        <v>147</v>
      </c>
      <c r="BM223" s="223" t="s">
        <v>434</v>
      </c>
    </row>
    <row r="224" s="2" customFormat="1">
      <c r="A224" s="38"/>
      <c r="B224" s="39"/>
      <c r="C224" s="40"/>
      <c r="D224" s="225" t="s">
        <v>149</v>
      </c>
      <c r="E224" s="40"/>
      <c r="F224" s="226" t="s">
        <v>435</v>
      </c>
      <c r="G224" s="40"/>
      <c r="H224" s="40"/>
      <c r="I224" s="227"/>
      <c r="J224" s="40"/>
      <c r="K224" s="40"/>
      <c r="L224" s="44"/>
      <c r="M224" s="228"/>
      <c r="N224" s="229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149</v>
      </c>
      <c r="AU224" s="17" t="s">
        <v>81</v>
      </c>
    </row>
    <row r="225" s="13" customFormat="1">
      <c r="A225" s="13"/>
      <c r="B225" s="230"/>
      <c r="C225" s="231"/>
      <c r="D225" s="232" t="s">
        <v>156</v>
      </c>
      <c r="E225" s="233" t="s">
        <v>19</v>
      </c>
      <c r="F225" s="234" t="s">
        <v>436</v>
      </c>
      <c r="G225" s="231"/>
      <c r="H225" s="233" t="s">
        <v>19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156</v>
      </c>
      <c r="AU225" s="240" t="s">
        <v>81</v>
      </c>
      <c r="AV225" s="13" t="s">
        <v>79</v>
      </c>
      <c r="AW225" s="13" t="s">
        <v>33</v>
      </c>
      <c r="AX225" s="13" t="s">
        <v>71</v>
      </c>
      <c r="AY225" s="240" t="s">
        <v>138</v>
      </c>
    </row>
    <row r="226" s="14" customFormat="1">
      <c r="A226" s="14"/>
      <c r="B226" s="241"/>
      <c r="C226" s="242"/>
      <c r="D226" s="232" t="s">
        <v>156</v>
      </c>
      <c r="E226" s="243" t="s">
        <v>19</v>
      </c>
      <c r="F226" s="244" t="s">
        <v>437</v>
      </c>
      <c r="G226" s="242"/>
      <c r="H226" s="245">
        <v>20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1" t="s">
        <v>156</v>
      </c>
      <c r="AU226" s="251" t="s">
        <v>81</v>
      </c>
      <c r="AV226" s="14" t="s">
        <v>81</v>
      </c>
      <c r="AW226" s="14" t="s">
        <v>33</v>
      </c>
      <c r="AX226" s="14" t="s">
        <v>71</v>
      </c>
      <c r="AY226" s="251" t="s">
        <v>138</v>
      </c>
    </row>
    <row r="227" s="13" customFormat="1">
      <c r="A227" s="13"/>
      <c r="B227" s="230"/>
      <c r="C227" s="231"/>
      <c r="D227" s="232" t="s">
        <v>156</v>
      </c>
      <c r="E227" s="233" t="s">
        <v>19</v>
      </c>
      <c r="F227" s="234" t="s">
        <v>438</v>
      </c>
      <c r="G227" s="231"/>
      <c r="H227" s="233" t="s">
        <v>19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156</v>
      </c>
      <c r="AU227" s="240" t="s">
        <v>81</v>
      </c>
      <c r="AV227" s="13" t="s">
        <v>79</v>
      </c>
      <c r="AW227" s="13" t="s">
        <v>33</v>
      </c>
      <c r="AX227" s="13" t="s">
        <v>71</v>
      </c>
      <c r="AY227" s="240" t="s">
        <v>138</v>
      </c>
    </row>
    <row r="228" s="14" customFormat="1">
      <c r="A228" s="14"/>
      <c r="B228" s="241"/>
      <c r="C228" s="242"/>
      <c r="D228" s="232" t="s">
        <v>156</v>
      </c>
      <c r="E228" s="243" t="s">
        <v>19</v>
      </c>
      <c r="F228" s="244" t="s">
        <v>81</v>
      </c>
      <c r="G228" s="242"/>
      <c r="H228" s="245">
        <v>2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156</v>
      </c>
      <c r="AU228" s="251" t="s">
        <v>81</v>
      </c>
      <c r="AV228" s="14" t="s">
        <v>81</v>
      </c>
      <c r="AW228" s="14" t="s">
        <v>33</v>
      </c>
      <c r="AX228" s="14" t="s">
        <v>71</v>
      </c>
      <c r="AY228" s="251" t="s">
        <v>138</v>
      </c>
    </row>
    <row r="229" s="15" customFormat="1">
      <c r="A229" s="15"/>
      <c r="B229" s="252"/>
      <c r="C229" s="253"/>
      <c r="D229" s="232" t="s">
        <v>156</v>
      </c>
      <c r="E229" s="254" t="s">
        <v>19</v>
      </c>
      <c r="F229" s="255" t="s">
        <v>166</v>
      </c>
      <c r="G229" s="253"/>
      <c r="H229" s="256">
        <v>22</v>
      </c>
      <c r="I229" s="257"/>
      <c r="J229" s="253"/>
      <c r="K229" s="253"/>
      <c r="L229" s="258"/>
      <c r="M229" s="259"/>
      <c r="N229" s="260"/>
      <c r="O229" s="260"/>
      <c r="P229" s="260"/>
      <c r="Q229" s="260"/>
      <c r="R229" s="260"/>
      <c r="S229" s="260"/>
      <c r="T229" s="261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2" t="s">
        <v>156</v>
      </c>
      <c r="AU229" s="262" t="s">
        <v>81</v>
      </c>
      <c r="AV229" s="15" t="s">
        <v>147</v>
      </c>
      <c r="AW229" s="15" t="s">
        <v>33</v>
      </c>
      <c r="AX229" s="15" t="s">
        <v>79</v>
      </c>
      <c r="AY229" s="262" t="s">
        <v>138</v>
      </c>
    </row>
    <row r="230" s="2" customFormat="1" ht="24.15" customHeight="1">
      <c r="A230" s="38"/>
      <c r="B230" s="39"/>
      <c r="C230" s="266" t="s">
        <v>439</v>
      </c>
      <c r="D230" s="266" t="s">
        <v>308</v>
      </c>
      <c r="E230" s="267" t="s">
        <v>440</v>
      </c>
      <c r="F230" s="268" t="s">
        <v>441</v>
      </c>
      <c r="G230" s="269" t="s">
        <v>433</v>
      </c>
      <c r="H230" s="270">
        <v>22</v>
      </c>
      <c r="I230" s="271"/>
      <c r="J230" s="272">
        <f>ROUND(I230*H230,2)</f>
        <v>0</v>
      </c>
      <c r="K230" s="268" t="s">
        <v>146</v>
      </c>
      <c r="L230" s="273"/>
      <c r="M230" s="274" t="s">
        <v>19</v>
      </c>
      <c r="N230" s="275" t="s">
        <v>42</v>
      </c>
      <c r="O230" s="84"/>
      <c r="P230" s="221">
        <f>O230*H230</f>
        <v>0</v>
      </c>
      <c r="Q230" s="221">
        <v>0.012250000000000001</v>
      </c>
      <c r="R230" s="221">
        <f>Q230*H230</f>
        <v>0.26950000000000002</v>
      </c>
      <c r="S230" s="221">
        <v>0</v>
      </c>
      <c r="T230" s="22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3" t="s">
        <v>175</v>
      </c>
      <c r="AT230" s="223" t="s">
        <v>308</v>
      </c>
      <c r="AU230" s="223" t="s">
        <v>81</v>
      </c>
      <c r="AY230" s="17" t="s">
        <v>138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79</v>
      </c>
      <c r="BK230" s="224">
        <f>ROUND(I230*H230,2)</f>
        <v>0</v>
      </c>
      <c r="BL230" s="17" t="s">
        <v>147</v>
      </c>
      <c r="BM230" s="223" t="s">
        <v>442</v>
      </c>
    </row>
    <row r="231" s="2" customFormat="1" ht="16.5" customHeight="1">
      <c r="A231" s="38"/>
      <c r="B231" s="39"/>
      <c r="C231" s="212" t="s">
        <v>443</v>
      </c>
      <c r="D231" s="212" t="s">
        <v>142</v>
      </c>
      <c r="E231" s="213" t="s">
        <v>444</v>
      </c>
      <c r="F231" s="214" t="s">
        <v>445</v>
      </c>
      <c r="G231" s="215" t="s">
        <v>446</v>
      </c>
      <c r="H231" s="216">
        <v>22</v>
      </c>
      <c r="I231" s="217"/>
      <c r="J231" s="218">
        <f>ROUND(I231*H231,2)</f>
        <v>0</v>
      </c>
      <c r="K231" s="214" t="s">
        <v>19</v>
      </c>
      <c r="L231" s="44"/>
      <c r="M231" s="219" t="s">
        <v>19</v>
      </c>
      <c r="N231" s="220" t="s">
        <v>42</v>
      </c>
      <c r="O231" s="84"/>
      <c r="P231" s="221">
        <f>O231*H231</f>
        <v>0</v>
      </c>
      <c r="Q231" s="221">
        <v>0</v>
      </c>
      <c r="R231" s="221">
        <f>Q231*H231</f>
        <v>0</v>
      </c>
      <c r="S231" s="221">
        <v>0</v>
      </c>
      <c r="T231" s="22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3" t="s">
        <v>147</v>
      </c>
      <c r="AT231" s="223" t="s">
        <v>142</v>
      </c>
      <c r="AU231" s="223" t="s">
        <v>81</v>
      </c>
      <c r="AY231" s="17" t="s">
        <v>138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7" t="s">
        <v>79</v>
      </c>
      <c r="BK231" s="224">
        <f>ROUND(I231*H231,2)</f>
        <v>0</v>
      </c>
      <c r="BL231" s="17" t="s">
        <v>147</v>
      </c>
      <c r="BM231" s="223" t="s">
        <v>447</v>
      </c>
    </row>
    <row r="232" s="2" customFormat="1" ht="37.8" customHeight="1">
      <c r="A232" s="38"/>
      <c r="B232" s="39"/>
      <c r="C232" s="212" t="s">
        <v>448</v>
      </c>
      <c r="D232" s="212" t="s">
        <v>142</v>
      </c>
      <c r="E232" s="213" t="s">
        <v>449</v>
      </c>
      <c r="F232" s="214" t="s">
        <v>450</v>
      </c>
      <c r="G232" s="215" t="s">
        <v>433</v>
      </c>
      <c r="H232" s="216">
        <v>4</v>
      </c>
      <c r="I232" s="217"/>
      <c r="J232" s="218">
        <f>ROUND(I232*H232,2)</f>
        <v>0</v>
      </c>
      <c r="K232" s="214" t="s">
        <v>146</v>
      </c>
      <c r="L232" s="44"/>
      <c r="M232" s="219" t="s">
        <v>19</v>
      </c>
      <c r="N232" s="220" t="s">
        <v>42</v>
      </c>
      <c r="O232" s="84"/>
      <c r="P232" s="221">
        <f>O232*H232</f>
        <v>0</v>
      </c>
      <c r="Q232" s="221">
        <v>0.053620000000000001</v>
      </c>
      <c r="R232" s="221">
        <f>Q232*H232</f>
        <v>0.21448</v>
      </c>
      <c r="S232" s="221">
        <v>0</v>
      </c>
      <c r="T232" s="22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3" t="s">
        <v>147</v>
      </c>
      <c r="AT232" s="223" t="s">
        <v>142</v>
      </c>
      <c r="AU232" s="223" t="s">
        <v>81</v>
      </c>
      <c r="AY232" s="17" t="s">
        <v>138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7" t="s">
        <v>79</v>
      </c>
      <c r="BK232" s="224">
        <f>ROUND(I232*H232,2)</f>
        <v>0</v>
      </c>
      <c r="BL232" s="17" t="s">
        <v>147</v>
      </c>
      <c r="BM232" s="223" t="s">
        <v>451</v>
      </c>
    </row>
    <row r="233" s="2" customFormat="1">
      <c r="A233" s="38"/>
      <c r="B233" s="39"/>
      <c r="C233" s="40"/>
      <c r="D233" s="225" t="s">
        <v>149</v>
      </c>
      <c r="E233" s="40"/>
      <c r="F233" s="226" t="s">
        <v>452</v>
      </c>
      <c r="G233" s="40"/>
      <c r="H233" s="40"/>
      <c r="I233" s="227"/>
      <c r="J233" s="40"/>
      <c r="K233" s="40"/>
      <c r="L233" s="44"/>
      <c r="M233" s="228"/>
      <c r="N233" s="229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149</v>
      </c>
      <c r="AU233" s="17" t="s">
        <v>81</v>
      </c>
    </row>
    <row r="234" s="14" customFormat="1">
      <c r="A234" s="14"/>
      <c r="B234" s="241"/>
      <c r="C234" s="242"/>
      <c r="D234" s="232" t="s">
        <v>156</v>
      </c>
      <c r="E234" s="243" t="s">
        <v>19</v>
      </c>
      <c r="F234" s="244" t="s">
        <v>453</v>
      </c>
      <c r="G234" s="242"/>
      <c r="H234" s="245">
        <v>4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156</v>
      </c>
      <c r="AU234" s="251" t="s">
        <v>81</v>
      </c>
      <c r="AV234" s="14" t="s">
        <v>81</v>
      </c>
      <c r="AW234" s="14" t="s">
        <v>33</v>
      </c>
      <c r="AX234" s="14" t="s">
        <v>79</v>
      </c>
      <c r="AY234" s="251" t="s">
        <v>138</v>
      </c>
    </row>
    <row r="235" s="2" customFormat="1" ht="24.15" customHeight="1">
      <c r="A235" s="38"/>
      <c r="B235" s="39"/>
      <c r="C235" s="266" t="s">
        <v>454</v>
      </c>
      <c r="D235" s="266" t="s">
        <v>308</v>
      </c>
      <c r="E235" s="267" t="s">
        <v>455</v>
      </c>
      <c r="F235" s="268" t="s">
        <v>456</v>
      </c>
      <c r="G235" s="269" t="s">
        <v>433</v>
      </c>
      <c r="H235" s="270">
        <v>4</v>
      </c>
      <c r="I235" s="271"/>
      <c r="J235" s="272">
        <f>ROUND(I235*H235,2)</f>
        <v>0</v>
      </c>
      <c r="K235" s="268" t="s">
        <v>146</v>
      </c>
      <c r="L235" s="273"/>
      <c r="M235" s="274" t="s">
        <v>19</v>
      </c>
      <c r="N235" s="275" t="s">
        <v>42</v>
      </c>
      <c r="O235" s="84"/>
      <c r="P235" s="221">
        <f>O235*H235</f>
        <v>0</v>
      </c>
      <c r="Q235" s="221">
        <v>0.034000000000000002</v>
      </c>
      <c r="R235" s="221">
        <f>Q235*H235</f>
        <v>0.13600000000000001</v>
      </c>
      <c r="S235" s="221">
        <v>0</v>
      </c>
      <c r="T235" s="22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3" t="s">
        <v>175</v>
      </c>
      <c r="AT235" s="223" t="s">
        <v>308</v>
      </c>
      <c r="AU235" s="223" t="s">
        <v>81</v>
      </c>
      <c r="AY235" s="17" t="s">
        <v>138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7" t="s">
        <v>79</v>
      </c>
      <c r="BK235" s="224">
        <f>ROUND(I235*H235,2)</f>
        <v>0</v>
      </c>
      <c r="BL235" s="17" t="s">
        <v>147</v>
      </c>
      <c r="BM235" s="223" t="s">
        <v>457</v>
      </c>
    </row>
    <row r="236" s="2" customFormat="1" ht="24.15" customHeight="1">
      <c r="A236" s="38"/>
      <c r="B236" s="39"/>
      <c r="C236" s="212" t="s">
        <v>458</v>
      </c>
      <c r="D236" s="212" t="s">
        <v>142</v>
      </c>
      <c r="E236" s="213" t="s">
        <v>459</v>
      </c>
      <c r="F236" s="214" t="s">
        <v>460</v>
      </c>
      <c r="G236" s="215" t="s">
        <v>461</v>
      </c>
      <c r="H236" s="216">
        <v>1</v>
      </c>
      <c r="I236" s="217"/>
      <c r="J236" s="218">
        <f>ROUND(I236*H236,2)</f>
        <v>0</v>
      </c>
      <c r="K236" s="214" t="s">
        <v>19</v>
      </c>
      <c r="L236" s="44"/>
      <c r="M236" s="219" t="s">
        <v>19</v>
      </c>
      <c r="N236" s="220" t="s">
        <v>42</v>
      </c>
      <c r="O236" s="84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3" t="s">
        <v>147</v>
      </c>
      <c r="AT236" s="223" t="s">
        <v>142</v>
      </c>
      <c r="AU236" s="223" t="s">
        <v>81</v>
      </c>
      <c r="AY236" s="17" t="s">
        <v>138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7" t="s">
        <v>79</v>
      </c>
      <c r="BK236" s="224">
        <f>ROUND(I236*H236,2)</f>
        <v>0</v>
      </c>
      <c r="BL236" s="17" t="s">
        <v>147</v>
      </c>
      <c r="BM236" s="223" t="s">
        <v>462</v>
      </c>
    </row>
    <row r="237" s="12" customFormat="1" ht="22.8" customHeight="1">
      <c r="A237" s="12"/>
      <c r="B237" s="196"/>
      <c r="C237" s="197"/>
      <c r="D237" s="198" t="s">
        <v>70</v>
      </c>
      <c r="E237" s="210" t="s">
        <v>139</v>
      </c>
      <c r="F237" s="210" t="s">
        <v>140</v>
      </c>
      <c r="G237" s="197"/>
      <c r="H237" s="197"/>
      <c r="I237" s="200"/>
      <c r="J237" s="211">
        <f>BK237</f>
        <v>0</v>
      </c>
      <c r="K237" s="197"/>
      <c r="L237" s="202"/>
      <c r="M237" s="203"/>
      <c r="N237" s="204"/>
      <c r="O237" s="204"/>
      <c r="P237" s="205">
        <f>SUM(P238:P259)</f>
        <v>0</v>
      </c>
      <c r="Q237" s="204"/>
      <c r="R237" s="205">
        <f>SUM(R238:R259)</f>
        <v>0.0195</v>
      </c>
      <c r="S237" s="204"/>
      <c r="T237" s="206">
        <f>SUM(T238:T259)</f>
        <v>0.44400000000000001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7" t="s">
        <v>79</v>
      </c>
      <c r="AT237" s="208" t="s">
        <v>70</v>
      </c>
      <c r="AU237" s="208" t="s">
        <v>79</v>
      </c>
      <c r="AY237" s="207" t="s">
        <v>138</v>
      </c>
      <c r="BK237" s="209">
        <f>SUM(BK238:BK259)</f>
        <v>0</v>
      </c>
    </row>
    <row r="238" s="2" customFormat="1" ht="44.25" customHeight="1">
      <c r="A238" s="38"/>
      <c r="B238" s="39"/>
      <c r="C238" s="212" t="s">
        <v>463</v>
      </c>
      <c r="D238" s="212" t="s">
        <v>142</v>
      </c>
      <c r="E238" s="213" t="s">
        <v>464</v>
      </c>
      <c r="F238" s="214" t="s">
        <v>465</v>
      </c>
      <c r="G238" s="215" t="s">
        <v>433</v>
      </c>
      <c r="H238" s="216">
        <v>1</v>
      </c>
      <c r="I238" s="217"/>
      <c r="J238" s="218">
        <f>ROUND(I238*H238,2)</f>
        <v>0</v>
      </c>
      <c r="K238" s="214" t="s">
        <v>146</v>
      </c>
      <c r="L238" s="44"/>
      <c r="M238" s="219" t="s">
        <v>19</v>
      </c>
      <c r="N238" s="220" t="s">
        <v>42</v>
      </c>
      <c r="O238" s="84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3" t="s">
        <v>147</v>
      </c>
      <c r="AT238" s="223" t="s">
        <v>142</v>
      </c>
      <c r="AU238" s="223" t="s">
        <v>81</v>
      </c>
      <c r="AY238" s="17" t="s">
        <v>138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7" t="s">
        <v>79</v>
      </c>
      <c r="BK238" s="224">
        <f>ROUND(I238*H238,2)</f>
        <v>0</v>
      </c>
      <c r="BL238" s="17" t="s">
        <v>147</v>
      </c>
      <c r="BM238" s="223" t="s">
        <v>466</v>
      </c>
    </row>
    <row r="239" s="2" customFormat="1">
      <c r="A239" s="38"/>
      <c r="B239" s="39"/>
      <c r="C239" s="40"/>
      <c r="D239" s="225" t="s">
        <v>149</v>
      </c>
      <c r="E239" s="40"/>
      <c r="F239" s="226" t="s">
        <v>467</v>
      </c>
      <c r="G239" s="40"/>
      <c r="H239" s="40"/>
      <c r="I239" s="227"/>
      <c r="J239" s="40"/>
      <c r="K239" s="40"/>
      <c r="L239" s="44"/>
      <c r="M239" s="228"/>
      <c r="N239" s="229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149</v>
      </c>
      <c r="AU239" s="17" t="s">
        <v>81</v>
      </c>
    </row>
    <row r="240" s="13" customFormat="1">
      <c r="A240" s="13"/>
      <c r="B240" s="230"/>
      <c r="C240" s="231"/>
      <c r="D240" s="232" t="s">
        <v>156</v>
      </c>
      <c r="E240" s="233" t="s">
        <v>19</v>
      </c>
      <c r="F240" s="234" t="s">
        <v>468</v>
      </c>
      <c r="G240" s="231"/>
      <c r="H240" s="233" t="s">
        <v>19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156</v>
      </c>
      <c r="AU240" s="240" t="s">
        <v>81</v>
      </c>
      <c r="AV240" s="13" t="s">
        <v>79</v>
      </c>
      <c r="AW240" s="13" t="s">
        <v>33</v>
      </c>
      <c r="AX240" s="13" t="s">
        <v>71</v>
      </c>
      <c r="AY240" s="240" t="s">
        <v>138</v>
      </c>
    </row>
    <row r="241" s="14" customFormat="1">
      <c r="A241" s="14"/>
      <c r="B241" s="241"/>
      <c r="C241" s="242"/>
      <c r="D241" s="232" t="s">
        <v>156</v>
      </c>
      <c r="E241" s="243" t="s">
        <v>19</v>
      </c>
      <c r="F241" s="244" t="s">
        <v>79</v>
      </c>
      <c r="G241" s="242"/>
      <c r="H241" s="245">
        <v>1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156</v>
      </c>
      <c r="AU241" s="251" t="s">
        <v>81</v>
      </c>
      <c r="AV241" s="14" t="s">
        <v>81</v>
      </c>
      <c r="AW241" s="14" t="s">
        <v>33</v>
      </c>
      <c r="AX241" s="14" t="s">
        <v>79</v>
      </c>
      <c r="AY241" s="251" t="s">
        <v>138</v>
      </c>
    </row>
    <row r="242" s="2" customFormat="1" ht="49.05" customHeight="1">
      <c r="A242" s="38"/>
      <c r="B242" s="39"/>
      <c r="C242" s="212" t="s">
        <v>469</v>
      </c>
      <c r="D242" s="212" t="s">
        <v>142</v>
      </c>
      <c r="E242" s="213" t="s">
        <v>470</v>
      </c>
      <c r="F242" s="214" t="s">
        <v>471</v>
      </c>
      <c r="G242" s="215" t="s">
        <v>433</v>
      </c>
      <c r="H242" s="216">
        <v>7</v>
      </c>
      <c r="I242" s="217"/>
      <c r="J242" s="218">
        <f>ROUND(I242*H242,2)</f>
        <v>0</v>
      </c>
      <c r="K242" s="214" t="s">
        <v>146</v>
      </c>
      <c r="L242" s="44"/>
      <c r="M242" s="219" t="s">
        <v>19</v>
      </c>
      <c r="N242" s="220" t="s">
        <v>42</v>
      </c>
      <c r="O242" s="84"/>
      <c r="P242" s="221">
        <f>O242*H242</f>
        <v>0</v>
      </c>
      <c r="Q242" s="221">
        <v>0</v>
      </c>
      <c r="R242" s="221">
        <f>Q242*H242</f>
        <v>0</v>
      </c>
      <c r="S242" s="221">
        <v>0</v>
      </c>
      <c r="T242" s="22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3" t="s">
        <v>147</v>
      </c>
      <c r="AT242" s="223" t="s">
        <v>142</v>
      </c>
      <c r="AU242" s="223" t="s">
        <v>81</v>
      </c>
      <c r="AY242" s="17" t="s">
        <v>138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7" t="s">
        <v>79</v>
      </c>
      <c r="BK242" s="224">
        <f>ROUND(I242*H242,2)</f>
        <v>0</v>
      </c>
      <c r="BL242" s="17" t="s">
        <v>147</v>
      </c>
      <c r="BM242" s="223" t="s">
        <v>472</v>
      </c>
    </row>
    <row r="243" s="2" customFormat="1">
      <c r="A243" s="38"/>
      <c r="B243" s="39"/>
      <c r="C243" s="40"/>
      <c r="D243" s="225" t="s">
        <v>149</v>
      </c>
      <c r="E243" s="40"/>
      <c r="F243" s="226" t="s">
        <v>473</v>
      </c>
      <c r="G243" s="40"/>
      <c r="H243" s="40"/>
      <c r="I243" s="227"/>
      <c r="J243" s="40"/>
      <c r="K243" s="40"/>
      <c r="L243" s="44"/>
      <c r="M243" s="228"/>
      <c r="N243" s="229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149</v>
      </c>
      <c r="AU243" s="17" t="s">
        <v>81</v>
      </c>
    </row>
    <row r="244" s="14" customFormat="1">
      <c r="A244" s="14"/>
      <c r="B244" s="241"/>
      <c r="C244" s="242"/>
      <c r="D244" s="232" t="s">
        <v>156</v>
      </c>
      <c r="E244" s="243" t="s">
        <v>19</v>
      </c>
      <c r="F244" s="244" t="s">
        <v>474</v>
      </c>
      <c r="G244" s="242"/>
      <c r="H244" s="245">
        <v>7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156</v>
      </c>
      <c r="AU244" s="251" t="s">
        <v>81</v>
      </c>
      <c r="AV244" s="14" t="s">
        <v>81</v>
      </c>
      <c r="AW244" s="14" t="s">
        <v>33</v>
      </c>
      <c r="AX244" s="14" t="s">
        <v>79</v>
      </c>
      <c r="AY244" s="251" t="s">
        <v>138</v>
      </c>
    </row>
    <row r="245" s="2" customFormat="1" ht="44.25" customHeight="1">
      <c r="A245" s="38"/>
      <c r="B245" s="39"/>
      <c r="C245" s="212" t="s">
        <v>475</v>
      </c>
      <c r="D245" s="212" t="s">
        <v>142</v>
      </c>
      <c r="E245" s="213" t="s">
        <v>476</v>
      </c>
      <c r="F245" s="214" t="s">
        <v>477</v>
      </c>
      <c r="G245" s="215" t="s">
        <v>433</v>
      </c>
      <c r="H245" s="216">
        <v>1</v>
      </c>
      <c r="I245" s="217"/>
      <c r="J245" s="218">
        <f>ROUND(I245*H245,2)</f>
        <v>0</v>
      </c>
      <c r="K245" s="214" t="s">
        <v>146</v>
      </c>
      <c r="L245" s="44"/>
      <c r="M245" s="219" t="s">
        <v>19</v>
      </c>
      <c r="N245" s="220" t="s">
        <v>42</v>
      </c>
      <c r="O245" s="84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3" t="s">
        <v>147</v>
      </c>
      <c r="AT245" s="223" t="s">
        <v>142</v>
      </c>
      <c r="AU245" s="223" t="s">
        <v>81</v>
      </c>
      <c r="AY245" s="17" t="s">
        <v>138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7" t="s">
        <v>79</v>
      </c>
      <c r="BK245" s="224">
        <f>ROUND(I245*H245,2)</f>
        <v>0</v>
      </c>
      <c r="BL245" s="17" t="s">
        <v>147</v>
      </c>
      <c r="BM245" s="223" t="s">
        <v>478</v>
      </c>
    </row>
    <row r="246" s="2" customFormat="1">
      <c r="A246" s="38"/>
      <c r="B246" s="39"/>
      <c r="C246" s="40"/>
      <c r="D246" s="225" t="s">
        <v>149</v>
      </c>
      <c r="E246" s="40"/>
      <c r="F246" s="226" t="s">
        <v>479</v>
      </c>
      <c r="G246" s="40"/>
      <c r="H246" s="40"/>
      <c r="I246" s="227"/>
      <c r="J246" s="40"/>
      <c r="K246" s="40"/>
      <c r="L246" s="44"/>
      <c r="M246" s="228"/>
      <c r="N246" s="229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149</v>
      </c>
      <c r="AU246" s="17" t="s">
        <v>81</v>
      </c>
    </row>
    <row r="247" s="2" customFormat="1" ht="37.8" customHeight="1">
      <c r="A247" s="38"/>
      <c r="B247" s="39"/>
      <c r="C247" s="212" t="s">
        <v>480</v>
      </c>
      <c r="D247" s="212" t="s">
        <v>142</v>
      </c>
      <c r="E247" s="213" t="s">
        <v>143</v>
      </c>
      <c r="F247" s="214" t="s">
        <v>144</v>
      </c>
      <c r="G247" s="215" t="s">
        <v>145</v>
      </c>
      <c r="H247" s="216">
        <v>150</v>
      </c>
      <c r="I247" s="217"/>
      <c r="J247" s="218">
        <f>ROUND(I247*H247,2)</f>
        <v>0</v>
      </c>
      <c r="K247" s="214" t="s">
        <v>146</v>
      </c>
      <c r="L247" s="44"/>
      <c r="M247" s="219" t="s">
        <v>19</v>
      </c>
      <c r="N247" s="220" t="s">
        <v>42</v>
      </c>
      <c r="O247" s="84"/>
      <c r="P247" s="221">
        <f>O247*H247</f>
        <v>0</v>
      </c>
      <c r="Q247" s="221">
        <v>0.00012999999999999999</v>
      </c>
      <c r="R247" s="221">
        <f>Q247*H247</f>
        <v>0.0195</v>
      </c>
      <c r="S247" s="221">
        <v>0</v>
      </c>
      <c r="T247" s="22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3" t="s">
        <v>147</v>
      </c>
      <c r="AT247" s="223" t="s">
        <v>142</v>
      </c>
      <c r="AU247" s="223" t="s">
        <v>81</v>
      </c>
      <c r="AY247" s="17" t="s">
        <v>138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7" t="s">
        <v>79</v>
      </c>
      <c r="BK247" s="224">
        <f>ROUND(I247*H247,2)</f>
        <v>0</v>
      </c>
      <c r="BL247" s="17" t="s">
        <v>147</v>
      </c>
      <c r="BM247" s="223" t="s">
        <v>481</v>
      </c>
    </row>
    <row r="248" s="2" customFormat="1">
      <c r="A248" s="38"/>
      <c r="B248" s="39"/>
      <c r="C248" s="40"/>
      <c r="D248" s="225" t="s">
        <v>149</v>
      </c>
      <c r="E248" s="40"/>
      <c r="F248" s="226" t="s">
        <v>150</v>
      </c>
      <c r="G248" s="40"/>
      <c r="H248" s="40"/>
      <c r="I248" s="227"/>
      <c r="J248" s="40"/>
      <c r="K248" s="40"/>
      <c r="L248" s="44"/>
      <c r="M248" s="228"/>
      <c r="N248" s="229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149</v>
      </c>
      <c r="AU248" s="17" t="s">
        <v>81</v>
      </c>
    </row>
    <row r="249" s="2" customFormat="1" ht="49.05" customHeight="1">
      <c r="A249" s="38"/>
      <c r="B249" s="39"/>
      <c r="C249" s="212" t="s">
        <v>151</v>
      </c>
      <c r="D249" s="212" t="s">
        <v>142</v>
      </c>
      <c r="E249" s="213" t="s">
        <v>482</v>
      </c>
      <c r="F249" s="214" t="s">
        <v>483</v>
      </c>
      <c r="G249" s="215" t="s">
        <v>433</v>
      </c>
      <c r="H249" s="216">
        <v>5</v>
      </c>
      <c r="I249" s="217"/>
      <c r="J249" s="218">
        <f>ROUND(I249*H249,2)</f>
        <v>0</v>
      </c>
      <c r="K249" s="214" t="s">
        <v>146</v>
      </c>
      <c r="L249" s="44"/>
      <c r="M249" s="219" t="s">
        <v>19</v>
      </c>
      <c r="N249" s="220" t="s">
        <v>42</v>
      </c>
      <c r="O249" s="84"/>
      <c r="P249" s="221">
        <f>O249*H249</f>
        <v>0</v>
      </c>
      <c r="Q249" s="221">
        <v>0</v>
      </c>
      <c r="R249" s="221">
        <f>Q249*H249</f>
        <v>0</v>
      </c>
      <c r="S249" s="221">
        <v>0.016</v>
      </c>
      <c r="T249" s="222">
        <f>S249*H249</f>
        <v>0.080000000000000002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3" t="s">
        <v>147</v>
      </c>
      <c r="AT249" s="223" t="s">
        <v>142</v>
      </c>
      <c r="AU249" s="223" t="s">
        <v>81</v>
      </c>
      <c r="AY249" s="17" t="s">
        <v>138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7" t="s">
        <v>79</v>
      </c>
      <c r="BK249" s="224">
        <f>ROUND(I249*H249,2)</f>
        <v>0</v>
      </c>
      <c r="BL249" s="17" t="s">
        <v>147</v>
      </c>
      <c r="BM249" s="223" t="s">
        <v>484</v>
      </c>
    </row>
    <row r="250" s="2" customFormat="1">
      <c r="A250" s="38"/>
      <c r="B250" s="39"/>
      <c r="C250" s="40"/>
      <c r="D250" s="225" t="s">
        <v>149</v>
      </c>
      <c r="E250" s="40"/>
      <c r="F250" s="226" t="s">
        <v>485</v>
      </c>
      <c r="G250" s="40"/>
      <c r="H250" s="40"/>
      <c r="I250" s="227"/>
      <c r="J250" s="40"/>
      <c r="K250" s="40"/>
      <c r="L250" s="44"/>
      <c r="M250" s="228"/>
      <c r="N250" s="229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149</v>
      </c>
      <c r="AU250" s="17" t="s">
        <v>81</v>
      </c>
    </row>
    <row r="251" s="13" customFormat="1">
      <c r="A251" s="13"/>
      <c r="B251" s="230"/>
      <c r="C251" s="231"/>
      <c r="D251" s="232" t="s">
        <v>156</v>
      </c>
      <c r="E251" s="233" t="s">
        <v>19</v>
      </c>
      <c r="F251" s="234" t="s">
        <v>157</v>
      </c>
      <c r="G251" s="231"/>
      <c r="H251" s="233" t="s">
        <v>19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0" t="s">
        <v>156</v>
      </c>
      <c r="AU251" s="240" t="s">
        <v>81</v>
      </c>
      <c r="AV251" s="13" t="s">
        <v>79</v>
      </c>
      <c r="AW251" s="13" t="s">
        <v>33</v>
      </c>
      <c r="AX251" s="13" t="s">
        <v>71</v>
      </c>
      <c r="AY251" s="240" t="s">
        <v>138</v>
      </c>
    </row>
    <row r="252" s="14" customFormat="1">
      <c r="A252" s="14"/>
      <c r="B252" s="241"/>
      <c r="C252" s="242"/>
      <c r="D252" s="232" t="s">
        <v>156</v>
      </c>
      <c r="E252" s="243" t="s">
        <v>19</v>
      </c>
      <c r="F252" s="244" t="s">
        <v>486</v>
      </c>
      <c r="G252" s="242"/>
      <c r="H252" s="245">
        <v>5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1" t="s">
        <v>156</v>
      </c>
      <c r="AU252" s="251" t="s">
        <v>81</v>
      </c>
      <c r="AV252" s="14" t="s">
        <v>81</v>
      </c>
      <c r="AW252" s="14" t="s">
        <v>33</v>
      </c>
      <c r="AX252" s="14" t="s">
        <v>79</v>
      </c>
      <c r="AY252" s="251" t="s">
        <v>138</v>
      </c>
    </row>
    <row r="253" s="2" customFormat="1" ht="49.05" customHeight="1">
      <c r="A253" s="38"/>
      <c r="B253" s="39"/>
      <c r="C253" s="212" t="s">
        <v>487</v>
      </c>
      <c r="D253" s="212" t="s">
        <v>142</v>
      </c>
      <c r="E253" s="213" t="s">
        <v>488</v>
      </c>
      <c r="F253" s="214" t="s">
        <v>489</v>
      </c>
      <c r="G253" s="215" t="s">
        <v>433</v>
      </c>
      <c r="H253" s="216">
        <v>13</v>
      </c>
      <c r="I253" s="217"/>
      <c r="J253" s="218">
        <f>ROUND(I253*H253,2)</f>
        <v>0</v>
      </c>
      <c r="K253" s="214" t="s">
        <v>146</v>
      </c>
      <c r="L253" s="44"/>
      <c r="M253" s="219" t="s">
        <v>19</v>
      </c>
      <c r="N253" s="220" t="s">
        <v>42</v>
      </c>
      <c r="O253" s="84"/>
      <c r="P253" s="221">
        <f>O253*H253</f>
        <v>0</v>
      </c>
      <c r="Q253" s="221">
        <v>0</v>
      </c>
      <c r="R253" s="221">
        <f>Q253*H253</f>
        <v>0</v>
      </c>
      <c r="S253" s="221">
        <v>0.028000000000000001</v>
      </c>
      <c r="T253" s="222">
        <f>S253*H253</f>
        <v>0.36399999999999999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3" t="s">
        <v>147</v>
      </c>
      <c r="AT253" s="223" t="s">
        <v>142</v>
      </c>
      <c r="AU253" s="223" t="s">
        <v>81</v>
      </c>
      <c r="AY253" s="17" t="s">
        <v>138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7" t="s">
        <v>79</v>
      </c>
      <c r="BK253" s="224">
        <f>ROUND(I253*H253,2)</f>
        <v>0</v>
      </c>
      <c r="BL253" s="17" t="s">
        <v>147</v>
      </c>
      <c r="BM253" s="223" t="s">
        <v>490</v>
      </c>
    </row>
    <row r="254" s="2" customFormat="1">
      <c r="A254" s="38"/>
      <c r="B254" s="39"/>
      <c r="C254" s="40"/>
      <c r="D254" s="225" t="s">
        <v>149</v>
      </c>
      <c r="E254" s="40"/>
      <c r="F254" s="226" t="s">
        <v>491</v>
      </c>
      <c r="G254" s="40"/>
      <c r="H254" s="40"/>
      <c r="I254" s="227"/>
      <c r="J254" s="40"/>
      <c r="K254" s="40"/>
      <c r="L254" s="44"/>
      <c r="M254" s="228"/>
      <c r="N254" s="229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149</v>
      </c>
      <c r="AU254" s="17" t="s">
        <v>81</v>
      </c>
    </row>
    <row r="255" s="13" customFormat="1">
      <c r="A255" s="13"/>
      <c r="B255" s="230"/>
      <c r="C255" s="231"/>
      <c r="D255" s="232" t="s">
        <v>156</v>
      </c>
      <c r="E255" s="233" t="s">
        <v>19</v>
      </c>
      <c r="F255" s="234" t="s">
        <v>160</v>
      </c>
      <c r="G255" s="231"/>
      <c r="H255" s="233" t="s">
        <v>19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0" t="s">
        <v>156</v>
      </c>
      <c r="AU255" s="240" t="s">
        <v>81</v>
      </c>
      <c r="AV255" s="13" t="s">
        <v>79</v>
      </c>
      <c r="AW255" s="13" t="s">
        <v>33</v>
      </c>
      <c r="AX255" s="13" t="s">
        <v>71</v>
      </c>
      <c r="AY255" s="240" t="s">
        <v>138</v>
      </c>
    </row>
    <row r="256" s="14" customFormat="1">
      <c r="A256" s="14"/>
      <c r="B256" s="241"/>
      <c r="C256" s="242"/>
      <c r="D256" s="232" t="s">
        <v>156</v>
      </c>
      <c r="E256" s="243" t="s">
        <v>19</v>
      </c>
      <c r="F256" s="244" t="s">
        <v>492</v>
      </c>
      <c r="G256" s="242"/>
      <c r="H256" s="245">
        <v>7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1" t="s">
        <v>156</v>
      </c>
      <c r="AU256" s="251" t="s">
        <v>81</v>
      </c>
      <c r="AV256" s="14" t="s">
        <v>81</v>
      </c>
      <c r="AW256" s="14" t="s">
        <v>33</v>
      </c>
      <c r="AX256" s="14" t="s">
        <v>71</v>
      </c>
      <c r="AY256" s="251" t="s">
        <v>138</v>
      </c>
    </row>
    <row r="257" s="13" customFormat="1">
      <c r="A257" s="13"/>
      <c r="B257" s="230"/>
      <c r="C257" s="231"/>
      <c r="D257" s="232" t="s">
        <v>156</v>
      </c>
      <c r="E257" s="233" t="s">
        <v>19</v>
      </c>
      <c r="F257" s="234" t="s">
        <v>163</v>
      </c>
      <c r="G257" s="231"/>
      <c r="H257" s="233" t="s">
        <v>19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156</v>
      </c>
      <c r="AU257" s="240" t="s">
        <v>81</v>
      </c>
      <c r="AV257" s="13" t="s">
        <v>79</v>
      </c>
      <c r="AW257" s="13" t="s">
        <v>33</v>
      </c>
      <c r="AX257" s="13" t="s">
        <v>71</v>
      </c>
      <c r="AY257" s="240" t="s">
        <v>138</v>
      </c>
    </row>
    <row r="258" s="14" customFormat="1">
      <c r="A258" s="14"/>
      <c r="B258" s="241"/>
      <c r="C258" s="242"/>
      <c r="D258" s="232" t="s">
        <v>156</v>
      </c>
      <c r="E258" s="243" t="s">
        <v>19</v>
      </c>
      <c r="F258" s="244" t="s">
        <v>493</v>
      </c>
      <c r="G258" s="242"/>
      <c r="H258" s="245">
        <v>6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1" t="s">
        <v>156</v>
      </c>
      <c r="AU258" s="251" t="s">
        <v>81</v>
      </c>
      <c r="AV258" s="14" t="s">
        <v>81</v>
      </c>
      <c r="AW258" s="14" t="s">
        <v>33</v>
      </c>
      <c r="AX258" s="14" t="s">
        <v>71</v>
      </c>
      <c r="AY258" s="251" t="s">
        <v>138</v>
      </c>
    </row>
    <row r="259" s="15" customFormat="1">
      <c r="A259" s="15"/>
      <c r="B259" s="252"/>
      <c r="C259" s="253"/>
      <c r="D259" s="232" t="s">
        <v>156</v>
      </c>
      <c r="E259" s="254" t="s">
        <v>19</v>
      </c>
      <c r="F259" s="255" t="s">
        <v>166</v>
      </c>
      <c r="G259" s="253"/>
      <c r="H259" s="256">
        <v>13</v>
      </c>
      <c r="I259" s="257"/>
      <c r="J259" s="253"/>
      <c r="K259" s="253"/>
      <c r="L259" s="258"/>
      <c r="M259" s="259"/>
      <c r="N259" s="260"/>
      <c r="O259" s="260"/>
      <c r="P259" s="260"/>
      <c r="Q259" s="260"/>
      <c r="R259" s="260"/>
      <c r="S259" s="260"/>
      <c r="T259" s="26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2" t="s">
        <v>156</v>
      </c>
      <c r="AU259" s="262" t="s">
        <v>81</v>
      </c>
      <c r="AV259" s="15" t="s">
        <v>147</v>
      </c>
      <c r="AW259" s="15" t="s">
        <v>33</v>
      </c>
      <c r="AX259" s="15" t="s">
        <v>79</v>
      </c>
      <c r="AY259" s="262" t="s">
        <v>138</v>
      </c>
    </row>
    <row r="260" s="12" customFormat="1" ht="25.92" customHeight="1">
      <c r="A260" s="12"/>
      <c r="B260" s="196"/>
      <c r="C260" s="197"/>
      <c r="D260" s="198" t="s">
        <v>70</v>
      </c>
      <c r="E260" s="199" t="s">
        <v>237</v>
      </c>
      <c r="F260" s="199" t="s">
        <v>238</v>
      </c>
      <c r="G260" s="197"/>
      <c r="H260" s="197"/>
      <c r="I260" s="200"/>
      <c r="J260" s="201">
        <f>BK260</f>
        <v>0</v>
      </c>
      <c r="K260" s="197"/>
      <c r="L260" s="202"/>
      <c r="M260" s="203"/>
      <c r="N260" s="204"/>
      <c r="O260" s="204"/>
      <c r="P260" s="205">
        <f>P261+P315+P340+P420+P457+P473+P499</f>
        <v>0</v>
      </c>
      <c r="Q260" s="204"/>
      <c r="R260" s="205">
        <f>R261+R315+R340+R420+R457+R473+R499</f>
        <v>9.4644651000000017</v>
      </c>
      <c r="S260" s="204"/>
      <c r="T260" s="206">
        <f>T261+T315+T340+T420+T457+T473+T499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7" t="s">
        <v>81</v>
      </c>
      <c r="AT260" s="208" t="s">
        <v>70</v>
      </c>
      <c r="AU260" s="208" t="s">
        <v>71</v>
      </c>
      <c r="AY260" s="207" t="s">
        <v>138</v>
      </c>
      <c r="BK260" s="209">
        <f>BK261+BK315+BK340+BK420+BK457+BK473+BK499</f>
        <v>0</v>
      </c>
    </row>
    <row r="261" s="12" customFormat="1" ht="22.8" customHeight="1">
      <c r="A261" s="12"/>
      <c r="B261" s="196"/>
      <c r="C261" s="197"/>
      <c r="D261" s="198" t="s">
        <v>70</v>
      </c>
      <c r="E261" s="210" t="s">
        <v>494</v>
      </c>
      <c r="F261" s="210" t="s">
        <v>495</v>
      </c>
      <c r="G261" s="197"/>
      <c r="H261" s="197"/>
      <c r="I261" s="200"/>
      <c r="J261" s="211">
        <f>BK261</f>
        <v>0</v>
      </c>
      <c r="K261" s="197"/>
      <c r="L261" s="202"/>
      <c r="M261" s="203"/>
      <c r="N261" s="204"/>
      <c r="O261" s="204"/>
      <c r="P261" s="205">
        <f>SUM(P262:P314)</f>
        <v>0</v>
      </c>
      <c r="Q261" s="204"/>
      <c r="R261" s="205">
        <f>SUM(R262:R314)</f>
        <v>0.62223112999999997</v>
      </c>
      <c r="S261" s="204"/>
      <c r="T261" s="206">
        <f>SUM(T262:T314)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7" t="s">
        <v>81</v>
      </c>
      <c r="AT261" s="208" t="s">
        <v>70</v>
      </c>
      <c r="AU261" s="208" t="s">
        <v>79</v>
      </c>
      <c r="AY261" s="207" t="s">
        <v>138</v>
      </c>
      <c r="BK261" s="209">
        <f>SUM(BK262:BK314)</f>
        <v>0</v>
      </c>
    </row>
    <row r="262" s="2" customFormat="1" ht="55.5" customHeight="1">
      <c r="A262" s="38"/>
      <c r="B262" s="39"/>
      <c r="C262" s="212" t="s">
        <v>188</v>
      </c>
      <c r="D262" s="212" t="s">
        <v>142</v>
      </c>
      <c r="E262" s="213" t="s">
        <v>496</v>
      </c>
      <c r="F262" s="214" t="s">
        <v>497</v>
      </c>
      <c r="G262" s="215" t="s">
        <v>145</v>
      </c>
      <c r="H262" s="216">
        <v>10.351000000000001</v>
      </c>
      <c r="I262" s="217"/>
      <c r="J262" s="218">
        <f>ROUND(I262*H262,2)</f>
        <v>0</v>
      </c>
      <c r="K262" s="214" t="s">
        <v>146</v>
      </c>
      <c r="L262" s="44"/>
      <c r="M262" s="219" t="s">
        <v>19</v>
      </c>
      <c r="N262" s="220" t="s">
        <v>42</v>
      </c>
      <c r="O262" s="84"/>
      <c r="P262" s="221">
        <f>O262*H262</f>
        <v>0</v>
      </c>
      <c r="Q262" s="221">
        <v>0.01213</v>
      </c>
      <c r="R262" s="221">
        <f>Q262*H262</f>
        <v>0.12555763</v>
      </c>
      <c r="S262" s="221">
        <v>0</v>
      </c>
      <c r="T262" s="22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3" t="s">
        <v>221</v>
      </c>
      <c r="AT262" s="223" t="s">
        <v>142</v>
      </c>
      <c r="AU262" s="223" t="s">
        <v>81</v>
      </c>
      <c r="AY262" s="17" t="s">
        <v>138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7" t="s">
        <v>79</v>
      </c>
      <c r="BK262" s="224">
        <f>ROUND(I262*H262,2)</f>
        <v>0</v>
      </c>
      <c r="BL262" s="17" t="s">
        <v>221</v>
      </c>
      <c r="BM262" s="223" t="s">
        <v>498</v>
      </c>
    </row>
    <row r="263" s="2" customFormat="1">
      <c r="A263" s="38"/>
      <c r="B263" s="39"/>
      <c r="C263" s="40"/>
      <c r="D263" s="225" t="s">
        <v>149</v>
      </c>
      <c r="E263" s="40"/>
      <c r="F263" s="226" t="s">
        <v>499</v>
      </c>
      <c r="G263" s="40"/>
      <c r="H263" s="40"/>
      <c r="I263" s="227"/>
      <c r="J263" s="40"/>
      <c r="K263" s="40"/>
      <c r="L263" s="44"/>
      <c r="M263" s="228"/>
      <c r="N263" s="229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149</v>
      </c>
      <c r="AU263" s="17" t="s">
        <v>81</v>
      </c>
    </row>
    <row r="264" s="13" customFormat="1">
      <c r="A264" s="13"/>
      <c r="B264" s="230"/>
      <c r="C264" s="231"/>
      <c r="D264" s="232" t="s">
        <v>156</v>
      </c>
      <c r="E264" s="233" t="s">
        <v>19</v>
      </c>
      <c r="F264" s="234" t="s">
        <v>500</v>
      </c>
      <c r="G264" s="231"/>
      <c r="H264" s="233" t="s">
        <v>19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0" t="s">
        <v>156</v>
      </c>
      <c r="AU264" s="240" t="s">
        <v>81</v>
      </c>
      <c r="AV264" s="13" t="s">
        <v>79</v>
      </c>
      <c r="AW264" s="13" t="s">
        <v>33</v>
      </c>
      <c r="AX264" s="13" t="s">
        <v>71</v>
      </c>
      <c r="AY264" s="240" t="s">
        <v>138</v>
      </c>
    </row>
    <row r="265" s="13" customFormat="1">
      <c r="A265" s="13"/>
      <c r="B265" s="230"/>
      <c r="C265" s="231"/>
      <c r="D265" s="232" t="s">
        <v>156</v>
      </c>
      <c r="E265" s="233" t="s">
        <v>19</v>
      </c>
      <c r="F265" s="234" t="s">
        <v>157</v>
      </c>
      <c r="G265" s="231"/>
      <c r="H265" s="233" t="s">
        <v>19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156</v>
      </c>
      <c r="AU265" s="240" t="s">
        <v>81</v>
      </c>
      <c r="AV265" s="13" t="s">
        <v>79</v>
      </c>
      <c r="AW265" s="13" t="s">
        <v>33</v>
      </c>
      <c r="AX265" s="13" t="s">
        <v>71</v>
      </c>
      <c r="AY265" s="240" t="s">
        <v>138</v>
      </c>
    </row>
    <row r="266" s="14" customFormat="1">
      <c r="A266" s="14"/>
      <c r="B266" s="241"/>
      <c r="C266" s="242"/>
      <c r="D266" s="232" t="s">
        <v>156</v>
      </c>
      <c r="E266" s="243" t="s">
        <v>19</v>
      </c>
      <c r="F266" s="244" t="s">
        <v>501</v>
      </c>
      <c r="G266" s="242"/>
      <c r="H266" s="245">
        <v>2.8279999999999998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1" t="s">
        <v>156</v>
      </c>
      <c r="AU266" s="251" t="s">
        <v>81</v>
      </c>
      <c r="AV266" s="14" t="s">
        <v>81</v>
      </c>
      <c r="AW266" s="14" t="s">
        <v>33</v>
      </c>
      <c r="AX266" s="14" t="s">
        <v>71</v>
      </c>
      <c r="AY266" s="251" t="s">
        <v>138</v>
      </c>
    </row>
    <row r="267" s="13" customFormat="1">
      <c r="A267" s="13"/>
      <c r="B267" s="230"/>
      <c r="C267" s="231"/>
      <c r="D267" s="232" t="s">
        <v>156</v>
      </c>
      <c r="E267" s="233" t="s">
        <v>19</v>
      </c>
      <c r="F267" s="234" t="s">
        <v>160</v>
      </c>
      <c r="G267" s="231"/>
      <c r="H267" s="233" t="s">
        <v>19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0" t="s">
        <v>156</v>
      </c>
      <c r="AU267" s="240" t="s">
        <v>81</v>
      </c>
      <c r="AV267" s="13" t="s">
        <v>79</v>
      </c>
      <c r="AW267" s="13" t="s">
        <v>33</v>
      </c>
      <c r="AX267" s="13" t="s">
        <v>71</v>
      </c>
      <c r="AY267" s="240" t="s">
        <v>138</v>
      </c>
    </row>
    <row r="268" s="14" customFormat="1">
      <c r="A268" s="14"/>
      <c r="B268" s="241"/>
      <c r="C268" s="242"/>
      <c r="D268" s="232" t="s">
        <v>156</v>
      </c>
      <c r="E268" s="243" t="s">
        <v>19</v>
      </c>
      <c r="F268" s="244" t="s">
        <v>502</v>
      </c>
      <c r="G268" s="242"/>
      <c r="H268" s="245">
        <v>4.29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1" t="s">
        <v>156</v>
      </c>
      <c r="AU268" s="251" t="s">
        <v>81</v>
      </c>
      <c r="AV268" s="14" t="s">
        <v>81</v>
      </c>
      <c r="AW268" s="14" t="s">
        <v>33</v>
      </c>
      <c r="AX268" s="14" t="s">
        <v>71</v>
      </c>
      <c r="AY268" s="251" t="s">
        <v>138</v>
      </c>
    </row>
    <row r="269" s="13" customFormat="1">
      <c r="A269" s="13"/>
      <c r="B269" s="230"/>
      <c r="C269" s="231"/>
      <c r="D269" s="232" t="s">
        <v>156</v>
      </c>
      <c r="E269" s="233" t="s">
        <v>19</v>
      </c>
      <c r="F269" s="234" t="s">
        <v>163</v>
      </c>
      <c r="G269" s="231"/>
      <c r="H269" s="233" t="s">
        <v>19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156</v>
      </c>
      <c r="AU269" s="240" t="s">
        <v>81</v>
      </c>
      <c r="AV269" s="13" t="s">
        <v>79</v>
      </c>
      <c r="AW269" s="13" t="s">
        <v>33</v>
      </c>
      <c r="AX269" s="13" t="s">
        <v>71</v>
      </c>
      <c r="AY269" s="240" t="s">
        <v>138</v>
      </c>
    </row>
    <row r="270" s="14" customFormat="1">
      <c r="A270" s="14"/>
      <c r="B270" s="241"/>
      <c r="C270" s="242"/>
      <c r="D270" s="232" t="s">
        <v>156</v>
      </c>
      <c r="E270" s="243" t="s">
        <v>19</v>
      </c>
      <c r="F270" s="244" t="s">
        <v>503</v>
      </c>
      <c r="G270" s="242"/>
      <c r="H270" s="245">
        <v>3.2330000000000001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1" t="s">
        <v>156</v>
      </c>
      <c r="AU270" s="251" t="s">
        <v>81</v>
      </c>
      <c r="AV270" s="14" t="s">
        <v>81</v>
      </c>
      <c r="AW270" s="14" t="s">
        <v>33</v>
      </c>
      <c r="AX270" s="14" t="s">
        <v>71</v>
      </c>
      <c r="AY270" s="251" t="s">
        <v>138</v>
      </c>
    </row>
    <row r="271" s="15" customFormat="1">
      <c r="A271" s="15"/>
      <c r="B271" s="252"/>
      <c r="C271" s="253"/>
      <c r="D271" s="232" t="s">
        <v>156</v>
      </c>
      <c r="E271" s="254" t="s">
        <v>19</v>
      </c>
      <c r="F271" s="255" t="s">
        <v>166</v>
      </c>
      <c r="G271" s="253"/>
      <c r="H271" s="256">
        <v>10.351000000000001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2" t="s">
        <v>156</v>
      </c>
      <c r="AU271" s="262" t="s">
        <v>81</v>
      </c>
      <c r="AV271" s="15" t="s">
        <v>147</v>
      </c>
      <c r="AW271" s="15" t="s">
        <v>33</v>
      </c>
      <c r="AX271" s="15" t="s">
        <v>79</v>
      </c>
      <c r="AY271" s="262" t="s">
        <v>138</v>
      </c>
    </row>
    <row r="272" s="2" customFormat="1" ht="44.25" customHeight="1">
      <c r="A272" s="38"/>
      <c r="B272" s="39"/>
      <c r="C272" s="212" t="s">
        <v>264</v>
      </c>
      <c r="D272" s="212" t="s">
        <v>142</v>
      </c>
      <c r="E272" s="213" t="s">
        <v>504</v>
      </c>
      <c r="F272" s="214" t="s">
        <v>505</v>
      </c>
      <c r="G272" s="215" t="s">
        <v>243</v>
      </c>
      <c r="H272" s="216">
        <v>39.850000000000001</v>
      </c>
      <c r="I272" s="217"/>
      <c r="J272" s="218">
        <f>ROUND(I272*H272,2)</f>
        <v>0</v>
      </c>
      <c r="K272" s="214" t="s">
        <v>146</v>
      </c>
      <c r="L272" s="44"/>
      <c r="M272" s="219" t="s">
        <v>19</v>
      </c>
      <c r="N272" s="220" t="s">
        <v>42</v>
      </c>
      <c r="O272" s="84"/>
      <c r="P272" s="221">
        <f>O272*H272</f>
        <v>0</v>
      </c>
      <c r="Q272" s="221">
        <v>0.0051500000000000001</v>
      </c>
      <c r="R272" s="221">
        <f>Q272*H272</f>
        <v>0.20522750000000001</v>
      </c>
      <c r="S272" s="221">
        <v>0</v>
      </c>
      <c r="T272" s="22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3" t="s">
        <v>221</v>
      </c>
      <c r="AT272" s="223" t="s">
        <v>142</v>
      </c>
      <c r="AU272" s="223" t="s">
        <v>81</v>
      </c>
      <c r="AY272" s="17" t="s">
        <v>138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7" t="s">
        <v>79</v>
      </c>
      <c r="BK272" s="224">
        <f>ROUND(I272*H272,2)</f>
        <v>0</v>
      </c>
      <c r="BL272" s="17" t="s">
        <v>221</v>
      </c>
      <c r="BM272" s="223" t="s">
        <v>506</v>
      </c>
    </row>
    <row r="273" s="2" customFormat="1">
      <c r="A273" s="38"/>
      <c r="B273" s="39"/>
      <c r="C273" s="40"/>
      <c r="D273" s="225" t="s">
        <v>149</v>
      </c>
      <c r="E273" s="40"/>
      <c r="F273" s="226" t="s">
        <v>507</v>
      </c>
      <c r="G273" s="40"/>
      <c r="H273" s="40"/>
      <c r="I273" s="227"/>
      <c r="J273" s="40"/>
      <c r="K273" s="40"/>
      <c r="L273" s="44"/>
      <c r="M273" s="228"/>
      <c r="N273" s="229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149</v>
      </c>
      <c r="AU273" s="17" t="s">
        <v>81</v>
      </c>
    </row>
    <row r="274" s="13" customFormat="1">
      <c r="A274" s="13"/>
      <c r="B274" s="230"/>
      <c r="C274" s="231"/>
      <c r="D274" s="232" t="s">
        <v>156</v>
      </c>
      <c r="E274" s="233" t="s">
        <v>19</v>
      </c>
      <c r="F274" s="234" t="s">
        <v>157</v>
      </c>
      <c r="G274" s="231"/>
      <c r="H274" s="233" t="s">
        <v>19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0" t="s">
        <v>156</v>
      </c>
      <c r="AU274" s="240" t="s">
        <v>81</v>
      </c>
      <c r="AV274" s="13" t="s">
        <v>79</v>
      </c>
      <c r="AW274" s="13" t="s">
        <v>33</v>
      </c>
      <c r="AX274" s="13" t="s">
        <v>71</v>
      </c>
      <c r="AY274" s="240" t="s">
        <v>138</v>
      </c>
    </row>
    <row r="275" s="14" customFormat="1">
      <c r="A275" s="14"/>
      <c r="B275" s="241"/>
      <c r="C275" s="242"/>
      <c r="D275" s="232" t="s">
        <v>156</v>
      </c>
      <c r="E275" s="243" t="s">
        <v>19</v>
      </c>
      <c r="F275" s="244" t="s">
        <v>508</v>
      </c>
      <c r="G275" s="242"/>
      <c r="H275" s="245">
        <v>11.1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1" t="s">
        <v>156</v>
      </c>
      <c r="AU275" s="251" t="s">
        <v>81</v>
      </c>
      <c r="AV275" s="14" t="s">
        <v>81</v>
      </c>
      <c r="AW275" s="14" t="s">
        <v>33</v>
      </c>
      <c r="AX275" s="14" t="s">
        <v>71</v>
      </c>
      <c r="AY275" s="251" t="s">
        <v>138</v>
      </c>
    </row>
    <row r="276" s="13" customFormat="1">
      <c r="A276" s="13"/>
      <c r="B276" s="230"/>
      <c r="C276" s="231"/>
      <c r="D276" s="232" t="s">
        <v>156</v>
      </c>
      <c r="E276" s="233" t="s">
        <v>19</v>
      </c>
      <c r="F276" s="234" t="s">
        <v>160</v>
      </c>
      <c r="G276" s="231"/>
      <c r="H276" s="233" t="s">
        <v>19</v>
      </c>
      <c r="I276" s="235"/>
      <c r="J276" s="231"/>
      <c r="K276" s="231"/>
      <c r="L276" s="236"/>
      <c r="M276" s="237"/>
      <c r="N276" s="238"/>
      <c r="O276" s="238"/>
      <c r="P276" s="238"/>
      <c r="Q276" s="238"/>
      <c r="R276" s="238"/>
      <c r="S276" s="238"/>
      <c r="T276" s="23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0" t="s">
        <v>156</v>
      </c>
      <c r="AU276" s="240" t="s">
        <v>81</v>
      </c>
      <c r="AV276" s="13" t="s">
        <v>79</v>
      </c>
      <c r="AW276" s="13" t="s">
        <v>33</v>
      </c>
      <c r="AX276" s="13" t="s">
        <v>71</v>
      </c>
      <c r="AY276" s="240" t="s">
        <v>138</v>
      </c>
    </row>
    <row r="277" s="14" customFormat="1">
      <c r="A277" s="14"/>
      <c r="B277" s="241"/>
      <c r="C277" s="242"/>
      <c r="D277" s="232" t="s">
        <v>156</v>
      </c>
      <c r="E277" s="243" t="s">
        <v>19</v>
      </c>
      <c r="F277" s="244" t="s">
        <v>509</v>
      </c>
      <c r="G277" s="242"/>
      <c r="H277" s="245">
        <v>12.6</v>
      </c>
      <c r="I277" s="246"/>
      <c r="J277" s="242"/>
      <c r="K277" s="242"/>
      <c r="L277" s="247"/>
      <c r="M277" s="248"/>
      <c r="N277" s="249"/>
      <c r="O277" s="249"/>
      <c r="P277" s="249"/>
      <c r="Q277" s="249"/>
      <c r="R277" s="249"/>
      <c r="S277" s="249"/>
      <c r="T277" s="25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1" t="s">
        <v>156</v>
      </c>
      <c r="AU277" s="251" t="s">
        <v>81</v>
      </c>
      <c r="AV277" s="14" t="s">
        <v>81</v>
      </c>
      <c r="AW277" s="14" t="s">
        <v>33</v>
      </c>
      <c r="AX277" s="14" t="s">
        <v>71</v>
      </c>
      <c r="AY277" s="251" t="s">
        <v>138</v>
      </c>
    </row>
    <row r="278" s="13" customFormat="1">
      <c r="A278" s="13"/>
      <c r="B278" s="230"/>
      <c r="C278" s="231"/>
      <c r="D278" s="232" t="s">
        <v>156</v>
      </c>
      <c r="E278" s="233" t="s">
        <v>19</v>
      </c>
      <c r="F278" s="234" t="s">
        <v>163</v>
      </c>
      <c r="G278" s="231"/>
      <c r="H278" s="233" t="s">
        <v>19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156</v>
      </c>
      <c r="AU278" s="240" t="s">
        <v>81</v>
      </c>
      <c r="AV278" s="13" t="s">
        <v>79</v>
      </c>
      <c r="AW278" s="13" t="s">
        <v>33</v>
      </c>
      <c r="AX278" s="13" t="s">
        <v>71</v>
      </c>
      <c r="AY278" s="240" t="s">
        <v>138</v>
      </c>
    </row>
    <row r="279" s="14" customFormat="1">
      <c r="A279" s="14"/>
      <c r="B279" s="241"/>
      <c r="C279" s="242"/>
      <c r="D279" s="232" t="s">
        <v>156</v>
      </c>
      <c r="E279" s="243" t="s">
        <v>19</v>
      </c>
      <c r="F279" s="244" t="s">
        <v>510</v>
      </c>
      <c r="G279" s="242"/>
      <c r="H279" s="245">
        <v>16.149999999999999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1" t="s">
        <v>156</v>
      </c>
      <c r="AU279" s="251" t="s">
        <v>81</v>
      </c>
      <c r="AV279" s="14" t="s">
        <v>81</v>
      </c>
      <c r="AW279" s="14" t="s">
        <v>33</v>
      </c>
      <c r="AX279" s="14" t="s">
        <v>71</v>
      </c>
      <c r="AY279" s="251" t="s">
        <v>138</v>
      </c>
    </row>
    <row r="280" s="15" customFormat="1">
      <c r="A280" s="15"/>
      <c r="B280" s="252"/>
      <c r="C280" s="253"/>
      <c r="D280" s="232" t="s">
        <v>156</v>
      </c>
      <c r="E280" s="254" t="s">
        <v>19</v>
      </c>
      <c r="F280" s="255" t="s">
        <v>166</v>
      </c>
      <c r="G280" s="253"/>
      <c r="H280" s="256">
        <v>39.849999999999994</v>
      </c>
      <c r="I280" s="257"/>
      <c r="J280" s="253"/>
      <c r="K280" s="253"/>
      <c r="L280" s="258"/>
      <c r="M280" s="259"/>
      <c r="N280" s="260"/>
      <c r="O280" s="260"/>
      <c r="P280" s="260"/>
      <c r="Q280" s="260"/>
      <c r="R280" s="260"/>
      <c r="S280" s="260"/>
      <c r="T280" s="261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2" t="s">
        <v>156</v>
      </c>
      <c r="AU280" s="262" t="s">
        <v>81</v>
      </c>
      <c r="AV280" s="15" t="s">
        <v>147</v>
      </c>
      <c r="AW280" s="15" t="s">
        <v>33</v>
      </c>
      <c r="AX280" s="15" t="s">
        <v>79</v>
      </c>
      <c r="AY280" s="262" t="s">
        <v>138</v>
      </c>
    </row>
    <row r="281" s="2" customFormat="1" ht="49.05" customHeight="1">
      <c r="A281" s="38"/>
      <c r="B281" s="39"/>
      <c r="C281" s="212" t="s">
        <v>283</v>
      </c>
      <c r="D281" s="212" t="s">
        <v>142</v>
      </c>
      <c r="E281" s="213" t="s">
        <v>511</v>
      </c>
      <c r="F281" s="214" t="s">
        <v>512</v>
      </c>
      <c r="G281" s="215" t="s">
        <v>243</v>
      </c>
      <c r="H281" s="216">
        <v>27.5</v>
      </c>
      <c r="I281" s="217"/>
      <c r="J281" s="218">
        <f>ROUND(I281*H281,2)</f>
        <v>0</v>
      </c>
      <c r="K281" s="214" t="s">
        <v>146</v>
      </c>
      <c r="L281" s="44"/>
      <c r="M281" s="219" t="s">
        <v>19</v>
      </c>
      <c r="N281" s="220" t="s">
        <v>42</v>
      </c>
      <c r="O281" s="84"/>
      <c r="P281" s="221">
        <f>O281*H281</f>
        <v>0</v>
      </c>
      <c r="Q281" s="221">
        <v>0.0090600000000000003</v>
      </c>
      <c r="R281" s="221">
        <f>Q281*H281</f>
        <v>0.24915000000000001</v>
      </c>
      <c r="S281" s="221">
        <v>0</v>
      </c>
      <c r="T281" s="22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3" t="s">
        <v>221</v>
      </c>
      <c r="AT281" s="223" t="s">
        <v>142</v>
      </c>
      <c r="AU281" s="223" t="s">
        <v>81</v>
      </c>
      <c r="AY281" s="17" t="s">
        <v>138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7" t="s">
        <v>79</v>
      </c>
      <c r="BK281" s="224">
        <f>ROUND(I281*H281,2)</f>
        <v>0</v>
      </c>
      <c r="BL281" s="17" t="s">
        <v>221</v>
      </c>
      <c r="BM281" s="223" t="s">
        <v>513</v>
      </c>
    </row>
    <row r="282" s="2" customFormat="1">
      <c r="A282" s="38"/>
      <c r="B282" s="39"/>
      <c r="C282" s="40"/>
      <c r="D282" s="225" t="s">
        <v>149</v>
      </c>
      <c r="E282" s="40"/>
      <c r="F282" s="226" t="s">
        <v>514</v>
      </c>
      <c r="G282" s="40"/>
      <c r="H282" s="40"/>
      <c r="I282" s="227"/>
      <c r="J282" s="40"/>
      <c r="K282" s="40"/>
      <c r="L282" s="44"/>
      <c r="M282" s="228"/>
      <c r="N282" s="229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149</v>
      </c>
      <c r="AU282" s="17" t="s">
        <v>81</v>
      </c>
    </row>
    <row r="283" s="13" customFormat="1">
      <c r="A283" s="13"/>
      <c r="B283" s="230"/>
      <c r="C283" s="231"/>
      <c r="D283" s="232" t="s">
        <v>156</v>
      </c>
      <c r="E283" s="233" t="s">
        <v>19</v>
      </c>
      <c r="F283" s="234" t="s">
        <v>157</v>
      </c>
      <c r="G283" s="231"/>
      <c r="H283" s="233" t="s">
        <v>19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0" t="s">
        <v>156</v>
      </c>
      <c r="AU283" s="240" t="s">
        <v>81</v>
      </c>
      <c r="AV283" s="13" t="s">
        <v>79</v>
      </c>
      <c r="AW283" s="13" t="s">
        <v>33</v>
      </c>
      <c r="AX283" s="13" t="s">
        <v>71</v>
      </c>
      <c r="AY283" s="240" t="s">
        <v>138</v>
      </c>
    </row>
    <row r="284" s="14" customFormat="1">
      <c r="A284" s="14"/>
      <c r="B284" s="241"/>
      <c r="C284" s="242"/>
      <c r="D284" s="232" t="s">
        <v>156</v>
      </c>
      <c r="E284" s="243" t="s">
        <v>19</v>
      </c>
      <c r="F284" s="244" t="s">
        <v>515</v>
      </c>
      <c r="G284" s="242"/>
      <c r="H284" s="245">
        <v>8.6999999999999993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1" t="s">
        <v>156</v>
      </c>
      <c r="AU284" s="251" t="s">
        <v>81</v>
      </c>
      <c r="AV284" s="14" t="s">
        <v>81</v>
      </c>
      <c r="AW284" s="14" t="s">
        <v>33</v>
      </c>
      <c r="AX284" s="14" t="s">
        <v>71</v>
      </c>
      <c r="AY284" s="251" t="s">
        <v>138</v>
      </c>
    </row>
    <row r="285" s="13" customFormat="1">
      <c r="A285" s="13"/>
      <c r="B285" s="230"/>
      <c r="C285" s="231"/>
      <c r="D285" s="232" t="s">
        <v>156</v>
      </c>
      <c r="E285" s="233" t="s">
        <v>19</v>
      </c>
      <c r="F285" s="234" t="s">
        <v>160</v>
      </c>
      <c r="G285" s="231"/>
      <c r="H285" s="233" t="s">
        <v>19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0" t="s">
        <v>156</v>
      </c>
      <c r="AU285" s="240" t="s">
        <v>81</v>
      </c>
      <c r="AV285" s="13" t="s">
        <v>79</v>
      </c>
      <c r="AW285" s="13" t="s">
        <v>33</v>
      </c>
      <c r="AX285" s="13" t="s">
        <v>71</v>
      </c>
      <c r="AY285" s="240" t="s">
        <v>138</v>
      </c>
    </row>
    <row r="286" s="14" customFormat="1">
      <c r="A286" s="14"/>
      <c r="B286" s="241"/>
      <c r="C286" s="242"/>
      <c r="D286" s="232" t="s">
        <v>156</v>
      </c>
      <c r="E286" s="243" t="s">
        <v>19</v>
      </c>
      <c r="F286" s="244" t="s">
        <v>516</v>
      </c>
      <c r="G286" s="242"/>
      <c r="H286" s="245">
        <v>7.6500000000000004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1" t="s">
        <v>156</v>
      </c>
      <c r="AU286" s="251" t="s">
        <v>81</v>
      </c>
      <c r="AV286" s="14" t="s">
        <v>81</v>
      </c>
      <c r="AW286" s="14" t="s">
        <v>33</v>
      </c>
      <c r="AX286" s="14" t="s">
        <v>71</v>
      </c>
      <c r="AY286" s="251" t="s">
        <v>138</v>
      </c>
    </row>
    <row r="287" s="13" customFormat="1">
      <c r="A287" s="13"/>
      <c r="B287" s="230"/>
      <c r="C287" s="231"/>
      <c r="D287" s="232" t="s">
        <v>156</v>
      </c>
      <c r="E287" s="233" t="s">
        <v>19</v>
      </c>
      <c r="F287" s="234" t="s">
        <v>163</v>
      </c>
      <c r="G287" s="231"/>
      <c r="H287" s="233" t="s">
        <v>19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156</v>
      </c>
      <c r="AU287" s="240" t="s">
        <v>81</v>
      </c>
      <c r="AV287" s="13" t="s">
        <v>79</v>
      </c>
      <c r="AW287" s="13" t="s">
        <v>33</v>
      </c>
      <c r="AX287" s="13" t="s">
        <v>71</v>
      </c>
      <c r="AY287" s="240" t="s">
        <v>138</v>
      </c>
    </row>
    <row r="288" s="14" customFormat="1">
      <c r="A288" s="14"/>
      <c r="B288" s="241"/>
      <c r="C288" s="242"/>
      <c r="D288" s="232" t="s">
        <v>156</v>
      </c>
      <c r="E288" s="243" t="s">
        <v>19</v>
      </c>
      <c r="F288" s="244" t="s">
        <v>517</v>
      </c>
      <c r="G288" s="242"/>
      <c r="H288" s="245">
        <v>11.15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156</v>
      </c>
      <c r="AU288" s="251" t="s">
        <v>81</v>
      </c>
      <c r="AV288" s="14" t="s">
        <v>81</v>
      </c>
      <c r="AW288" s="14" t="s">
        <v>33</v>
      </c>
      <c r="AX288" s="14" t="s">
        <v>71</v>
      </c>
      <c r="AY288" s="251" t="s">
        <v>138</v>
      </c>
    </row>
    <row r="289" s="15" customFormat="1">
      <c r="A289" s="15"/>
      <c r="B289" s="252"/>
      <c r="C289" s="253"/>
      <c r="D289" s="232" t="s">
        <v>156</v>
      </c>
      <c r="E289" s="254" t="s">
        <v>19</v>
      </c>
      <c r="F289" s="255" t="s">
        <v>166</v>
      </c>
      <c r="G289" s="253"/>
      <c r="H289" s="256">
        <v>27.5</v>
      </c>
      <c r="I289" s="257"/>
      <c r="J289" s="253"/>
      <c r="K289" s="253"/>
      <c r="L289" s="258"/>
      <c r="M289" s="259"/>
      <c r="N289" s="260"/>
      <c r="O289" s="260"/>
      <c r="P289" s="260"/>
      <c r="Q289" s="260"/>
      <c r="R289" s="260"/>
      <c r="S289" s="260"/>
      <c r="T289" s="261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2" t="s">
        <v>156</v>
      </c>
      <c r="AU289" s="262" t="s">
        <v>81</v>
      </c>
      <c r="AV289" s="15" t="s">
        <v>147</v>
      </c>
      <c r="AW289" s="15" t="s">
        <v>33</v>
      </c>
      <c r="AX289" s="15" t="s">
        <v>79</v>
      </c>
      <c r="AY289" s="262" t="s">
        <v>138</v>
      </c>
    </row>
    <row r="290" s="2" customFormat="1" ht="44.25" customHeight="1">
      <c r="A290" s="38"/>
      <c r="B290" s="39"/>
      <c r="C290" s="212" t="s">
        <v>167</v>
      </c>
      <c r="D290" s="212" t="s">
        <v>142</v>
      </c>
      <c r="E290" s="213" t="s">
        <v>518</v>
      </c>
      <c r="F290" s="214" t="s">
        <v>519</v>
      </c>
      <c r="G290" s="215" t="s">
        <v>243</v>
      </c>
      <c r="H290" s="216">
        <v>3.7999999999999998</v>
      </c>
      <c r="I290" s="217"/>
      <c r="J290" s="218">
        <f>ROUND(I290*H290,2)</f>
        <v>0</v>
      </c>
      <c r="K290" s="214" t="s">
        <v>146</v>
      </c>
      <c r="L290" s="44"/>
      <c r="M290" s="219" t="s">
        <v>19</v>
      </c>
      <c r="N290" s="220" t="s">
        <v>42</v>
      </c>
      <c r="O290" s="84"/>
      <c r="P290" s="221">
        <f>O290*H290</f>
        <v>0</v>
      </c>
      <c r="Q290" s="221">
        <v>0.0075700000000000003</v>
      </c>
      <c r="R290" s="221">
        <f>Q290*H290</f>
        <v>0.028766</v>
      </c>
      <c r="S290" s="221">
        <v>0</v>
      </c>
      <c r="T290" s="222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3" t="s">
        <v>221</v>
      </c>
      <c r="AT290" s="223" t="s">
        <v>142</v>
      </c>
      <c r="AU290" s="223" t="s">
        <v>81</v>
      </c>
      <c r="AY290" s="17" t="s">
        <v>138</v>
      </c>
      <c r="BE290" s="224">
        <f>IF(N290="základní",J290,0)</f>
        <v>0</v>
      </c>
      <c r="BF290" s="224">
        <f>IF(N290="snížená",J290,0)</f>
        <v>0</v>
      </c>
      <c r="BG290" s="224">
        <f>IF(N290="zákl. přenesená",J290,0)</f>
        <v>0</v>
      </c>
      <c r="BH290" s="224">
        <f>IF(N290="sníž. přenesená",J290,0)</f>
        <v>0</v>
      </c>
      <c r="BI290" s="224">
        <f>IF(N290="nulová",J290,0)</f>
        <v>0</v>
      </c>
      <c r="BJ290" s="17" t="s">
        <v>79</v>
      </c>
      <c r="BK290" s="224">
        <f>ROUND(I290*H290,2)</f>
        <v>0</v>
      </c>
      <c r="BL290" s="17" t="s">
        <v>221</v>
      </c>
      <c r="BM290" s="223" t="s">
        <v>520</v>
      </c>
    </row>
    <row r="291" s="2" customFormat="1">
      <c r="A291" s="38"/>
      <c r="B291" s="39"/>
      <c r="C291" s="40"/>
      <c r="D291" s="225" t="s">
        <v>149</v>
      </c>
      <c r="E291" s="40"/>
      <c r="F291" s="226" t="s">
        <v>521</v>
      </c>
      <c r="G291" s="40"/>
      <c r="H291" s="40"/>
      <c r="I291" s="227"/>
      <c r="J291" s="40"/>
      <c r="K291" s="40"/>
      <c r="L291" s="44"/>
      <c r="M291" s="228"/>
      <c r="N291" s="229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149</v>
      </c>
      <c r="AU291" s="17" t="s">
        <v>81</v>
      </c>
    </row>
    <row r="292" s="13" customFormat="1">
      <c r="A292" s="13"/>
      <c r="B292" s="230"/>
      <c r="C292" s="231"/>
      <c r="D292" s="232" t="s">
        <v>156</v>
      </c>
      <c r="E292" s="233" t="s">
        <v>19</v>
      </c>
      <c r="F292" s="234" t="s">
        <v>157</v>
      </c>
      <c r="G292" s="231"/>
      <c r="H292" s="233" t="s">
        <v>19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0" t="s">
        <v>156</v>
      </c>
      <c r="AU292" s="240" t="s">
        <v>81</v>
      </c>
      <c r="AV292" s="13" t="s">
        <v>79</v>
      </c>
      <c r="AW292" s="13" t="s">
        <v>33</v>
      </c>
      <c r="AX292" s="13" t="s">
        <v>71</v>
      </c>
      <c r="AY292" s="240" t="s">
        <v>138</v>
      </c>
    </row>
    <row r="293" s="14" customFormat="1">
      <c r="A293" s="14"/>
      <c r="B293" s="241"/>
      <c r="C293" s="242"/>
      <c r="D293" s="232" t="s">
        <v>156</v>
      </c>
      <c r="E293" s="243" t="s">
        <v>19</v>
      </c>
      <c r="F293" s="244" t="s">
        <v>522</v>
      </c>
      <c r="G293" s="242"/>
      <c r="H293" s="245">
        <v>3.7999999999999998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1" t="s">
        <v>156</v>
      </c>
      <c r="AU293" s="251" t="s">
        <v>81</v>
      </c>
      <c r="AV293" s="14" t="s">
        <v>81</v>
      </c>
      <c r="AW293" s="14" t="s">
        <v>33</v>
      </c>
      <c r="AX293" s="14" t="s">
        <v>79</v>
      </c>
      <c r="AY293" s="251" t="s">
        <v>138</v>
      </c>
    </row>
    <row r="294" s="2" customFormat="1" ht="37.8" customHeight="1">
      <c r="A294" s="38"/>
      <c r="B294" s="39"/>
      <c r="C294" s="212" t="s">
        <v>175</v>
      </c>
      <c r="D294" s="212" t="s">
        <v>142</v>
      </c>
      <c r="E294" s="213" t="s">
        <v>523</v>
      </c>
      <c r="F294" s="214" t="s">
        <v>524</v>
      </c>
      <c r="G294" s="215" t="s">
        <v>433</v>
      </c>
      <c r="H294" s="216">
        <v>8</v>
      </c>
      <c r="I294" s="217"/>
      <c r="J294" s="218">
        <f>ROUND(I294*H294,2)</f>
        <v>0</v>
      </c>
      <c r="K294" s="214" t="s">
        <v>146</v>
      </c>
      <c r="L294" s="44"/>
      <c r="M294" s="219" t="s">
        <v>19</v>
      </c>
      <c r="N294" s="220" t="s">
        <v>42</v>
      </c>
      <c r="O294" s="84"/>
      <c r="P294" s="221">
        <f>O294*H294</f>
        <v>0</v>
      </c>
      <c r="Q294" s="221">
        <v>3.0000000000000001E-05</v>
      </c>
      <c r="R294" s="221">
        <f>Q294*H294</f>
        <v>0.00024000000000000001</v>
      </c>
      <c r="S294" s="221">
        <v>0</v>
      </c>
      <c r="T294" s="222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3" t="s">
        <v>221</v>
      </c>
      <c r="AT294" s="223" t="s">
        <v>142</v>
      </c>
      <c r="AU294" s="223" t="s">
        <v>81</v>
      </c>
      <c r="AY294" s="17" t="s">
        <v>138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7" t="s">
        <v>79</v>
      </c>
      <c r="BK294" s="224">
        <f>ROUND(I294*H294,2)</f>
        <v>0</v>
      </c>
      <c r="BL294" s="17" t="s">
        <v>221</v>
      </c>
      <c r="BM294" s="223" t="s">
        <v>525</v>
      </c>
    </row>
    <row r="295" s="2" customFormat="1">
      <c r="A295" s="38"/>
      <c r="B295" s="39"/>
      <c r="C295" s="40"/>
      <c r="D295" s="225" t="s">
        <v>149</v>
      </c>
      <c r="E295" s="40"/>
      <c r="F295" s="226" t="s">
        <v>526</v>
      </c>
      <c r="G295" s="40"/>
      <c r="H295" s="40"/>
      <c r="I295" s="227"/>
      <c r="J295" s="40"/>
      <c r="K295" s="40"/>
      <c r="L295" s="44"/>
      <c r="M295" s="228"/>
      <c r="N295" s="229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149</v>
      </c>
      <c r="AU295" s="17" t="s">
        <v>81</v>
      </c>
    </row>
    <row r="296" s="13" customFormat="1">
      <c r="A296" s="13"/>
      <c r="B296" s="230"/>
      <c r="C296" s="231"/>
      <c r="D296" s="232" t="s">
        <v>156</v>
      </c>
      <c r="E296" s="233" t="s">
        <v>19</v>
      </c>
      <c r="F296" s="234" t="s">
        <v>157</v>
      </c>
      <c r="G296" s="231"/>
      <c r="H296" s="233" t="s">
        <v>19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0" t="s">
        <v>156</v>
      </c>
      <c r="AU296" s="240" t="s">
        <v>81</v>
      </c>
      <c r="AV296" s="13" t="s">
        <v>79</v>
      </c>
      <c r="AW296" s="13" t="s">
        <v>33</v>
      </c>
      <c r="AX296" s="13" t="s">
        <v>71</v>
      </c>
      <c r="AY296" s="240" t="s">
        <v>138</v>
      </c>
    </row>
    <row r="297" s="14" customFormat="1">
      <c r="A297" s="14"/>
      <c r="B297" s="241"/>
      <c r="C297" s="242"/>
      <c r="D297" s="232" t="s">
        <v>156</v>
      </c>
      <c r="E297" s="243" t="s">
        <v>19</v>
      </c>
      <c r="F297" s="244" t="s">
        <v>527</v>
      </c>
      <c r="G297" s="242"/>
      <c r="H297" s="245">
        <v>6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1" t="s">
        <v>156</v>
      </c>
      <c r="AU297" s="251" t="s">
        <v>81</v>
      </c>
      <c r="AV297" s="14" t="s">
        <v>81</v>
      </c>
      <c r="AW297" s="14" t="s">
        <v>33</v>
      </c>
      <c r="AX297" s="14" t="s">
        <v>71</v>
      </c>
      <c r="AY297" s="251" t="s">
        <v>138</v>
      </c>
    </row>
    <row r="298" s="13" customFormat="1">
      <c r="A298" s="13"/>
      <c r="B298" s="230"/>
      <c r="C298" s="231"/>
      <c r="D298" s="232" t="s">
        <v>156</v>
      </c>
      <c r="E298" s="233" t="s">
        <v>19</v>
      </c>
      <c r="F298" s="234" t="s">
        <v>160</v>
      </c>
      <c r="G298" s="231"/>
      <c r="H298" s="233" t="s">
        <v>19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0" t="s">
        <v>156</v>
      </c>
      <c r="AU298" s="240" t="s">
        <v>81</v>
      </c>
      <c r="AV298" s="13" t="s">
        <v>79</v>
      </c>
      <c r="AW298" s="13" t="s">
        <v>33</v>
      </c>
      <c r="AX298" s="13" t="s">
        <v>71</v>
      </c>
      <c r="AY298" s="240" t="s">
        <v>138</v>
      </c>
    </row>
    <row r="299" s="14" customFormat="1">
      <c r="A299" s="14"/>
      <c r="B299" s="241"/>
      <c r="C299" s="242"/>
      <c r="D299" s="232" t="s">
        <v>156</v>
      </c>
      <c r="E299" s="243" t="s">
        <v>19</v>
      </c>
      <c r="F299" s="244" t="s">
        <v>79</v>
      </c>
      <c r="G299" s="242"/>
      <c r="H299" s="245">
        <v>1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1" t="s">
        <v>156</v>
      </c>
      <c r="AU299" s="251" t="s">
        <v>81</v>
      </c>
      <c r="AV299" s="14" t="s">
        <v>81</v>
      </c>
      <c r="AW299" s="14" t="s">
        <v>33</v>
      </c>
      <c r="AX299" s="14" t="s">
        <v>71</v>
      </c>
      <c r="AY299" s="251" t="s">
        <v>138</v>
      </c>
    </row>
    <row r="300" s="13" customFormat="1">
      <c r="A300" s="13"/>
      <c r="B300" s="230"/>
      <c r="C300" s="231"/>
      <c r="D300" s="232" t="s">
        <v>156</v>
      </c>
      <c r="E300" s="233" t="s">
        <v>19</v>
      </c>
      <c r="F300" s="234" t="s">
        <v>163</v>
      </c>
      <c r="G300" s="231"/>
      <c r="H300" s="233" t="s">
        <v>19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156</v>
      </c>
      <c r="AU300" s="240" t="s">
        <v>81</v>
      </c>
      <c r="AV300" s="13" t="s">
        <v>79</v>
      </c>
      <c r="AW300" s="13" t="s">
        <v>33</v>
      </c>
      <c r="AX300" s="13" t="s">
        <v>71</v>
      </c>
      <c r="AY300" s="240" t="s">
        <v>138</v>
      </c>
    </row>
    <row r="301" s="14" customFormat="1">
      <c r="A301" s="14"/>
      <c r="B301" s="241"/>
      <c r="C301" s="242"/>
      <c r="D301" s="232" t="s">
        <v>156</v>
      </c>
      <c r="E301" s="243" t="s">
        <v>19</v>
      </c>
      <c r="F301" s="244" t="s">
        <v>79</v>
      </c>
      <c r="G301" s="242"/>
      <c r="H301" s="245">
        <v>1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1" t="s">
        <v>156</v>
      </c>
      <c r="AU301" s="251" t="s">
        <v>81</v>
      </c>
      <c r="AV301" s="14" t="s">
        <v>81</v>
      </c>
      <c r="AW301" s="14" t="s">
        <v>33</v>
      </c>
      <c r="AX301" s="14" t="s">
        <v>71</v>
      </c>
      <c r="AY301" s="251" t="s">
        <v>138</v>
      </c>
    </row>
    <row r="302" s="15" customFormat="1">
      <c r="A302" s="15"/>
      <c r="B302" s="252"/>
      <c r="C302" s="253"/>
      <c r="D302" s="232" t="s">
        <v>156</v>
      </c>
      <c r="E302" s="254" t="s">
        <v>19</v>
      </c>
      <c r="F302" s="255" t="s">
        <v>166</v>
      </c>
      <c r="G302" s="253"/>
      <c r="H302" s="256">
        <v>8</v>
      </c>
      <c r="I302" s="257"/>
      <c r="J302" s="253"/>
      <c r="K302" s="253"/>
      <c r="L302" s="258"/>
      <c r="M302" s="259"/>
      <c r="N302" s="260"/>
      <c r="O302" s="260"/>
      <c r="P302" s="260"/>
      <c r="Q302" s="260"/>
      <c r="R302" s="260"/>
      <c r="S302" s="260"/>
      <c r="T302" s="261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2" t="s">
        <v>156</v>
      </c>
      <c r="AU302" s="262" t="s">
        <v>81</v>
      </c>
      <c r="AV302" s="15" t="s">
        <v>147</v>
      </c>
      <c r="AW302" s="15" t="s">
        <v>33</v>
      </c>
      <c r="AX302" s="15" t="s">
        <v>79</v>
      </c>
      <c r="AY302" s="262" t="s">
        <v>138</v>
      </c>
    </row>
    <row r="303" s="2" customFormat="1" ht="24.15" customHeight="1">
      <c r="A303" s="38"/>
      <c r="B303" s="39"/>
      <c r="C303" s="266" t="s">
        <v>139</v>
      </c>
      <c r="D303" s="266" t="s">
        <v>308</v>
      </c>
      <c r="E303" s="267" t="s">
        <v>528</v>
      </c>
      <c r="F303" s="268" t="s">
        <v>529</v>
      </c>
      <c r="G303" s="269" t="s">
        <v>433</v>
      </c>
      <c r="H303" s="270">
        <v>8</v>
      </c>
      <c r="I303" s="271"/>
      <c r="J303" s="272">
        <f>ROUND(I303*H303,2)</f>
        <v>0</v>
      </c>
      <c r="K303" s="268" t="s">
        <v>146</v>
      </c>
      <c r="L303" s="273"/>
      <c r="M303" s="274" t="s">
        <v>19</v>
      </c>
      <c r="N303" s="275" t="s">
        <v>42</v>
      </c>
      <c r="O303" s="84"/>
      <c r="P303" s="221">
        <f>O303*H303</f>
        <v>0</v>
      </c>
      <c r="Q303" s="221">
        <v>0.00089999999999999998</v>
      </c>
      <c r="R303" s="221">
        <f>Q303*H303</f>
        <v>0.0071999999999999998</v>
      </c>
      <c r="S303" s="221">
        <v>0</v>
      </c>
      <c r="T303" s="222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3" t="s">
        <v>530</v>
      </c>
      <c r="AT303" s="223" t="s">
        <v>308</v>
      </c>
      <c r="AU303" s="223" t="s">
        <v>81</v>
      </c>
      <c r="AY303" s="17" t="s">
        <v>138</v>
      </c>
      <c r="BE303" s="224">
        <f>IF(N303="základní",J303,0)</f>
        <v>0</v>
      </c>
      <c r="BF303" s="224">
        <f>IF(N303="snížená",J303,0)</f>
        <v>0</v>
      </c>
      <c r="BG303" s="224">
        <f>IF(N303="zákl. přenesená",J303,0)</f>
        <v>0</v>
      </c>
      <c r="BH303" s="224">
        <f>IF(N303="sníž. přenesená",J303,0)</f>
        <v>0</v>
      </c>
      <c r="BI303" s="224">
        <f>IF(N303="nulová",J303,0)</f>
        <v>0</v>
      </c>
      <c r="BJ303" s="17" t="s">
        <v>79</v>
      </c>
      <c r="BK303" s="224">
        <f>ROUND(I303*H303,2)</f>
        <v>0</v>
      </c>
      <c r="BL303" s="17" t="s">
        <v>221</v>
      </c>
      <c r="BM303" s="223" t="s">
        <v>531</v>
      </c>
    </row>
    <row r="304" s="2" customFormat="1" ht="37.8" customHeight="1">
      <c r="A304" s="38"/>
      <c r="B304" s="39"/>
      <c r="C304" s="212" t="s">
        <v>181</v>
      </c>
      <c r="D304" s="212" t="s">
        <v>142</v>
      </c>
      <c r="E304" s="213" t="s">
        <v>532</v>
      </c>
      <c r="F304" s="214" t="s">
        <v>533</v>
      </c>
      <c r="G304" s="215" t="s">
        <v>433</v>
      </c>
      <c r="H304" s="216">
        <v>3</v>
      </c>
      <c r="I304" s="217"/>
      <c r="J304" s="218">
        <f>ROUND(I304*H304,2)</f>
        <v>0</v>
      </c>
      <c r="K304" s="214" t="s">
        <v>146</v>
      </c>
      <c r="L304" s="44"/>
      <c r="M304" s="219" t="s">
        <v>19</v>
      </c>
      <c r="N304" s="220" t="s">
        <v>42</v>
      </c>
      <c r="O304" s="84"/>
      <c r="P304" s="221">
        <f>O304*H304</f>
        <v>0</v>
      </c>
      <c r="Q304" s="221">
        <v>3.0000000000000001E-05</v>
      </c>
      <c r="R304" s="221">
        <f>Q304*H304</f>
        <v>9.0000000000000006E-05</v>
      </c>
      <c r="S304" s="221">
        <v>0</v>
      </c>
      <c r="T304" s="222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3" t="s">
        <v>221</v>
      </c>
      <c r="AT304" s="223" t="s">
        <v>142</v>
      </c>
      <c r="AU304" s="223" t="s">
        <v>81</v>
      </c>
      <c r="AY304" s="17" t="s">
        <v>138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7" t="s">
        <v>79</v>
      </c>
      <c r="BK304" s="224">
        <f>ROUND(I304*H304,2)</f>
        <v>0</v>
      </c>
      <c r="BL304" s="17" t="s">
        <v>221</v>
      </c>
      <c r="BM304" s="223" t="s">
        <v>534</v>
      </c>
    </row>
    <row r="305" s="2" customFormat="1">
      <c r="A305" s="38"/>
      <c r="B305" s="39"/>
      <c r="C305" s="40"/>
      <c r="D305" s="225" t="s">
        <v>149</v>
      </c>
      <c r="E305" s="40"/>
      <c r="F305" s="226" t="s">
        <v>535</v>
      </c>
      <c r="G305" s="40"/>
      <c r="H305" s="40"/>
      <c r="I305" s="227"/>
      <c r="J305" s="40"/>
      <c r="K305" s="40"/>
      <c r="L305" s="44"/>
      <c r="M305" s="228"/>
      <c r="N305" s="229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149</v>
      </c>
      <c r="AU305" s="17" t="s">
        <v>81</v>
      </c>
    </row>
    <row r="306" s="13" customFormat="1">
      <c r="A306" s="13"/>
      <c r="B306" s="230"/>
      <c r="C306" s="231"/>
      <c r="D306" s="232" t="s">
        <v>156</v>
      </c>
      <c r="E306" s="233" t="s">
        <v>19</v>
      </c>
      <c r="F306" s="234" t="s">
        <v>536</v>
      </c>
      <c r="G306" s="231"/>
      <c r="H306" s="233" t="s">
        <v>19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0" t="s">
        <v>156</v>
      </c>
      <c r="AU306" s="240" t="s">
        <v>81</v>
      </c>
      <c r="AV306" s="13" t="s">
        <v>79</v>
      </c>
      <c r="AW306" s="13" t="s">
        <v>33</v>
      </c>
      <c r="AX306" s="13" t="s">
        <v>71</v>
      </c>
      <c r="AY306" s="240" t="s">
        <v>138</v>
      </c>
    </row>
    <row r="307" s="14" customFormat="1">
      <c r="A307" s="14"/>
      <c r="B307" s="241"/>
      <c r="C307" s="242"/>
      <c r="D307" s="232" t="s">
        <v>156</v>
      </c>
      <c r="E307" s="243" t="s">
        <v>19</v>
      </c>
      <c r="F307" s="244" t="s">
        <v>79</v>
      </c>
      <c r="G307" s="242"/>
      <c r="H307" s="245">
        <v>1</v>
      </c>
      <c r="I307" s="246"/>
      <c r="J307" s="242"/>
      <c r="K307" s="242"/>
      <c r="L307" s="247"/>
      <c r="M307" s="248"/>
      <c r="N307" s="249"/>
      <c r="O307" s="249"/>
      <c r="P307" s="249"/>
      <c r="Q307" s="249"/>
      <c r="R307" s="249"/>
      <c r="S307" s="249"/>
      <c r="T307" s="25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1" t="s">
        <v>156</v>
      </c>
      <c r="AU307" s="251" t="s">
        <v>81</v>
      </c>
      <c r="AV307" s="14" t="s">
        <v>81</v>
      </c>
      <c r="AW307" s="14" t="s">
        <v>33</v>
      </c>
      <c r="AX307" s="14" t="s">
        <v>71</v>
      </c>
      <c r="AY307" s="251" t="s">
        <v>138</v>
      </c>
    </row>
    <row r="308" s="13" customFormat="1">
      <c r="A308" s="13"/>
      <c r="B308" s="230"/>
      <c r="C308" s="231"/>
      <c r="D308" s="232" t="s">
        <v>156</v>
      </c>
      <c r="E308" s="233" t="s">
        <v>19</v>
      </c>
      <c r="F308" s="234" t="s">
        <v>160</v>
      </c>
      <c r="G308" s="231"/>
      <c r="H308" s="233" t="s">
        <v>19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0" t="s">
        <v>156</v>
      </c>
      <c r="AU308" s="240" t="s">
        <v>81</v>
      </c>
      <c r="AV308" s="13" t="s">
        <v>79</v>
      </c>
      <c r="AW308" s="13" t="s">
        <v>33</v>
      </c>
      <c r="AX308" s="13" t="s">
        <v>71</v>
      </c>
      <c r="AY308" s="240" t="s">
        <v>138</v>
      </c>
    </row>
    <row r="309" s="14" customFormat="1">
      <c r="A309" s="14"/>
      <c r="B309" s="241"/>
      <c r="C309" s="242"/>
      <c r="D309" s="232" t="s">
        <v>156</v>
      </c>
      <c r="E309" s="243" t="s">
        <v>19</v>
      </c>
      <c r="F309" s="244" t="s">
        <v>79</v>
      </c>
      <c r="G309" s="242"/>
      <c r="H309" s="245">
        <v>1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1" t="s">
        <v>156</v>
      </c>
      <c r="AU309" s="251" t="s">
        <v>81</v>
      </c>
      <c r="AV309" s="14" t="s">
        <v>81</v>
      </c>
      <c r="AW309" s="14" t="s">
        <v>33</v>
      </c>
      <c r="AX309" s="14" t="s">
        <v>71</v>
      </c>
      <c r="AY309" s="251" t="s">
        <v>138</v>
      </c>
    </row>
    <row r="310" s="13" customFormat="1">
      <c r="A310" s="13"/>
      <c r="B310" s="230"/>
      <c r="C310" s="231"/>
      <c r="D310" s="232" t="s">
        <v>156</v>
      </c>
      <c r="E310" s="233" t="s">
        <v>19</v>
      </c>
      <c r="F310" s="234" t="s">
        <v>163</v>
      </c>
      <c r="G310" s="231"/>
      <c r="H310" s="233" t="s">
        <v>19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156</v>
      </c>
      <c r="AU310" s="240" t="s">
        <v>81</v>
      </c>
      <c r="AV310" s="13" t="s">
        <v>79</v>
      </c>
      <c r="AW310" s="13" t="s">
        <v>33</v>
      </c>
      <c r="AX310" s="13" t="s">
        <v>71</v>
      </c>
      <c r="AY310" s="240" t="s">
        <v>138</v>
      </c>
    </row>
    <row r="311" s="14" customFormat="1">
      <c r="A311" s="14"/>
      <c r="B311" s="241"/>
      <c r="C311" s="242"/>
      <c r="D311" s="232" t="s">
        <v>156</v>
      </c>
      <c r="E311" s="243" t="s">
        <v>19</v>
      </c>
      <c r="F311" s="244" t="s">
        <v>79</v>
      </c>
      <c r="G311" s="242"/>
      <c r="H311" s="245">
        <v>1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1" t="s">
        <v>156</v>
      </c>
      <c r="AU311" s="251" t="s">
        <v>81</v>
      </c>
      <c r="AV311" s="14" t="s">
        <v>81</v>
      </c>
      <c r="AW311" s="14" t="s">
        <v>33</v>
      </c>
      <c r="AX311" s="14" t="s">
        <v>71</v>
      </c>
      <c r="AY311" s="251" t="s">
        <v>138</v>
      </c>
    </row>
    <row r="312" s="15" customFormat="1">
      <c r="A312" s="15"/>
      <c r="B312" s="252"/>
      <c r="C312" s="253"/>
      <c r="D312" s="232" t="s">
        <v>156</v>
      </c>
      <c r="E312" s="254" t="s">
        <v>19</v>
      </c>
      <c r="F312" s="255" t="s">
        <v>166</v>
      </c>
      <c r="G312" s="253"/>
      <c r="H312" s="256">
        <v>3</v>
      </c>
      <c r="I312" s="257"/>
      <c r="J312" s="253"/>
      <c r="K312" s="253"/>
      <c r="L312" s="258"/>
      <c r="M312" s="259"/>
      <c r="N312" s="260"/>
      <c r="O312" s="260"/>
      <c r="P312" s="260"/>
      <c r="Q312" s="260"/>
      <c r="R312" s="260"/>
      <c r="S312" s="260"/>
      <c r="T312" s="261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2" t="s">
        <v>156</v>
      </c>
      <c r="AU312" s="262" t="s">
        <v>81</v>
      </c>
      <c r="AV312" s="15" t="s">
        <v>147</v>
      </c>
      <c r="AW312" s="15" t="s">
        <v>33</v>
      </c>
      <c r="AX312" s="15" t="s">
        <v>79</v>
      </c>
      <c r="AY312" s="262" t="s">
        <v>138</v>
      </c>
    </row>
    <row r="313" s="2" customFormat="1" ht="24.15" customHeight="1">
      <c r="A313" s="38"/>
      <c r="B313" s="39"/>
      <c r="C313" s="266" t="s">
        <v>275</v>
      </c>
      <c r="D313" s="266" t="s">
        <v>308</v>
      </c>
      <c r="E313" s="267" t="s">
        <v>537</v>
      </c>
      <c r="F313" s="268" t="s">
        <v>538</v>
      </c>
      <c r="G313" s="269" t="s">
        <v>433</v>
      </c>
      <c r="H313" s="270">
        <v>3</v>
      </c>
      <c r="I313" s="271"/>
      <c r="J313" s="272">
        <f>ROUND(I313*H313,2)</f>
        <v>0</v>
      </c>
      <c r="K313" s="268" t="s">
        <v>19</v>
      </c>
      <c r="L313" s="273"/>
      <c r="M313" s="274" t="s">
        <v>19</v>
      </c>
      <c r="N313" s="275" t="s">
        <v>42</v>
      </c>
      <c r="O313" s="84"/>
      <c r="P313" s="221">
        <f>O313*H313</f>
        <v>0</v>
      </c>
      <c r="Q313" s="221">
        <v>0.002</v>
      </c>
      <c r="R313" s="221">
        <f>Q313*H313</f>
        <v>0.0060000000000000001</v>
      </c>
      <c r="S313" s="221">
        <v>0</v>
      </c>
      <c r="T313" s="222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3" t="s">
        <v>530</v>
      </c>
      <c r="AT313" s="223" t="s">
        <v>308</v>
      </c>
      <c r="AU313" s="223" t="s">
        <v>81</v>
      </c>
      <c r="AY313" s="17" t="s">
        <v>138</v>
      </c>
      <c r="BE313" s="224">
        <f>IF(N313="základní",J313,0)</f>
        <v>0</v>
      </c>
      <c r="BF313" s="224">
        <f>IF(N313="snížená",J313,0)</f>
        <v>0</v>
      </c>
      <c r="BG313" s="224">
        <f>IF(N313="zákl. přenesená",J313,0)</f>
        <v>0</v>
      </c>
      <c r="BH313" s="224">
        <f>IF(N313="sníž. přenesená",J313,0)</f>
        <v>0</v>
      </c>
      <c r="BI313" s="224">
        <f>IF(N313="nulová",J313,0)</f>
        <v>0</v>
      </c>
      <c r="BJ313" s="17" t="s">
        <v>79</v>
      </c>
      <c r="BK313" s="224">
        <f>ROUND(I313*H313,2)</f>
        <v>0</v>
      </c>
      <c r="BL313" s="17" t="s">
        <v>221</v>
      </c>
      <c r="BM313" s="223" t="s">
        <v>539</v>
      </c>
    </row>
    <row r="314" s="2" customFormat="1" ht="16.5" customHeight="1">
      <c r="A314" s="38"/>
      <c r="B314" s="39"/>
      <c r="C314" s="212" t="s">
        <v>540</v>
      </c>
      <c r="D314" s="212" t="s">
        <v>142</v>
      </c>
      <c r="E314" s="213" t="s">
        <v>541</v>
      </c>
      <c r="F314" s="214" t="s">
        <v>542</v>
      </c>
      <c r="G314" s="215" t="s">
        <v>461</v>
      </c>
      <c r="H314" s="216">
        <v>1</v>
      </c>
      <c r="I314" s="217"/>
      <c r="J314" s="218">
        <f>ROUND(I314*H314,2)</f>
        <v>0</v>
      </c>
      <c r="K314" s="214" t="s">
        <v>19</v>
      </c>
      <c r="L314" s="44"/>
      <c r="M314" s="219" t="s">
        <v>19</v>
      </c>
      <c r="N314" s="220" t="s">
        <v>42</v>
      </c>
      <c r="O314" s="84"/>
      <c r="P314" s="221">
        <f>O314*H314</f>
        <v>0</v>
      </c>
      <c r="Q314" s="221">
        <v>0</v>
      </c>
      <c r="R314" s="221">
        <f>Q314*H314</f>
        <v>0</v>
      </c>
      <c r="S314" s="221">
        <v>0</v>
      </c>
      <c r="T314" s="222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3" t="s">
        <v>221</v>
      </c>
      <c r="AT314" s="223" t="s">
        <v>142</v>
      </c>
      <c r="AU314" s="223" t="s">
        <v>81</v>
      </c>
      <c r="AY314" s="17" t="s">
        <v>138</v>
      </c>
      <c r="BE314" s="224">
        <f>IF(N314="základní",J314,0)</f>
        <v>0</v>
      </c>
      <c r="BF314" s="224">
        <f>IF(N314="snížená",J314,0)</f>
        <v>0</v>
      </c>
      <c r="BG314" s="224">
        <f>IF(N314="zákl. přenesená",J314,0)</f>
        <v>0</v>
      </c>
      <c r="BH314" s="224">
        <f>IF(N314="sníž. přenesená",J314,0)</f>
        <v>0</v>
      </c>
      <c r="BI314" s="224">
        <f>IF(N314="nulová",J314,0)</f>
        <v>0</v>
      </c>
      <c r="BJ314" s="17" t="s">
        <v>79</v>
      </c>
      <c r="BK314" s="224">
        <f>ROUND(I314*H314,2)</f>
        <v>0</v>
      </c>
      <c r="BL314" s="17" t="s">
        <v>221</v>
      </c>
      <c r="BM314" s="223" t="s">
        <v>543</v>
      </c>
    </row>
    <row r="315" s="12" customFormat="1" ht="22.8" customHeight="1">
      <c r="A315" s="12"/>
      <c r="B315" s="196"/>
      <c r="C315" s="197"/>
      <c r="D315" s="198" t="s">
        <v>70</v>
      </c>
      <c r="E315" s="210" t="s">
        <v>544</v>
      </c>
      <c r="F315" s="210" t="s">
        <v>545</v>
      </c>
      <c r="G315" s="197"/>
      <c r="H315" s="197"/>
      <c r="I315" s="200"/>
      <c r="J315" s="211">
        <f>BK315</f>
        <v>0</v>
      </c>
      <c r="K315" s="197"/>
      <c r="L315" s="202"/>
      <c r="M315" s="203"/>
      <c r="N315" s="204"/>
      <c r="O315" s="204"/>
      <c r="P315" s="205">
        <f>SUM(P316:P339)</f>
        <v>0</v>
      </c>
      <c r="Q315" s="204"/>
      <c r="R315" s="205">
        <f>SUM(R316:R339)</f>
        <v>0.48447000000000001</v>
      </c>
      <c r="S315" s="204"/>
      <c r="T315" s="206">
        <f>SUM(T316:T339)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7" t="s">
        <v>81</v>
      </c>
      <c r="AT315" s="208" t="s">
        <v>70</v>
      </c>
      <c r="AU315" s="208" t="s">
        <v>79</v>
      </c>
      <c r="AY315" s="207" t="s">
        <v>138</v>
      </c>
      <c r="BK315" s="209">
        <f>SUM(BK316:BK339)</f>
        <v>0</v>
      </c>
    </row>
    <row r="316" s="2" customFormat="1" ht="37.8" customHeight="1">
      <c r="A316" s="38"/>
      <c r="B316" s="39"/>
      <c r="C316" s="212" t="s">
        <v>546</v>
      </c>
      <c r="D316" s="212" t="s">
        <v>142</v>
      </c>
      <c r="E316" s="213" t="s">
        <v>547</v>
      </c>
      <c r="F316" s="214" t="s">
        <v>548</v>
      </c>
      <c r="G316" s="215" t="s">
        <v>433</v>
      </c>
      <c r="H316" s="216">
        <v>23</v>
      </c>
      <c r="I316" s="217"/>
      <c r="J316" s="218">
        <f>ROUND(I316*H316,2)</f>
        <v>0</v>
      </c>
      <c r="K316" s="214" t="s">
        <v>146</v>
      </c>
      <c r="L316" s="44"/>
      <c r="M316" s="219" t="s">
        <v>19</v>
      </c>
      <c r="N316" s="220" t="s">
        <v>42</v>
      </c>
      <c r="O316" s="84"/>
      <c r="P316" s="221">
        <f>O316*H316</f>
        <v>0</v>
      </c>
      <c r="Q316" s="221">
        <v>0</v>
      </c>
      <c r="R316" s="221">
        <f>Q316*H316</f>
        <v>0</v>
      </c>
      <c r="S316" s="221">
        <v>0</v>
      </c>
      <c r="T316" s="222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3" t="s">
        <v>221</v>
      </c>
      <c r="AT316" s="223" t="s">
        <v>142</v>
      </c>
      <c r="AU316" s="223" t="s">
        <v>81</v>
      </c>
      <c r="AY316" s="17" t="s">
        <v>138</v>
      </c>
      <c r="BE316" s="224">
        <f>IF(N316="základní",J316,0)</f>
        <v>0</v>
      </c>
      <c r="BF316" s="224">
        <f>IF(N316="snížená",J316,0)</f>
        <v>0</v>
      </c>
      <c r="BG316" s="224">
        <f>IF(N316="zákl. přenesená",J316,0)</f>
        <v>0</v>
      </c>
      <c r="BH316" s="224">
        <f>IF(N316="sníž. přenesená",J316,0)</f>
        <v>0</v>
      </c>
      <c r="BI316" s="224">
        <f>IF(N316="nulová",J316,0)</f>
        <v>0</v>
      </c>
      <c r="BJ316" s="17" t="s">
        <v>79</v>
      </c>
      <c r="BK316" s="224">
        <f>ROUND(I316*H316,2)</f>
        <v>0</v>
      </c>
      <c r="BL316" s="17" t="s">
        <v>221</v>
      </c>
      <c r="BM316" s="223" t="s">
        <v>549</v>
      </c>
    </row>
    <row r="317" s="2" customFormat="1">
      <c r="A317" s="38"/>
      <c r="B317" s="39"/>
      <c r="C317" s="40"/>
      <c r="D317" s="225" t="s">
        <v>149</v>
      </c>
      <c r="E317" s="40"/>
      <c r="F317" s="226" t="s">
        <v>550</v>
      </c>
      <c r="G317" s="40"/>
      <c r="H317" s="40"/>
      <c r="I317" s="227"/>
      <c r="J317" s="40"/>
      <c r="K317" s="40"/>
      <c r="L317" s="44"/>
      <c r="M317" s="228"/>
      <c r="N317" s="229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149</v>
      </c>
      <c r="AU317" s="17" t="s">
        <v>81</v>
      </c>
    </row>
    <row r="318" s="13" customFormat="1">
      <c r="A318" s="13"/>
      <c r="B318" s="230"/>
      <c r="C318" s="231"/>
      <c r="D318" s="232" t="s">
        <v>156</v>
      </c>
      <c r="E318" s="233" t="s">
        <v>19</v>
      </c>
      <c r="F318" s="234" t="s">
        <v>436</v>
      </c>
      <c r="G318" s="231"/>
      <c r="H318" s="233" t="s">
        <v>19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0" t="s">
        <v>156</v>
      </c>
      <c r="AU318" s="240" t="s">
        <v>81</v>
      </c>
      <c r="AV318" s="13" t="s">
        <v>79</v>
      </c>
      <c r="AW318" s="13" t="s">
        <v>33</v>
      </c>
      <c r="AX318" s="13" t="s">
        <v>71</v>
      </c>
      <c r="AY318" s="240" t="s">
        <v>138</v>
      </c>
    </row>
    <row r="319" s="14" customFormat="1">
      <c r="A319" s="14"/>
      <c r="B319" s="241"/>
      <c r="C319" s="242"/>
      <c r="D319" s="232" t="s">
        <v>156</v>
      </c>
      <c r="E319" s="243" t="s">
        <v>19</v>
      </c>
      <c r="F319" s="244" t="s">
        <v>437</v>
      </c>
      <c r="G319" s="242"/>
      <c r="H319" s="245">
        <v>20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1" t="s">
        <v>156</v>
      </c>
      <c r="AU319" s="251" t="s">
        <v>81</v>
      </c>
      <c r="AV319" s="14" t="s">
        <v>81</v>
      </c>
      <c r="AW319" s="14" t="s">
        <v>33</v>
      </c>
      <c r="AX319" s="14" t="s">
        <v>71</v>
      </c>
      <c r="AY319" s="251" t="s">
        <v>138</v>
      </c>
    </row>
    <row r="320" s="13" customFormat="1">
      <c r="A320" s="13"/>
      <c r="B320" s="230"/>
      <c r="C320" s="231"/>
      <c r="D320" s="232" t="s">
        <v>156</v>
      </c>
      <c r="E320" s="233" t="s">
        <v>19</v>
      </c>
      <c r="F320" s="234" t="s">
        <v>438</v>
      </c>
      <c r="G320" s="231"/>
      <c r="H320" s="233" t="s">
        <v>19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0" t="s">
        <v>156</v>
      </c>
      <c r="AU320" s="240" t="s">
        <v>81</v>
      </c>
      <c r="AV320" s="13" t="s">
        <v>79</v>
      </c>
      <c r="AW320" s="13" t="s">
        <v>33</v>
      </c>
      <c r="AX320" s="13" t="s">
        <v>71</v>
      </c>
      <c r="AY320" s="240" t="s">
        <v>138</v>
      </c>
    </row>
    <row r="321" s="14" customFormat="1">
      <c r="A321" s="14"/>
      <c r="B321" s="241"/>
      <c r="C321" s="242"/>
      <c r="D321" s="232" t="s">
        <v>156</v>
      </c>
      <c r="E321" s="243" t="s">
        <v>19</v>
      </c>
      <c r="F321" s="244" t="s">
        <v>81</v>
      </c>
      <c r="G321" s="242"/>
      <c r="H321" s="245">
        <v>2</v>
      </c>
      <c r="I321" s="246"/>
      <c r="J321" s="242"/>
      <c r="K321" s="242"/>
      <c r="L321" s="247"/>
      <c r="M321" s="248"/>
      <c r="N321" s="249"/>
      <c r="O321" s="249"/>
      <c r="P321" s="249"/>
      <c r="Q321" s="249"/>
      <c r="R321" s="249"/>
      <c r="S321" s="249"/>
      <c r="T321" s="25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1" t="s">
        <v>156</v>
      </c>
      <c r="AU321" s="251" t="s">
        <v>81</v>
      </c>
      <c r="AV321" s="14" t="s">
        <v>81</v>
      </c>
      <c r="AW321" s="14" t="s">
        <v>33</v>
      </c>
      <c r="AX321" s="14" t="s">
        <v>71</v>
      </c>
      <c r="AY321" s="251" t="s">
        <v>138</v>
      </c>
    </row>
    <row r="322" s="13" customFormat="1">
      <c r="A322" s="13"/>
      <c r="B322" s="230"/>
      <c r="C322" s="231"/>
      <c r="D322" s="232" t="s">
        <v>156</v>
      </c>
      <c r="E322" s="233" t="s">
        <v>19</v>
      </c>
      <c r="F322" s="234" t="s">
        <v>551</v>
      </c>
      <c r="G322" s="231"/>
      <c r="H322" s="233" t="s">
        <v>19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0" t="s">
        <v>156</v>
      </c>
      <c r="AU322" s="240" t="s">
        <v>81</v>
      </c>
      <c r="AV322" s="13" t="s">
        <v>79</v>
      </c>
      <c r="AW322" s="13" t="s">
        <v>33</v>
      </c>
      <c r="AX322" s="13" t="s">
        <v>71</v>
      </c>
      <c r="AY322" s="240" t="s">
        <v>138</v>
      </c>
    </row>
    <row r="323" s="14" customFormat="1">
      <c r="A323" s="14"/>
      <c r="B323" s="241"/>
      <c r="C323" s="242"/>
      <c r="D323" s="232" t="s">
        <v>156</v>
      </c>
      <c r="E323" s="243" t="s">
        <v>19</v>
      </c>
      <c r="F323" s="244" t="s">
        <v>79</v>
      </c>
      <c r="G323" s="242"/>
      <c r="H323" s="245">
        <v>1</v>
      </c>
      <c r="I323" s="246"/>
      <c r="J323" s="242"/>
      <c r="K323" s="242"/>
      <c r="L323" s="247"/>
      <c r="M323" s="248"/>
      <c r="N323" s="249"/>
      <c r="O323" s="249"/>
      <c r="P323" s="249"/>
      <c r="Q323" s="249"/>
      <c r="R323" s="249"/>
      <c r="S323" s="249"/>
      <c r="T323" s="25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1" t="s">
        <v>156</v>
      </c>
      <c r="AU323" s="251" t="s">
        <v>81</v>
      </c>
      <c r="AV323" s="14" t="s">
        <v>81</v>
      </c>
      <c r="AW323" s="14" t="s">
        <v>33</v>
      </c>
      <c r="AX323" s="14" t="s">
        <v>71</v>
      </c>
      <c r="AY323" s="251" t="s">
        <v>138</v>
      </c>
    </row>
    <row r="324" s="15" customFormat="1">
      <c r="A324" s="15"/>
      <c r="B324" s="252"/>
      <c r="C324" s="253"/>
      <c r="D324" s="232" t="s">
        <v>156</v>
      </c>
      <c r="E324" s="254" t="s">
        <v>19</v>
      </c>
      <c r="F324" s="255" t="s">
        <v>166</v>
      </c>
      <c r="G324" s="253"/>
      <c r="H324" s="256">
        <v>23</v>
      </c>
      <c r="I324" s="257"/>
      <c r="J324" s="253"/>
      <c r="K324" s="253"/>
      <c r="L324" s="258"/>
      <c r="M324" s="259"/>
      <c r="N324" s="260"/>
      <c r="O324" s="260"/>
      <c r="P324" s="260"/>
      <c r="Q324" s="260"/>
      <c r="R324" s="260"/>
      <c r="S324" s="260"/>
      <c r="T324" s="261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2" t="s">
        <v>156</v>
      </c>
      <c r="AU324" s="262" t="s">
        <v>81</v>
      </c>
      <c r="AV324" s="15" t="s">
        <v>147</v>
      </c>
      <c r="AW324" s="15" t="s">
        <v>33</v>
      </c>
      <c r="AX324" s="15" t="s">
        <v>79</v>
      </c>
      <c r="AY324" s="262" t="s">
        <v>138</v>
      </c>
    </row>
    <row r="325" s="2" customFormat="1" ht="24.15" customHeight="1">
      <c r="A325" s="38"/>
      <c r="B325" s="39"/>
      <c r="C325" s="266" t="s">
        <v>552</v>
      </c>
      <c r="D325" s="266" t="s">
        <v>308</v>
      </c>
      <c r="E325" s="267" t="s">
        <v>553</v>
      </c>
      <c r="F325" s="268" t="s">
        <v>554</v>
      </c>
      <c r="G325" s="269" t="s">
        <v>433</v>
      </c>
      <c r="H325" s="270">
        <v>23</v>
      </c>
      <c r="I325" s="271"/>
      <c r="J325" s="272">
        <f>ROUND(I325*H325,2)</f>
        <v>0</v>
      </c>
      <c r="K325" s="268" t="s">
        <v>146</v>
      </c>
      <c r="L325" s="273"/>
      <c r="M325" s="274" t="s">
        <v>19</v>
      </c>
      <c r="N325" s="275" t="s">
        <v>42</v>
      </c>
      <c r="O325" s="84"/>
      <c r="P325" s="221">
        <f>O325*H325</f>
        <v>0</v>
      </c>
      <c r="Q325" s="221">
        <v>0.017500000000000002</v>
      </c>
      <c r="R325" s="221">
        <f>Q325*H325</f>
        <v>0.40250000000000002</v>
      </c>
      <c r="S325" s="221">
        <v>0</v>
      </c>
      <c r="T325" s="222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3" t="s">
        <v>530</v>
      </c>
      <c r="AT325" s="223" t="s">
        <v>308</v>
      </c>
      <c r="AU325" s="223" t="s">
        <v>81</v>
      </c>
      <c r="AY325" s="17" t="s">
        <v>138</v>
      </c>
      <c r="BE325" s="224">
        <f>IF(N325="základní",J325,0)</f>
        <v>0</v>
      </c>
      <c r="BF325" s="224">
        <f>IF(N325="snížená",J325,0)</f>
        <v>0</v>
      </c>
      <c r="BG325" s="224">
        <f>IF(N325="zákl. přenesená",J325,0)</f>
        <v>0</v>
      </c>
      <c r="BH325" s="224">
        <f>IF(N325="sníž. přenesená",J325,0)</f>
        <v>0</v>
      </c>
      <c r="BI325" s="224">
        <f>IF(N325="nulová",J325,0)</f>
        <v>0</v>
      </c>
      <c r="BJ325" s="17" t="s">
        <v>79</v>
      </c>
      <c r="BK325" s="224">
        <f>ROUND(I325*H325,2)</f>
        <v>0</v>
      </c>
      <c r="BL325" s="17" t="s">
        <v>221</v>
      </c>
      <c r="BM325" s="223" t="s">
        <v>555</v>
      </c>
    </row>
    <row r="326" s="2" customFormat="1" ht="37.8" customHeight="1">
      <c r="A326" s="38"/>
      <c r="B326" s="39"/>
      <c r="C326" s="212" t="s">
        <v>556</v>
      </c>
      <c r="D326" s="212" t="s">
        <v>142</v>
      </c>
      <c r="E326" s="213" t="s">
        <v>557</v>
      </c>
      <c r="F326" s="214" t="s">
        <v>558</v>
      </c>
      <c r="G326" s="215" t="s">
        <v>433</v>
      </c>
      <c r="H326" s="216">
        <v>4</v>
      </c>
      <c r="I326" s="217"/>
      <c r="J326" s="218">
        <f>ROUND(I326*H326,2)</f>
        <v>0</v>
      </c>
      <c r="K326" s="214" t="s">
        <v>146</v>
      </c>
      <c r="L326" s="44"/>
      <c r="M326" s="219" t="s">
        <v>19</v>
      </c>
      <c r="N326" s="220" t="s">
        <v>42</v>
      </c>
      <c r="O326" s="84"/>
      <c r="P326" s="221">
        <f>O326*H326</f>
        <v>0</v>
      </c>
      <c r="Q326" s="221">
        <v>0</v>
      </c>
      <c r="R326" s="221">
        <f>Q326*H326</f>
        <v>0</v>
      </c>
      <c r="S326" s="221">
        <v>0</v>
      </c>
      <c r="T326" s="222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3" t="s">
        <v>221</v>
      </c>
      <c r="AT326" s="223" t="s">
        <v>142</v>
      </c>
      <c r="AU326" s="223" t="s">
        <v>81</v>
      </c>
      <c r="AY326" s="17" t="s">
        <v>138</v>
      </c>
      <c r="BE326" s="224">
        <f>IF(N326="základní",J326,0)</f>
        <v>0</v>
      </c>
      <c r="BF326" s="224">
        <f>IF(N326="snížená",J326,0)</f>
        <v>0</v>
      </c>
      <c r="BG326" s="224">
        <f>IF(N326="zákl. přenesená",J326,0)</f>
        <v>0</v>
      </c>
      <c r="BH326" s="224">
        <f>IF(N326="sníž. přenesená",J326,0)</f>
        <v>0</v>
      </c>
      <c r="BI326" s="224">
        <f>IF(N326="nulová",J326,0)</f>
        <v>0</v>
      </c>
      <c r="BJ326" s="17" t="s">
        <v>79</v>
      </c>
      <c r="BK326" s="224">
        <f>ROUND(I326*H326,2)</f>
        <v>0</v>
      </c>
      <c r="BL326" s="17" t="s">
        <v>221</v>
      </c>
      <c r="BM326" s="223" t="s">
        <v>559</v>
      </c>
    </row>
    <row r="327" s="2" customFormat="1">
      <c r="A327" s="38"/>
      <c r="B327" s="39"/>
      <c r="C327" s="40"/>
      <c r="D327" s="225" t="s">
        <v>149</v>
      </c>
      <c r="E327" s="40"/>
      <c r="F327" s="226" t="s">
        <v>560</v>
      </c>
      <c r="G327" s="40"/>
      <c r="H327" s="40"/>
      <c r="I327" s="227"/>
      <c r="J327" s="40"/>
      <c r="K327" s="40"/>
      <c r="L327" s="44"/>
      <c r="M327" s="228"/>
      <c r="N327" s="229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149</v>
      </c>
      <c r="AU327" s="17" t="s">
        <v>81</v>
      </c>
    </row>
    <row r="328" s="14" customFormat="1">
      <c r="A328" s="14"/>
      <c r="B328" s="241"/>
      <c r="C328" s="242"/>
      <c r="D328" s="232" t="s">
        <v>156</v>
      </c>
      <c r="E328" s="243" t="s">
        <v>19</v>
      </c>
      <c r="F328" s="244" t="s">
        <v>453</v>
      </c>
      <c r="G328" s="242"/>
      <c r="H328" s="245">
        <v>4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1" t="s">
        <v>156</v>
      </c>
      <c r="AU328" s="251" t="s">
        <v>81</v>
      </c>
      <c r="AV328" s="14" t="s">
        <v>81</v>
      </c>
      <c r="AW328" s="14" t="s">
        <v>33</v>
      </c>
      <c r="AX328" s="14" t="s">
        <v>79</v>
      </c>
      <c r="AY328" s="251" t="s">
        <v>138</v>
      </c>
    </row>
    <row r="329" s="2" customFormat="1" ht="16.5" customHeight="1">
      <c r="A329" s="38"/>
      <c r="B329" s="39"/>
      <c r="C329" s="266" t="s">
        <v>561</v>
      </c>
      <c r="D329" s="266" t="s">
        <v>308</v>
      </c>
      <c r="E329" s="267" t="s">
        <v>562</v>
      </c>
      <c r="F329" s="268" t="s">
        <v>563</v>
      </c>
      <c r="G329" s="269" t="s">
        <v>446</v>
      </c>
      <c r="H329" s="270">
        <v>4</v>
      </c>
      <c r="I329" s="271"/>
      <c r="J329" s="272">
        <f>ROUND(I329*H329,2)</f>
        <v>0</v>
      </c>
      <c r="K329" s="268" t="s">
        <v>19</v>
      </c>
      <c r="L329" s="273"/>
      <c r="M329" s="274" t="s">
        <v>19</v>
      </c>
      <c r="N329" s="275" t="s">
        <v>42</v>
      </c>
      <c r="O329" s="84"/>
      <c r="P329" s="221">
        <f>O329*H329</f>
        <v>0</v>
      </c>
      <c r="Q329" s="221">
        <v>0</v>
      </c>
      <c r="R329" s="221">
        <f>Q329*H329</f>
        <v>0</v>
      </c>
      <c r="S329" s="221">
        <v>0</v>
      </c>
      <c r="T329" s="222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3" t="s">
        <v>530</v>
      </c>
      <c r="AT329" s="223" t="s">
        <v>308</v>
      </c>
      <c r="AU329" s="223" t="s">
        <v>81</v>
      </c>
      <c r="AY329" s="17" t="s">
        <v>138</v>
      </c>
      <c r="BE329" s="224">
        <f>IF(N329="základní",J329,0)</f>
        <v>0</v>
      </c>
      <c r="BF329" s="224">
        <f>IF(N329="snížená",J329,0)</f>
        <v>0</v>
      </c>
      <c r="BG329" s="224">
        <f>IF(N329="zákl. přenesená",J329,0)</f>
        <v>0</v>
      </c>
      <c r="BH329" s="224">
        <f>IF(N329="sníž. přenesená",J329,0)</f>
        <v>0</v>
      </c>
      <c r="BI329" s="224">
        <f>IF(N329="nulová",J329,0)</f>
        <v>0</v>
      </c>
      <c r="BJ329" s="17" t="s">
        <v>79</v>
      </c>
      <c r="BK329" s="224">
        <f>ROUND(I329*H329,2)</f>
        <v>0</v>
      </c>
      <c r="BL329" s="17" t="s">
        <v>221</v>
      </c>
      <c r="BM329" s="223" t="s">
        <v>564</v>
      </c>
    </row>
    <row r="330" s="2" customFormat="1" ht="24.15" customHeight="1">
      <c r="A330" s="38"/>
      <c r="B330" s="39"/>
      <c r="C330" s="212" t="s">
        <v>565</v>
      </c>
      <c r="D330" s="212" t="s">
        <v>142</v>
      </c>
      <c r="E330" s="213" t="s">
        <v>566</v>
      </c>
      <c r="F330" s="214" t="s">
        <v>567</v>
      </c>
      <c r="G330" s="215" t="s">
        <v>433</v>
      </c>
      <c r="H330" s="216">
        <v>23</v>
      </c>
      <c r="I330" s="217"/>
      <c r="J330" s="218">
        <f>ROUND(I330*H330,2)</f>
        <v>0</v>
      </c>
      <c r="K330" s="214" t="s">
        <v>146</v>
      </c>
      <c r="L330" s="44"/>
      <c r="M330" s="219" t="s">
        <v>19</v>
      </c>
      <c r="N330" s="220" t="s">
        <v>42</v>
      </c>
      <c r="O330" s="84"/>
      <c r="P330" s="221">
        <f>O330*H330</f>
        <v>0</v>
      </c>
      <c r="Q330" s="221">
        <v>0</v>
      </c>
      <c r="R330" s="221">
        <f>Q330*H330</f>
        <v>0</v>
      </c>
      <c r="S330" s="221">
        <v>0</v>
      </c>
      <c r="T330" s="222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3" t="s">
        <v>221</v>
      </c>
      <c r="AT330" s="223" t="s">
        <v>142</v>
      </c>
      <c r="AU330" s="223" t="s">
        <v>81</v>
      </c>
      <c r="AY330" s="17" t="s">
        <v>138</v>
      </c>
      <c r="BE330" s="224">
        <f>IF(N330="základní",J330,0)</f>
        <v>0</v>
      </c>
      <c r="BF330" s="224">
        <f>IF(N330="snížená",J330,0)</f>
        <v>0</v>
      </c>
      <c r="BG330" s="224">
        <f>IF(N330="zákl. přenesená",J330,0)</f>
        <v>0</v>
      </c>
      <c r="BH330" s="224">
        <f>IF(N330="sníž. přenesená",J330,0)</f>
        <v>0</v>
      </c>
      <c r="BI330" s="224">
        <f>IF(N330="nulová",J330,0)</f>
        <v>0</v>
      </c>
      <c r="BJ330" s="17" t="s">
        <v>79</v>
      </c>
      <c r="BK330" s="224">
        <f>ROUND(I330*H330,2)</f>
        <v>0</v>
      </c>
      <c r="BL330" s="17" t="s">
        <v>221</v>
      </c>
      <c r="BM330" s="223" t="s">
        <v>568</v>
      </c>
    </row>
    <row r="331" s="2" customFormat="1">
      <c r="A331" s="38"/>
      <c r="B331" s="39"/>
      <c r="C331" s="40"/>
      <c r="D331" s="225" t="s">
        <v>149</v>
      </c>
      <c r="E331" s="40"/>
      <c r="F331" s="226" t="s">
        <v>569</v>
      </c>
      <c r="G331" s="40"/>
      <c r="H331" s="40"/>
      <c r="I331" s="227"/>
      <c r="J331" s="40"/>
      <c r="K331" s="40"/>
      <c r="L331" s="44"/>
      <c r="M331" s="228"/>
      <c r="N331" s="229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149</v>
      </c>
      <c r="AU331" s="17" t="s">
        <v>81</v>
      </c>
    </row>
    <row r="332" s="2" customFormat="1" ht="16.5" customHeight="1">
      <c r="A332" s="38"/>
      <c r="B332" s="39"/>
      <c r="C332" s="266" t="s">
        <v>570</v>
      </c>
      <c r="D332" s="266" t="s">
        <v>308</v>
      </c>
      <c r="E332" s="267" t="s">
        <v>571</v>
      </c>
      <c r="F332" s="268" t="s">
        <v>572</v>
      </c>
      <c r="G332" s="269" t="s">
        <v>433</v>
      </c>
      <c r="H332" s="270">
        <v>23</v>
      </c>
      <c r="I332" s="271"/>
      <c r="J332" s="272">
        <f>ROUND(I332*H332,2)</f>
        <v>0</v>
      </c>
      <c r="K332" s="268" t="s">
        <v>19</v>
      </c>
      <c r="L332" s="273"/>
      <c r="M332" s="274" t="s">
        <v>19</v>
      </c>
      <c r="N332" s="275" t="s">
        <v>42</v>
      </c>
      <c r="O332" s="84"/>
      <c r="P332" s="221">
        <f>O332*H332</f>
        <v>0</v>
      </c>
      <c r="Q332" s="221">
        <v>0.00098999999999999999</v>
      </c>
      <c r="R332" s="221">
        <f>Q332*H332</f>
        <v>0.022769999999999999</v>
      </c>
      <c r="S332" s="221">
        <v>0</v>
      </c>
      <c r="T332" s="222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3" t="s">
        <v>530</v>
      </c>
      <c r="AT332" s="223" t="s">
        <v>308</v>
      </c>
      <c r="AU332" s="223" t="s">
        <v>81</v>
      </c>
      <c r="AY332" s="17" t="s">
        <v>138</v>
      </c>
      <c r="BE332" s="224">
        <f>IF(N332="základní",J332,0)</f>
        <v>0</v>
      </c>
      <c r="BF332" s="224">
        <f>IF(N332="snížená",J332,0)</f>
        <v>0</v>
      </c>
      <c r="BG332" s="224">
        <f>IF(N332="zákl. přenesená",J332,0)</f>
        <v>0</v>
      </c>
      <c r="BH332" s="224">
        <f>IF(N332="sníž. přenesená",J332,0)</f>
        <v>0</v>
      </c>
      <c r="BI332" s="224">
        <f>IF(N332="nulová",J332,0)</f>
        <v>0</v>
      </c>
      <c r="BJ332" s="17" t="s">
        <v>79</v>
      </c>
      <c r="BK332" s="224">
        <f>ROUND(I332*H332,2)</f>
        <v>0</v>
      </c>
      <c r="BL332" s="17" t="s">
        <v>221</v>
      </c>
      <c r="BM332" s="223" t="s">
        <v>573</v>
      </c>
    </row>
    <row r="333" s="2" customFormat="1" ht="24.15" customHeight="1">
      <c r="A333" s="38"/>
      <c r="B333" s="39"/>
      <c r="C333" s="212" t="s">
        <v>574</v>
      </c>
      <c r="D333" s="212" t="s">
        <v>142</v>
      </c>
      <c r="E333" s="213" t="s">
        <v>575</v>
      </c>
      <c r="F333" s="214" t="s">
        <v>576</v>
      </c>
      <c r="G333" s="215" t="s">
        <v>433</v>
      </c>
      <c r="H333" s="216">
        <v>22</v>
      </c>
      <c r="I333" s="217"/>
      <c r="J333" s="218">
        <f>ROUND(I333*H333,2)</f>
        <v>0</v>
      </c>
      <c r="K333" s="214" t="s">
        <v>146</v>
      </c>
      <c r="L333" s="44"/>
      <c r="M333" s="219" t="s">
        <v>19</v>
      </c>
      <c r="N333" s="220" t="s">
        <v>42</v>
      </c>
      <c r="O333" s="84"/>
      <c r="P333" s="221">
        <f>O333*H333</f>
        <v>0</v>
      </c>
      <c r="Q333" s="221">
        <v>0</v>
      </c>
      <c r="R333" s="221">
        <f>Q333*H333</f>
        <v>0</v>
      </c>
      <c r="S333" s="221">
        <v>0</v>
      </c>
      <c r="T333" s="222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3" t="s">
        <v>221</v>
      </c>
      <c r="AT333" s="223" t="s">
        <v>142</v>
      </c>
      <c r="AU333" s="223" t="s">
        <v>81</v>
      </c>
      <c r="AY333" s="17" t="s">
        <v>138</v>
      </c>
      <c r="BE333" s="224">
        <f>IF(N333="základní",J333,0)</f>
        <v>0</v>
      </c>
      <c r="BF333" s="224">
        <f>IF(N333="snížená",J333,0)</f>
        <v>0</v>
      </c>
      <c r="BG333" s="224">
        <f>IF(N333="zákl. přenesená",J333,0)</f>
        <v>0</v>
      </c>
      <c r="BH333" s="224">
        <f>IF(N333="sníž. přenesená",J333,0)</f>
        <v>0</v>
      </c>
      <c r="BI333" s="224">
        <f>IF(N333="nulová",J333,0)</f>
        <v>0</v>
      </c>
      <c r="BJ333" s="17" t="s">
        <v>79</v>
      </c>
      <c r="BK333" s="224">
        <f>ROUND(I333*H333,2)</f>
        <v>0</v>
      </c>
      <c r="BL333" s="17" t="s">
        <v>221</v>
      </c>
      <c r="BM333" s="223" t="s">
        <v>577</v>
      </c>
    </row>
    <row r="334" s="2" customFormat="1">
      <c r="A334" s="38"/>
      <c r="B334" s="39"/>
      <c r="C334" s="40"/>
      <c r="D334" s="225" t="s">
        <v>149</v>
      </c>
      <c r="E334" s="40"/>
      <c r="F334" s="226" t="s">
        <v>578</v>
      </c>
      <c r="G334" s="40"/>
      <c r="H334" s="40"/>
      <c r="I334" s="227"/>
      <c r="J334" s="40"/>
      <c r="K334" s="40"/>
      <c r="L334" s="44"/>
      <c r="M334" s="228"/>
      <c r="N334" s="229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149</v>
      </c>
      <c r="AU334" s="17" t="s">
        <v>81</v>
      </c>
    </row>
    <row r="335" s="2" customFormat="1" ht="16.5" customHeight="1">
      <c r="A335" s="38"/>
      <c r="B335" s="39"/>
      <c r="C335" s="266" t="s">
        <v>579</v>
      </c>
      <c r="D335" s="266" t="s">
        <v>308</v>
      </c>
      <c r="E335" s="267" t="s">
        <v>580</v>
      </c>
      <c r="F335" s="268" t="s">
        <v>581</v>
      </c>
      <c r="G335" s="269" t="s">
        <v>433</v>
      </c>
      <c r="H335" s="270">
        <v>22</v>
      </c>
      <c r="I335" s="271"/>
      <c r="J335" s="272">
        <f>ROUND(I335*H335,2)</f>
        <v>0</v>
      </c>
      <c r="K335" s="268" t="s">
        <v>146</v>
      </c>
      <c r="L335" s="273"/>
      <c r="M335" s="274" t="s">
        <v>19</v>
      </c>
      <c r="N335" s="275" t="s">
        <v>42</v>
      </c>
      <c r="O335" s="84"/>
      <c r="P335" s="221">
        <f>O335*H335</f>
        <v>0</v>
      </c>
      <c r="Q335" s="221">
        <v>0.0022000000000000001</v>
      </c>
      <c r="R335" s="221">
        <f>Q335*H335</f>
        <v>0.048400000000000006</v>
      </c>
      <c r="S335" s="221">
        <v>0</v>
      </c>
      <c r="T335" s="222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3" t="s">
        <v>530</v>
      </c>
      <c r="AT335" s="223" t="s">
        <v>308</v>
      </c>
      <c r="AU335" s="223" t="s">
        <v>81</v>
      </c>
      <c r="AY335" s="17" t="s">
        <v>138</v>
      </c>
      <c r="BE335" s="224">
        <f>IF(N335="základní",J335,0)</f>
        <v>0</v>
      </c>
      <c r="BF335" s="224">
        <f>IF(N335="snížená",J335,0)</f>
        <v>0</v>
      </c>
      <c r="BG335" s="224">
        <f>IF(N335="zákl. přenesená",J335,0)</f>
        <v>0</v>
      </c>
      <c r="BH335" s="224">
        <f>IF(N335="sníž. přenesená",J335,0)</f>
        <v>0</v>
      </c>
      <c r="BI335" s="224">
        <f>IF(N335="nulová",J335,0)</f>
        <v>0</v>
      </c>
      <c r="BJ335" s="17" t="s">
        <v>79</v>
      </c>
      <c r="BK335" s="224">
        <f>ROUND(I335*H335,2)</f>
        <v>0</v>
      </c>
      <c r="BL335" s="17" t="s">
        <v>221</v>
      </c>
      <c r="BM335" s="223" t="s">
        <v>582</v>
      </c>
    </row>
    <row r="336" s="2" customFormat="1" ht="24.15" customHeight="1">
      <c r="A336" s="38"/>
      <c r="B336" s="39"/>
      <c r="C336" s="212" t="s">
        <v>583</v>
      </c>
      <c r="D336" s="212" t="s">
        <v>142</v>
      </c>
      <c r="E336" s="213" t="s">
        <v>584</v>
      </c>
      <c r="F336" s="214" t="s">
        <v>585</v>
      </c>
      <c r="G336" s="215" t="s">
        <v>433</v>
      </c>
      <c r="H336" s="216">
        <v>10</v>
      </c>
      <c r="I336" s="217"/>
      <c r="J336" s="218">
        <f>ROUND(I336*H336,2)</f>
        <v>0</v>
      </c>
      <c r="K336" s="214" t="s">
        <v>146</v>
      </c>
      <c r="L336" s="44"/>
      <c r="M336" s="219" t="s">
        <v>19</v>
      </c>
      <c r="N336" s="220" t="s">
        <v>42</v>
      </c>
      <c r="O336" s="84"/>
      <c r="P336" s="221">
        <f>O336*H336</f>
        <v>0</v>
      </c>
      <c r="Q336" s="221">
        <v>0</v>
      </c>
      <c r="R336" s="221">
        <f>Q336*H336</f>
        <v>0</v>
      </c>
      <c r="S336" s="221">
        <v>0</v>
      </c>
      <c r="T336" s="222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3" t="s">
        <v>221</v>
      </c>
      <c r="AT336" s="223" t="s">
        <v>142</v>
      </c>
      <c r="AU336" s="223" t="s">
        <v>81</v>
      </c>
      <c r="AY336" s="17" t="s">
        <v>138</v>
      </c>
      <c r="BE336" s="224">
        <f>IF(N336="základní",J336,0)</f>
        <v>0</v>
      </c>
      <c r="BF336" s="224">
        <f>IF(N336="snížená",J336,0)</f>
        <v>0</v>
      </c>
      <c r="BG336" s="224">
        <f>IF(N336="zákl. přenesená",J336,0)</f>
        <v>0</v>
      </c>
      <c r="BH336" s="224">
        <f>IF(N336="sníž. přenesená",J336,0)</f>
        <v>0</v>
      </c>
      <c r="BI336" s="224">
        <f>IF(N336="nulová",J336,0)</f>
        <v>0</v>
      </c>
      <c r="BJ336" s="17" t="s">
        <v>79</v>
      </c>
      <c r="BK336" s="224">
        <f>ROUND(I336*H336,2)</f>
        <v>0</v>
      </c>
      <c r="BL336" s="17" t="s">
        <v>221</v>
      </c>
      <c r="BM336" s="223" t="s">
        <v>586</v>
      </c>
    </row>
    <row r="337" s="2" customFormat="1">
      <c r="A337" s="38"/>
      <c r="B337" s="39"/>
      <c r="C337" s="40"/>
      <c r="D337" s="225" t="s">
        <v>149</v>
      </c>
      <c r="E337" s="40"/>
      <c r="F337" s="226" t="s">
        <v>587</v>
      </c>
      <c r="G337" s="40"/>
      <c r="H337" s="40"/>
      <c r="I337" s="227"/>
      <c r="J337" s="40"/>
      <c r="K337" s="40"/>
      <c r="L337" s="44"/>
      <c r="M337" s="228"/>
      <c r="N337" s="229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149</v>
      </c>
      <c r="AU337" s="17" t="s">
        <v>81</v>
      </c>
    </row>
    <row r="338" s="14" customFormat="1">
      <c r="A338" s="14"/>
      <c r="B338" s="241"/>
      <c r="C338" s="242"/>
      <c r="D338" s="232" t="s">
        <v>156</v>
      </c>
      <c r="E338" s="243" t="s">
        <v>19</v>
      </c>
      <c r="F338" s="244" t="s">
        <v>588</v>
      </c>
      <c r="G338" s="242"/>
      <c r="H338" s="245">
        <v>10</v>
      </c>
      <c r="I338" s="246"/>
      <c r="J338" s="242"/>
      <c r="K338" s="242"/>
      <c r="L338" s="247"/>
      <c r="M338" s="248"/>
      <c r="N338" s="249"/>
      <c r="O338" s="249"/>
      <c r="P338" s="249"/>
      <c r="Q338" s="249"/>
      <c r="R338" s="249"/>
      <c r="S338" s="249"/>
      <c r="T338" s="25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1" t="s">
        <v>156</v>
      </c>
      <c r="AU338" s="251" t="s">
        <v>81</v>
      </c>
      <c r="AV338" s="14" t="s">
        <v>81</v>
      </c>
      <c r="AW338" s="14" t="s">
        <v>33</v>
      </c>
      <c r="AX338" s="14" t="s">
        <v>79</v>
      </c>
      <c r="AY338" s="251" t="s">
        <v>138</v>
      </c>
    </row>
    <row r="339" s="2" customFormat="1" ht="24.15" customHeight="1">
      <c r="A339" s="38"/>
      <c r="B339" s="39"/>
      <c r="C339" s="266" t="s">
        <v>589</v>
      </c>
      <c r="D339" s="266" t="s">
        <v>308</v>
      </c>
      <c r="E339" s="267" t="s">
        <v>590</v>
      </c>
      <c r="F339" s="268" t="s">
        <v>591</v>
      </c>
      <c r="G339" s="269" t="s">
        <v>433</v>
      </c>
      <c r="H339" s="270">
        <v>10</v>
      </c>
      <c r="I339" s="271"/>
      <c r="J339" s="272">
        <f>ROUND(I339*H339,2)</f>
        <v>0</v>
      </c>
      <c r="K339" s="268" t="s">
        <v>146</v>
      </c>
      <c r="L339" s="273"/>
      <c r="M339" s="274" t="s">
        <v>19</v>
      </c>
      <c r="N339" s="275" t="s">
        <v>42</v>
      </c>
      <c r="O339" s="84"/>
      <c r="P339" s="221">
        <f>O339*H339</f>
        <v>0</v>
      </c>
      <c r="Q339" s="221">
        <v>0.00108</v>
      </c>
      <c r="R339" s="221">
        <f>Q339*H339</f>
        <v>0.010800000000000001</v>
      </c>
      <c r="S339" s="221">
        <v>0</v>
      </c>
      <c r="T339" s="222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3" t="s">
        <v>530</v>
      </c>
      <c r="AT339" s="223" t="s">
        <v>308</v>
      </c>
      <c r="AU339" s="223" t="s">
        <v>81</v>
      </c>
      <c r="AY339" s="17" t="s">
        <v>138</v>
      </c>
      <c r="BE339" s="224">
        <f>IF(N339="základní",J339,0)</f>
        <v>0</v>
      </c>
      <c r="BF339" s="224">
        <f>IF(N339="snížená",J339,0)</f>
        <v>0</v>
      </c>
      <c r="BG339" s="224">
        <f>IF(N339="zákl. přenesená",J339,0)</f>
        <v>0</v>
      </c>
      <c r="BH339" s="224">
        <f>IF(N339="sníž. přenesená",J339,0)</f>
        <v>0</v>
      </c>
      <c r="BI339" s="224">
        <f>IF(N339="nulová",J339,0)</f>
        <v>0</v>
      </c>
      <c r="BJ339" s="17" t="s">
        <v>79</v>
      </c>
      <c r="BK339" s="224">
        <f>ROUND(I339*H339,2)</f>
        <v>0</v>
      </c>
      <c r="BL339" s="17" t="s">
        <v>221</v>
      </c>
      <c r="BM339" s="223" t="s">
        <v>592</v>
      </c>
    </row>
    <row r="340" s="12" customFormat="1" ht="22.8" customHeight="1">
      <c r="A340" s="12"/>
      <c r="B340" s="196"/>
      <c r="C340" s="197"/>
      <c r="D340" s="198" t="s">
        <v>70</v>
      </c>
      <c r="E340" s="210" t="s">
        <v>247</v>
      </c>
      <c r="F340" s="210" t="s">
        <v>248</v>
      </c>
      <c r="G340" s="197"/>
      <c r="H340" s="197"/>
      <c r="I340" s="200"/>
      <c r="J340" s="211">
        <f>BK340</f>
        <v>0</v>
      </c>
      <c r="K340" s="197"/>
      <c r="L340" s="202"/>
      <c r="M340" s="203"/>
      <c r="N340" s="204"/>
      <c r="O340" s="204"/>
      <c r="P340" s="205">
        <f>SUM(P341:P419)</f>
        <v>0</v>
      </c>
      <c r="Q340" s="204"/>
      <c r="R340" s="205">
        <f>SUM(R341:R419)</f>
        <v>2.5911509500000003</v>
      </c>
      <c r="S340" s="204"/>
      <c r="T340" s="206">
        <f>SUM(T341:T419)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7" t="s">
        <v>81</v>
      </c>
      <c r="AT340" s="208" t="s">
        <v>70</v>
      </c>
      <c r="AU340" s="208" t="s">
        <v>79</v>
      </c>
      <c r="AY340" s="207" t="s">
        <v>138</v>
      </c>
      <c r="BK340" s="209">
        <f>SUM(BK341:BK419)</f>
        <v>0</v>
      </c>
    </row>
    <row r="341" s="2" customFormat="1" ht="24.15" customHeight="1">
      <c r="A341" s="38"/>
      <c r="B341" s="39"/>
      <c r="C341" s="212" t="s">
        <v>593</v>
      </c>
      <c r="D341" s="212" t="s">
        <v>142</v>
      </c>
      <c r="E341" s="213" t="s">
        <v>594</v>
      </c>
      <c r="F341" s="214" t="s">
        <v>595</v>
      </c>
      <c r="G341" s="215" t="s">
        <v>145</v>
      </c>
      <c r="H341" s="216">
        <v>64.140000000000001</v>
      </c>
      <c r="I341" s="217"/>
      <c r="J341" s="218">
        <f>ROUND(I341*H341,2)</f>
        <v>0</v>
      </c>
      <c r="K341" s="214" t="s">
        <v>146</v>
      </c>
      <c r="L341" s="44"/>
      <c r="M341" s="219" t="s">
        <v>19</v>
      </c>
      <c r="N341" s="220" t="s">
        <v>42</v>
      </c>
      <c r="O341" s="84"/>
      <c r="P341" s="221">
        <f>O341*H341</f>
        <v>0</v>
      </c>
      <c r="Q341" s="221">
        <v>0.00029999999999999997</v>
      </c>
      <c r="R341" s="221">
        <f>Q341*H341</f>
        <v>0.019241999999999999</v>
      </c>
      <c r="S341" s="221">
        <v>0</v>
      </c>
      <c r="T341" s="222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3" t="s">
        <v>221</v>
      </c>
      <c r="AT341" s="223" t="s">
        <v>142</v>
      </c>
      <c r="AU341" s="223" t="s">
        <v>81</v>
      </c>
      <c r="AY341" s="17" t="s">
        <v>138</v>
      </c>
      <c r="BE341" s="224">
        <f>IF(N341="základní",J341,0)</f>
        <v>0</v>
      </c>
      <c r="BF341" s="224">
        <f>IF(N341="snížená",J341,0)</f>
        <v>0</v>
      </c>
      <c r="BG341" s="224">
        <f>IF(N341="zákl. přenesená",J341,0)</f>
        <v>0</v>
      </c>
      <c r="BH341" s="224">
        <f>IF(N341="sníž. přenesená",J341,0)</f>
        <v>0</v>
      </c>
      <c r="BI341" s="224">
        <f>IF(N341="nulová",J341,0)</f>
        <v>0</v>
      </c>
      <c r="BJ341" s="17" t="s">
        <v>79</v>
      </c>
      <c r="BK341" s="224">
        <f>ROUND(I341*H341,2)</f>
        <v>0</v>
      </c>
      <c r="BL341" s="17" t="s">
        <v>221</v>
      </c>
      <c r="BM341" s="223" t="s">
        <v>596</v>
      </c>
    </row>
    <row r="342" s="2" customFormat="1">
      <c r="A342" s="38"/>
      <c r="B342" s="39"/>
      <c r="C342" s="40"/>
      <c r="D342" s="225" t="s">
        <v>149</v>
      </c>
      <c r="E342" s="40"/>
      <c r="F342" s="226" t="s">
        <v>597</v>
      </c>
      <c r="G342" s="40"/>
      <c r="H342" s="40"/>
      <c r="I342" s="227"/>
      <c r="J342" s="40"/>
      <c r="K342" s="40"/>
      <c r="L342" s="44"/>
      <c r="M342" s="228"/>
      <c r="N342" s="229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149</v>
      </c>
      <c r="AU342" s="17" t="s">
        <v>81</v>
      </c>
    </row>
    <row r="343" s="2" customFormat="1" ht="37.8" customHeight="1">
      <c r="A343" s="38"/>
      <c r="B343" s="39"/>
      <c r="C343" s="212" t="s">
        <v>598</v>
      </c>
      <c r="D343" s="212" t="s">
        <v>142</v>
      </c>
      <c r="E343" s="213" t="s">
        <v>599</v>
      </c>
      <c r="F343" s="214" t="s">
        <v>600</v>
      </c>
      <c r="G343" s="215" t="s">
        <v>145</v>
      </c>
      <c r="H343" s="216">
        <v>64.140000000000001</v>
      </c>
      <c r="I343" s="217"/>
      <c r="J343" s="218">
        <f>ROUND(I343*H343,2)</f>
        <v>0</v>
      </c>
      <c r="K343" s="214" t="s">
        <v>146</v>
      </c>
      <c r="L343" s="44"/>
      <c r="M343" s="219" t="s">
        <v>19</v>
      </c>
      <c r="N343" s="220" t="s">
        <v>42</v>
      </c>
      <c r="O343" s="84"/>
      <c r="P343" s="221">
        <f>O343*H343</f>
        <v>0</v>
      </c>
      <c r="Q343" s="221">
        <v>0.0044999999999999997</v>
      </c>
      <c r="R343" s="221">
        <f>Q343*H343</f>
        <v>0.28863</v>
      </c>
      <c r="S343" s="221">
        <v>0</v>
      </c>
      <c r="T343" s="222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3" t="s">
        <v>221</v>
      </c>
      <c r="AT343" s="223" t="s">
        <v>142</v>
      </c>
      <c r="AU343" s="223" t="s">
        <v>81</v>
      </c>
      <c r="AY343" s="17" t="s">
        <v>138</v>
      </c>
      <c r="BE343" s="224">
        <f>IF(N343="základní",J343,0)</f>
        <v>0</v>
      </c>
      <c r="BF343" s="224">
        <f>IF(N343="snížená",J343,0)</f>
        <v>0</v>
      </c>
      <c r="BG343" s="224">
        <f>IF(N343="zákl. přenesená",J343,0)</f>
        <v>0</v>
      </c>
      <c r="BH343" s="224">
        <f>IF(N343="sníž. přenesená",J343,0)</f>
        <v>0</v>
      </c>
      <c r="BI343" s="224">
        <f>IF(N343="nulová",J343,0)</f>
        <v>0</v>
      </c>
      <c r="BJ343" s="17" t="s">
        <v>79</v>
      </c>
      <c r="BK343" s="224">
        <f>ROUND(I343*H343,2)</f>
        <v>0</v>
      </c>
      <c r="BL343" s="17" t="s">
        <v>221</v>
      </c>
      <c r="BM343" s="223" t="s">
        <v>601</v>
      </c>
    </row>
    <row r="344" s="2" customFormat="1">
      <c r="A344" s="38"/>
      <c r="B344" s="39"/>
      <c r="C344" s="40"/>
      <c r="D344" s="225" t="s">
        <v>149</v>
      </c>
      <c r="E344" s="40"/>
      <c r="F344" s="226" t="s">
        <v>602</v>
      </c>
      <c r="G344" s="40"/>
      <c r="H344" s="40"/>
      <c r="I344" s="227"/>
      <c r="J344" s="40"/>
      <c r="K344" s="40"/>
      <c r="L344" s="44"/>
      <c r="M344" s="228"/>
      <c r="N344" s="229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149</v>
      </c>
      <c r="AU344" s="17" t="s">
        <v>81</v>
      </c>
    </row>
    <row r="345" s="2" customFormat="1" ht="33" customHeight="1">
      <c r="A345" s="38"/>
      <c r="B345" s="39"/>
      <c r="C345" s="212" t="s">
        <v>603</v>
      </c>
      <c r="D345" s="212" t="s">
        <v>142</v>
      </c>
      <c r="E345" s="213" t="s">
        <v>604</v>
      </c>
      <c r="F345" s="214" t="s">
        <v>605</v>
      </c>
      <c r="G345" s="215" t="s">
        <v>243</v>
      </c>
      <c r="H345" s="216">
        <v>51.710000000000001</v>
      </c>
      <c r="I345" s="217"/>
      <c r="J345" s="218">
        <f>ROUND(I345*H345,2)</f>
        <v>0</v>
      </c>
      <c r="K345" s="214" t="s">
        <v>146</v>
      </c>
      <c r="L345" s="44"/>
      <c r="M345" s="219" t="s">
        <v>19</v>
      </c>
      <c r="N345" s="220" t="s">
        <v>42</v>
      </c>
      <c r="O345" s="84"/>
      <c r="P345" s="221">
        <f>O345*H345</f>
        <v>0</v>
      </c>
      <c r="Q345" s="221">
        <v>0.00042999999999999999</v>
      </c>
      <c r="R345" s="221">
        <f>Q345*H345</f>
        <v>0.0222353</v>
      </c>
      <c r="S345" s="221">
        <v>0</v>
      </c>
      <c r="T345" s="222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3" t="s">
        <v>221</v>
      </c>
      <c r="AT345" s="223" t="s">
        <v>142</v>
      </c>
      <c r="AU345" s="223" t="s">
        <v>81</v>
      </c>
      <c r="AY345" s="17" t="s">
        <v>138</v>
      </c>
      <c r="BE345" s="224">
        <f>IF(N345="základní",J345,0)</f>
        <v>0</v>
      </c>
      <c r="BF345" s="224">
        <f>IF(N345="snížená",J345,0)</f>
        <v>0</v>
      </c>
      <c r="BG345" s="224">
        <f>IF(N345="zákl. přenesená",J345,0)</f>
        <v>0</v>
      </c>
      <c r="BH345" s="224">
        <f>IF(N345="sníž. přenesená",J345,0)</f>
        <v>0</v>
      </c>
      <c r="BI345" s="224">
        <f>IF(N345="nulová",J345,0)</f>
        <v>0</v>
      </c>
      <c r="BJ345" s="17" t="s">
        <v>79</v>
      </c>
      <c r="BK345" s="224">
        <f>ROUND(I345*H345,2)</f>
        <v>0</v>
      </c>
      <c r="BL345" s="17" t="s">
        <v>221</v>
      </c>
      <c r="BM345" s="223" t="s">
        <v>606</v>
      </c>
    </row>
    <row r="346" s="2" customFormat="1">
      <c r="A346" s="38"/>
      <c r="B346" s="39"/>
      <c r="C346" s="40"/>
      <c r="D346" s="225" t="s">
        <v>149</v>
      </c>
      <c r="E346" s="40"/>
      <c r="F346" s="226" t="s">
        <v>607</v>
      </c>
      <c r="G346" s="40"/>
      <c r="H346" s="40"/>
      <c r="I346" s="227"/>
      <c r="J346" s="40"/>
      <c r="K346" s="40"/>
      <c r="L346" s="44"/>
      <c r="M346" s="228"/>
      <c r="N346" s="229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149</v>
      </c>
      <c r="AU346" s="17" t="s">
        <v>81</v>
      </c>
    </row>
    <row r="347" s="13" customFormat="1">
      <c r="A347" s="13"/>
      <c r="B347" s="230"/>
      <c r="C347" s="231"/>
      <c r="D347" s="232" t="s">
        <v>156</v>
      </c>
      <c r="E347" s="233" t="s">
        <v>19</v>
      </c>
      <c r="F347" s="234" t="s">
        <v>157</v>
      </c>
      <c r="G347" s="231"/>
      <c r="H347" s="233" t="s">
        <v>19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0" t="s">
        <v>156</v>
      </c>
      <c r="AU347" s="240" t="s">
        <v>81</v>
      </c>
      <c r="AV347" s="13" t="s">
        <v>79</v>
      </c>
      <c r="AW347" s="13" t="s">
        <v>33</v>
      </c>
      <c r="AX347" s="13" t="s">
        <v>71</v>
      </c>
      <c r="AY347" s="240" t="s">
        <v>138</v>
      </c>
    </row>
    <row r="348" s="14" customFormat="1">
      <c r="A348" s="14"/>
      <c r="B348" s="241"/>
      <c r="C348" s="242"/>
      <c r="D348" s="232" t="s">
        <v>156</v>
      </c>
      <c r="E348" s="243" t="s">
        <v>19</v>
      </c>
      <c r="F348" s="244" t="s">
        <v>608</v>
      </c>
      <c r="G348" s="242"/>
      <c r="H348" s="245">
        <v>11.9</v>
      </c>
      <c r="I348" s="246"/>
      <c r="J348" s="242"/>
      <c r="K348" s="242"/>
      <c r="L348" s="247"/>
      <c r="M348" s="248"/>
      <c r="N348" s="249"/>
      <c r="O348" s="249"/>
      <c r="P348" s="249"/>
      <c r="Q348" s="249"/>
      <c r="R348" s="249"/>
      <c r="S348" s="249"/>
      <c r="T348" s="25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1" t="s">
        <v>156</v>
      </c>
      <c r="AU348" s="251" t="s">
        <v>81</v>
      </c>
      <c r="AV348" s="14" t="s">
        <v>81</v>
      </c>
      <c r="AW348" s="14" t="s">
        <v>33</v>
      </c>
      <c r="AX348" s="14" t="s">
        <v>71</v>
      </c>
      <c r="AY348" s="251" t="s">
        <v>138</v>
      </c>
    </row>
    <row r="349" s="13" customFormat="1">
      <c r="A349" s="13"/>
      <c r="B349" s="230"/>
      <c r="C349" s="231"/>
      <c r="D349" s="232" t="s">
        <v>156</v>
      </c>
      <c r="E349" s="233" t="s">
        <v>19</v>
      </c>
      <c r="F349" s="234" t="s">
        <v>160</v>
      </c>
      <c r="G349" s="231"/>
      <c r="H349" s="233" t="s">
        <v>19</v>
      </c>
      <c r="I349" s="235"/>
      <c r="J349" s="231"/>
      <c r="K349" s="231"/>
      <c r="L349" s="236"/>
      <c r="M349" s="237"/>
      <c r="N349" s="238"/>
      <c r="O349" s="238"/>
      <c r="P349" s="238"/>
      <c r="Q349" s="238"/>
      <c r="R349" s="238"/>
      <c r="S349" s="238"/>
      <c r="T349" s="23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0" t="s">
        <v>156</v>
      </c>
      <c r="AU349" s="240" t="s">
        <v>81</v>
      </c>
      <c r="AV349" s="13" t="s">
        <v>79</v>
      </c>
      <c r="AW349" s="13" t="s">
        <v>33</v>
      </c>
      <c r="AX349" s="13" t="s">
        <v>71</v>
      </c>
      <c r="AY349" s="240" t="s">
        <v>138</v>
      </c>
    </row>
    <row r="350" s="14" customFormat="1">
      <c r="A350" s="14"/>
      <c r="B350" s="241"/>
      <c r="C350" s="242"/>
      <c r="D350" s="232" t="s">
        <v>156</v>
      </c>
      <c r="E350" s="243" t="s">
        <v>19</v>
      </c>
      <c r="F350" s="244" t="s">
        <v>609</v>
      </c>
      <c r="G350" s="242"/>
      <c r="H350" s="245">
        <v>10.449999999999999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1" t="s">
        <v>156</v>
      </c>
      <c r="AU350" s="251" t="s">
        <v>81</v>
      </c>
      <c r="AV350" s="14" t="s">
        <v>81</v>
      </c>
      <c r="AW350" s="14" t="s">
        <v>33</v>
      </c>
      <c r="AX350" s="14" t="s">
        <v>71</v>
      </c>
      <c r="AY350" s="251" t="s">
        <v>138</v>
      </c>
    </row>
    <row r="351" s="13" customFormat="1">
      <c r="A351" s="13"/>
      <c r="B351" s="230"/>
      <c r="C351" s="231"/>
      <c r="D351" s="232" t="s">
        <v>156</v>
      </c>
      <c r="E351" s="233" t="s">
        <v>19</v>
      </c>
      <c r="F351" s="234" t="s">
        <v>163</v>
      </c>
      <c r="G351" s="231"/>
      <c r="H351" s="233" t="s">
        <v>19</v>
      </c>
      <c r="I351" s="235"/>
      <c r="J351" s="231"/>
      <c r="K351" s="231"/>
      <c r="L351" s="236"/>
      <c r="M351" s="237"/>
      <c r="N351" s="238"/>
      <c r="O351" s="238"/>
      <c r="P351" s="238"/>
      <c r="Q351" s="238"/>
      <c r="R351" s="238"/>
      <c r="S351" s="238"/>
      <c r="T351" s="23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0" t="s">
        <v>156</v>
      </c>
      <c r="AU351" s="240" t="s">
        <v>81</v>
      </c>
      <c r="AV351" s="13" t="s">
        <v>79</v>
      </c>
      <c r="AW351" s="13" t="s">
        <v>33</v>
      </c>
      <c r="AX351" s="13" t="s">
        <v>71</v>
      </c>
      <c r="AY351" s="240" t="s">
        <v>138</v>
      </c>
    </row>
    <row r="352" s="14" customFormat="1">
      <c r="A352" s="14"/>
      <c r="B352" s="241"/>
      <c r="C352" s="242"/>
      <c r="D352" s="232" t="s">
        <v>156</v>
      </c>
      <c r="E352" s="243" t="s">
        <v>19</v>
      </c>
      <c r="F352" s="244" t="s">
        <v>610</v>
      </c>
      <c r="G352" s="242"/>
      <c r="H352" s="245">
        <v>29.359999999999999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1" t="s">
        <v>156</v>
      </c>
      <c r="AU352" s="251" t="s">
        <v>81</v>
      </c>
      <c r="AV352" s="14" t="s">
        <v>81</v>
      </c>
      <c r="AW352" s="14" t="s">
        <v>33</v>
      </c>
      <c r="AX352" s="14" t="s">
        <v>71</v>
      </c>
      <c r="AY352" s="251" t="s">
        <v>138</v>
      </c>
    </row>
    <row r="353" s="15" customFormat="1">
      <c r="A353" s="15"/>
      <c r="B353" s="252"/>
      <c r="C353" s="253"/>
      <c r="D353" s="232" t="s">
        <v>156</v>
      </c>
      <c r="E353" s="254" t="s">
        <v>19</v>
      </c>
      <c r="F353" s="255" t="s">
        <v>166</v>
      </c>
      <c r="G353" s="253"/>
      <c r="H353" s="256">
        <v>51.710000000000001</v>
      </c>
      <c r="I353" s="257"/>
      <c r="J353" s="253"/>
      <c r="K353" s="253"/>
      <c r="L353" s="258"/>
      <c r="M353" s="259"/>
      <c r="N353" s="260"/>
      <c r="O353" s="260"/>
      <c r="P353" s="260"/>
      <c r="Q353" s="260"/>
      <c r="R353" s="260"/>
      <c r="S353" s="260"/>
      <c r="T353" s="261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2" t="s">
        <v>156</v>
      </c>
      <c r="AU353" s="262" t="s">
        <v>81</v>
      </c>
      <c r="AV353" s="15" t="s">
        <v>147</v>
      </c>
      <c r="AW353" s="15" t="s">
        <v>33</v>
      </c>
      <c r="AX353" s="15" t="s">
        <v>79</v>
      </c>
      <c r="AY353" s="262" t="s">
        <v>138</v>
      </c>
    </row>
    <row r="354" s="2" customFormat="1" ht="24.15" customHeight="1">
      <c r="A354" s="38"/>
      <c r="B354" s="39"/>
      <c r="C354" s="266" t="s">
        <v>611</v>
      </c>
      <c r="D354" s="266" t="s">
        <v>308</v>
      </c>
      <c r="E354" s="267" t="s">
        <v>612</v>
      </c>
      <c r="F354" s="268" t="s">
        <v>613</v>
      </c>
      <c r="G354" s="269" t="s">
        <v>433</v>
      </c>
      <c r="H354" s="270">
        <v>127.982</v>
      </c>
      <c r="I354" s="271"/>
      <c r="J354" s="272">
        <f>ROUND(I354*H354,2)</f>
        <v>0</v>
      </c>
      <c r="K354" s="268" t="s">
        <v>146</v>
      </c>
      <c r="L354" s="273"/>
      <c r="M354" s="274" t="s">
        <v>19</v>
      </c>
      <c r="N354" s="275" t="s">
        <v>42</v>
      </c>
      <c r="O354" s="84"/>
      <c r="P354" s="221">
        <f>O354*H354</f>
        <v>0</v>
      </c>
      <c r="Q354" s="221">
        <v>0.00089999999999999998</v>
      </c>
      <c r="R354" s="221">
        <f>Q354*H354</f>
        <v>0.1151838</v>
      </c>
      <c r="S354" s="221">
        <v>0</v>
      </c>
      <c r="T354" s="222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3" t="s">
        <v>530</v>
      </c>
      <c r="AT354" s="223" t="s">
        <v>308</v>
      </c>
      <c r="AU354" s="223" t="s">
        <v>81</v>
      </c>
      <c r="AY354" s="17" t="s">
        <v>138</v>
      </c>
      <c r="BE354" s="224">
        <f>IF(N354="základní",J354,0)</f>
        <v>0</v>
      </c>
      <c r="BF354" s="224">
        <f>IF(N354="snížená",J354,0)</f>
        <v>0</v>
      </c>
      <c r="BG354" s="224">
        <f>IF(N354="zákl. přenesená",J354,0)</f>
        <v>0</v>
      </c>
      <c r="BH354" s="224">
        <f>IF(N354="sníž. přenesená",J354,0)</f>
        <v>0</v>
      </c>
      <c r="BI354" s="224">
        <f>IF(N354="nulová",J354,0)</f>
        <v>0</v>
      </c>
      <c r="BJ354" s="17" t="s">
        <v>79</v>
      </c>
      <c r="BK354" s="224">
        <f>ROUND(I354*H354,2)</f>
        <v>0</v>
      </c>
      <c r="BL354" s="17" t="s">
        <v>221</v>
      </c>
      <c r="BM354" s="223" t="s">
        <v>614</v>
      </c>
    </row>
    <row r="355" s="14" customFormat="1">
      <c r="A355" s="14"/>
      <c r="B355" s="241"/>
      <c r="C355" s="242"/>
      <c r="D355" s="232" t="s">
        <v>156</v>
      </c>
      <c r="E355" s="242"/>
      <c r="F355" s="244" t="s">
        <v>615</v>
      </c>
      <c r="G355" s="242"/>
      <c r="H355" s="245">
        <v>127.982</v>
      </c>
      <c r="I355" s="246"/>
      <c r="J355" s="242"/>
      <c r="K355" s="242"/>
      <c r="L355" s="247"/>
      <c r="M355" s="248"/>
      <c r="N355" s="249"/>
      <c r="O355" s="249"/>
      <c r="P355" s="249"/>
      <c r="Q355" s="249"/>
      <c r="R355" s="249"/>
      <c r="S355" s="249"/>
      <c r="T355" s="25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1" t="s">
        <v>156</v>
      </c>
      <c r="AU355" s="251" t="s">
        <v>81</v>
      </c>
      <c r="AV355" s="14" t="s">
        <v>81</v>
      </c>
      <c r="AW355" s="14" t="s">
        <v>4</v>
      </c>
      <c r="AX355" s="14" t="s">
        <v>79</v>
      </c>
      <c r="AY355" s="251" t="s">
        <v>138</v>
      </c>
    </row>
    <row r="356" s="2" customFormat="1" ht="49.05" customHeight="1">
      <c r="A356" s="38"/>
      <c r="B356" s="39"/>
      <c r="C356" s="212" t="s">
        <v>437</v>
      </c>
      <c r="D356" s="212" t="s">
        <v>142</v>
      </c>
      <c r="E356" s="213" t="s">
        <v>616</v>
      </c>
      <c r="F356" s="214" t="s">
        <v>617</v>
      </c>
      <c r="G356" s="215" t="s">
        <v>145</v>
      </c>
      <c r="H356" s="216">
        <v>64.140000000000001</v>
      </c>
      <c r="I356" s="217"/>
      <c r="J356" s="218">
        <f>ROUND(I356*H356,2)</f>
        <v>0</v>
      </c>
      <c r="K356" s="214" t="s">
        <v>146</v>
      </c>
      <c r="L356" s="44"/>
      <c r="M356" s="219" t="s">
        <v>19</v>
      </c>
      <c r="N356" s="220" t="s">
        <v>42</v>
      </c>
      <c r="O356" s="84"/>
      <c r="P356" s="221">
        <f>O356*H356</f>
        <v>0</v>
      </c>
      <c r="Q356" s="221">
        <v>0.0068900000000000003</v>
      </c>
      <c r="R356" s="221">
        <f>Q356*H356</f>
        <v>0.4419246</v>
      </c>
      <c r="S356" s="221">
        <v>0</v>
      </c>
      <c r="T356" s="222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3" t="s">
        <v>221</v>
      </c>
      <c r="AT356" s="223" t="s">
        <v>142</v>
      </c>
      <c r="AU356" s="223" t="s">
        <v>81</v>
      </c>
      <c r="AY356" s="17" t="s">
        <v>138</v>
      </c>
      <c r="BE356" s="224">
        <f>IF(N356="základní",J356,0)</f>
        <v>0</v>
      </c>
      <c r="BF356" s="224">
        <f>IF(N356="snížená",J356,0)</f>
        <v>0</v>
      </c>
      <c r="BG356" s="224">
        <f>IF(N356="zákl. přenesená",J356,0)</f>
        <v>0</v>
      </c>
      <c r="BH356" s="224">
        <f>IF(N356="sníž. přenesená",J356,0)</f>
        <v>0</v>
      </c>
      <c r="BI356" s="224">
        <f>IF(N356="nulová",J356,0)</f>
        <v>0</v>
      </c>
      <c r="BJ356" s="17" t="s">
        <v>79</v>
      </c>
      <c r="BK356" s="224">
        <f>ROUND(I356*H356,2)</f>
        <v>0</v>
      </c>
      <c r="BL356" s="17" t="s">
        <v>221</v>
      </c>
      <c r="BM356" s="223" t="s">
        <v>618</v>
      </c>
    </row>
    <row r="357" s="2" customFormat="1">
      <c r="A357" s="38"/>
      <c r="B357" s="39"/>
      <c r="C357" s="40"/>
      <c r="D357" s="225" t="s">
        <v>149</v>
      </c>
      <c r="E357" s="40"/>
      <c r="F357" s="226" t="s">
        <v>619</v>
      </c>
      <c r="G357" s="40"/>
      <c r="H357" s="40"/>
      <c r="I357" s="227"/>
      <c r="J357" s="40"/>
      <c r="K357" s="40"/>
      <c r="L357" s="44"/>
      <c r="M357" s="228"/>
      <c r="N357" s="229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149</v>
      </c>
      <c r="AU357" s="17" t="s">
        <v>81</v>
      </c>
    </row>
    <row r="358" s="13" customFormat="1">
      <c r="A358" s="13"/>
      <c r="B358" s="230"/>
      <c r="C358" s="231"/>
      <c r="D358" s="232" t="s">
        <v>156</v>
      </c>
      <c r="E358" s="233" t="s">
        <v>19</v>
      </c>
      <c r="F358" s="234" t="s">
        <v>157</v>
      </c>
      <c r="G358" s="231"/>
      <c r="H358" s="233" t="s">
        <v>19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0" t="s">
        <v>156</v>
      </c>
      <c r="AU358" s="240" t="s">
        <v>81</v>
      </c>
      <c r="AV358" s="13" t="s">
        <v>79</v>
      </c>
      <c r="AW358" s="13" t="s">
        <v>33</v>
      </c>
      <c r="AX358" s="13" t="s">
        <v>71</v>
      </c>
      <c r="AY358" s="240" t="s">
        <v>138</v>
      </c>
    </row>
    <row r="359" s="14" customFormat="1">
      <c r="A359" s="14"/>
      <c r="B359" s="241"/>
      <c r="C359" s="242"/>
      <c r="D359" s="232" t="s">
        <v>156</v>
      </c>
      <c r="E359" s="243" t="s">
        <v>19</v>
      </c>
      <c r="F359" s="244" t="s">
        <v>427</v>
      </c>
      <c r="G359" s="242"/>
      <c r="H359" s="245">
        <v>20.469999999999999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1" t="s">
        <v>156</v>
      </c>
      <c r="AU359" s="251" t="s">
        <v>81</v>
      </c>
      <c r="AV359" s="14" t="s">
        <v>81</v>
      </c>
      <c r="AW359" s="14" t="s">
        <v>33</v>
      </c>
      <c r="AX359" s="14" t="s">
        <v>71</v>
      </c>
      <c r="AY359" s="251" t="s">
        <v>138</v>
      </c>
    </row>
    <row r="360" s="13" customFormat="1">
      <c r="A360" s="13"/>
      <c r="B360" s="230"/>
      <c r="C360" s="231"/>
      <c r="D360" s="232" t="s">
        <v>156</v>
      </c>
      <c r="E360" s="233" t="s">
        <v>19</v>
      </c>
      <c r="F360" s="234" t="s">
        <v>160</v>
      </c>
      <c r="G360" s="231"/>
      <c r="H360" s="233" t="s">
        <v>19</v>
      </c>
      <c r="I360" s="235"/>
      <c r="J360" s="231"/>
      <c r="K360" s="231"/>
      <c r="L360" s="236"/>
      <c r="M360" s="237"/>
      <c r="N360" s="238"/>
      <c r="O360" s="238"/>
      <c r="P360" s="238"/>
      <c r="Q360" s="238"/>
      <c r="R360" s="238"/>
      <c r="S360" s="238"/>
      <c r="T360" s="23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0" t="s">
        <v>156</v>
      </c>
      <c r="AU360" s="240" t="s">
        <v>81</v>
      </c>
      <c r="AV360" s="13" t="s">
        <v>79</v>
      </c>
      <c r="AW360" s="13" t="s">
        <v>33</v>
      </c>
      <c r="AX360" s="13" t="s">
        <v>71</v>
      </c>
      <c r="AY360" s="240" t="s">
        <v>138</v>
      </c>
    </row>
    <row r="361" s="14" customFormat="1">
      <c r="A361" s="14"/>
      <c r="B361" s="241"/>
      <c r="C361" s="242"/>
      <c r="D361" s="232" t="s">
        <v>156</v>
      </c>
      <c r="E361" s="243" t="s">
        <v>19</v>
      </c>
      <c r="F361" s="244" t="s">
        <v>428</v>
      </c>
      <c r="G361" s="242"/>
      <c r="H361" s="245">
        <v>21.170000000000002</v>
      </c>
      <c r="I361" s="246"/>
      <c r="J361" s="242"/>
      <c r="K361" s="242"/>
      <c r="L361" s="247"/>
      <c r="M361" s="248"/>
      <c r="N361" s="249"/>
      <c r="O361" s="249"/>
      <c r="P361" s="249"/>
      <c r="Q361" s="249"/>
      <c r="R361" s="249"/>
      <c r="S361" s="249"/>
      <c r="T361" s="25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1" t="s">
        <v>156</v>
      </c>
      <c r="AU361" s="251" t="s">
        <v>81</v>
      </c>
      <c r="AV361" s="14" t="s">
        <v>81</v>
      </c>
      <c r="AW361" s="14" t="s">
        <v>33</v>
      </c>
      <c r="AX361" s="14" t="s">
        <v>71</v>
      </c>
      <c r="AY361" s="251" t="s">
        <v>138</v>
      </c>
    </row>
    <row r="362" s="13" customFormat="1">
      <c r="A362" s="13"/>
      <c r="B362" s="230"/>
      <c r="C362" s="231"/>
      <c r="D362" s="232" t="s">
        <v>156</v>
      </c>
      <c r="E362" s="233" t="s">
        <v>19</v>
      </c>
      <c r="F362" s="234" t="s">
        <v>163</v>
      </c>
      <c r="G362" s="231"/>
      <c r="H362" s="233" t="s">
        <v>19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0" t="s">
        <v>156</v>
      </c>
      <c r="AU362" s="240" t="s">
        <v>81</v>
      </c>
      <c r="AV362" s="13" t="s">
        <v>79</v>
      </c>
      <c r="AW362" s="13" t="s">
        <v>33</v>
      </c>
      <c r="AX362" s="13" t="s">
        <v>71</v>
      </c>
      <c r="AY362" s="240" t="s">
        <v>138</v>
      </c>
    </row>
    <row r="363" s="14" customFormat="1">
      <c r="A363" s="14"/>
      <c r="B363" s="241"/>
      <c r="C363" s="242"/>
      <c r="D363" s="232" t="s">
        <v>156</v>
      </c>
      <c r="E363" s="243" t="s">
        <v>19</v>
      </c>
      <c r="F363" s="244" t="s">
        <v>620</v>
      </c>
      <c r="G363" s="242"/>
      <c r="H363" s="245">
        <v>22.5</v>
      </c>
      <c r="I363" s="246"/>
      <c r="J363" s="242"/>
      <c r="K363" s="242"/>
      <c r="L363" s="247"/>
      <c r="M363" s="248"/>
      <c r="N363" s="249"/>
      <c r="O363" s="249"/>
      <c r="P363" s="249"/>
      <c r="Q363" s="249"/>
      <c r="R363" s="249"/>
      <c r="S363" s="249"/>
      <c r="T363" s="25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1" t="s">
        <v>156</v>
      </c>
      <c r="AU363" s="251" t="s">
        <v>81</v>
      </c>
      <c r="AV363" s="14" t="s">
        <v>81</v>
      </c>
      <c r="AW363" s="14" t="s">
        <v>33</v>
      </c>
      <c r="AX363" s="14" t="s">
        <v>71</v>
      </c>
      <c r="AY363" s="251" t="s">
        <v>138</v>
      </c>
    </row>
    <row r="364" s="15" customFormat="1">
      <c r="A364" s="15"/>
      <c r="B364" s="252"/>
      <c r="C364" s="253"/>
      <c r="D364" s="232" t="s">
        <v>156</v>
      </c>
      <c r="E364" s="254" t="s">
        <v>19</v>
      </c>
      <c r="F364" s="255" t="s">
        <v>166</v>
      </c>
      <c r="G364" s="253"/>
      <c r="H364" s="256">
        <v>64.140000000000001</v>
      </c>
      <c r="I364" s="257"/>
      <c r="J364" s="253"/>
      <c r="K364" s="253"/>
      <c r="L364" s="258"/>
      <c r="M364" s="259"/>
      <c r="N364" s="260"/>
      <c r="O364" s="260"/>
      <c r="P364" s="260"/>
      <c r="Q364" s="260"/>
      <c r="R364" s="260"/>
      <c r="S364" s="260"/>
      <c r="T364" s="261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2" t="s">
        <v>156</v>
      </c>
      <c r="AU364" s="262" t="s">
        <v>81</v>
      </c>
      <c r="AV364" s="15" t="s">
        <v>147</v>
      </c>
      <c r="AW364" s="15" t="s">
        <v>33</v>
      </c>
      <c r="AX364" s="15" t="s">
        <v>79</v>
      </c>
      <c r="AY364" s="262" t="s">
        <v>138</v>
      </c>
    </row>
    <row r="365" s="2" customFormat="1" ht="37.8" customHeight="1">
      <c r="A365" s="38"/>
      <c r="B365" s="39"/>
      <c r="C365" s="266" t="s">
        <v>7</v>
      </c>
      <c r="D365" s="266" t="s">
        <v>308</v>
      </c>
      <c r="E365" s="267" t="s">
        <v>621</v>
      </c>
      <c r="F365" s="268" t="s">
        <v>622</v>
      </c>
      <c r="G365" s="269" t="s">
        <v>145</v>
      </c>
      <c r="H365" s="270">
        <v>80.174999999999997</v>
      </c>
      <c r="I365" s="271"/>
      <c r="J365" s="272">
        <f>ROUND(I365*H365,2)</f>
        <v>0</v>
      </c>
      <c r="K365" s="268" t="s">
        <v>146</v>
      </c>
      <c r="L365" s="273"/>
      <c r="M365" s="274" t="s">
        <v>19</v>
      </c>
      <c r="N365" s="275" t="s">
        <v>42</v>
      </c>
      <c r="O365" s="84"/>
      <c r="P365" s="221">
        <f>O365*H365</f>
        <v>0</v>
      </c>
      <c r="Q365" s="221">
        <v>0.019199999999999998</v>
      </c>
      <c r="R365" s="221">
        <f>Q365*H365</f>
        <v>1.5393599999999998</v>
      </c>
      <c r="S365" s="221">
        <v>0</v>
      </c>
      <c r="T365" s="222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3" t="s">
        <v>530</v>
      </c>
      <c r="AT365" s="223" t="s">
        <v>308</v>
      </c>
      <c r="AU365" s="223" t="s">
        <v>81</v>
      </c>
      <c r="AY365" s="17" t="s">
        <v>138</v>
      </c>
      <c r="BE365" s="224">
        <f>IF(N365="základní",J365,0)</f>
        <v>0</v>
      </c>
      <c r="BF365" s="224">
        <f>IF(N365="snížená",J365,0)</f>
        <v>0</v>
      </c>
      <c r="BG365" s="224">
        <f>IF(N365="zákl. přenesená",J365,0)</f>
        <v>0</v>
      </c>
      <c r="BH365" s="224">
        <f>IF(N365="sníž. přenesená",J365,0)</f>
        <v>0</v>
      </c>
      <c r="BI365" s="224">
        <f>IF(N365="nulová",J365,0)</f>
        <v>0</v>
      </c>
      <c r="BJ365" s="17" t="s">
        <v>79</v>
      </c>
      <c r="BK365" s="224">
        <f>ROUND(I365*H365,2)</f>
        <v>0</v>
      </c>
      <c r="BL365" s="17" t="s">
        <v>221</v>
      </c>
      <c r="BM365" s="223" t="s">
        <v>623</v>
      </c>
    </row>
    <row r="366" s="14" customFormat="1">
      <c r="A366" s="14"/>
      <c r="B366" s="241"/>
      <c r="C366" s="242"/>
      <c r="D366" s="232" t="s">
        <v>156</v>
      </c>
      <c r="E366" s="242"/>
      <c r="F366" s="244" t="s">
        <v>624</v>
      </c>
      <c r="G366" s="242"/>
      <c r="H366" s="245">
        <v>80.174999999999997</v>
      </c>
      <c r="I366" s="246"/>
      <c r="J366" s="242"/>
      <c r="K366" s="242"/>
      <c r="L366" s="247"/>
      <c r="M366" s="248"/>
      <c r="N366" s="249"/>
      <c r="O366" s="249"/>
      <c r="P366" s="249"/>
      <c r="Q366" s="249"/>
      <c r="R366" s="249"/>
      <c r="S366" s="249"/>
      <c r="T366" s="25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1" t="s">
        <v>156</v>
      </c>
      <c r="AU366" s="251" t="s">
        <v>81</v>
      </c>
      <c r="AV366" s="14" t="s">
        <v>81</v>
      </c>
      <c r="AW366" s="14" t="s">
        <v>4</v>
      </c>
      <c r="AX366" s="14" t="s">
        <v>79</v>
      </c>
      <c r="AY366" s="251" t="s">
        <v>138</v>
      </c>
    </row>
    <row r="367" s="2" customFormat="1" ht="37.8" customHeight="1">
      <c r="A367" s="38"/>
      <c r="B367" s="39"/>
      <c r="C367" s="212" t="s">
        <v>625</v>
      </c>
      <c r="D367" s="212" t="s">
        <v>142</v>
      </c>
      <c r="E367" s="213" t="s">
        <v>626</v>
      </c>
      <c r="F367" s="214" t="s">
        <v>627</v>
      </c>
      <c r="G367" s="215" t="s">
        <v>145</v>
      </c>
      <c r="H367" s="216">
        <v>64.140000000000001</v>
      </c>
      <c r="I367" s="217"/>
      <c r="J367" s="218">
        <f>ROUND(I367*H367,2)</f>
        <v>0</v>
      </c>
      <c r="K367" s="214" t="s">
        <v>146</v>
      </c>
      <c r="L367" s="44"/>
      <c r="M367" s="219" t="s">
        <v>19</v>
      </c>
      <c r="N367" s="220" t="s">
        <v>42</v>
      </c>
      <c r="O367" s="84"/>
      <c r="P367" s="221">
        <f>O367*H367</f>
        <v>0</v>
      </c>
      <c r="Q367" s="221">
        <v>0</v>
      </c>
      <c r="R367" s="221">
        <f>Q367*H367</f>
        <v>0</v>
      </c>
      <c r="S367" s="221">
        <v>0</v>
      </c>
      <c r="T367" s="222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3" t="s">
        <v>221</v>
      </c>
      <c r="AT367" s="223" t="s">
        <v>142</v>
      </c>
      <c r="AU367" s="223" t="s">
        <v>81</v>
      </c>
      <c r="AY367" s="17" t="s">
        <v>138</v>
      </c>
      <c r="BE367" s="224">
        <f>IF(N367="základní",J367,0)</f>
        <v>0</v>
      </c>
      <c r="BF367" s="224">
        <f>IF(N367="snížená",J367,0)</f>
        <v>0</v>
      </c>
      <c r="BG367" s="224">
        <f>IF(N367="zákl. přenesená",J367,0)</f>
        <v>0</v>
      </c>
      <c r="BH367" s="224">
        <f>IF(N367="sníž. přenesená",J367,0)</f>
        <v>0</v>
      </c>
      <c r="BI367" s="224">
        <f>IF(N367="nulová",J367,0)</f>
        <v>0</v>
      </c>
      <c r="BJ367" s="17" t="s">
        <v>79</v>
      </c>
      <c r="BK367" s="224">
        <f>ROUND(I367*H367,2)</f>
        <v>0</v>
      </c>
      <c r="BL367" s="17" t="s">
        <v>221</v>
      </c>
      <c r="BM367" s="223" t="s">
        <v>628</v>
      </c>
    </row>
    <row r="368" s="2" customFormat="1">
      <c r="A368" s="38"/>
      <c r="B368" s="39"/>
      <c r="C368" s="40"/>
      <c r="D368" s="225" t="s">
        <v>149</v>
      </c>
      <c r="E368" s="40"/>
      <c r="F368" s="226" t="s">
        <v>629</v>
      </c>
      <c r="G368" s="40"/>
      <c r="H368" s="40"/>
      <c r="I368" s="227"/>
      <c r="J368" s="40"/>
      <c r="K368" s="40"/>
      <c r="L368" s="44"/>
      <c r="M368" s="228"/>
      <c r="N368" s="229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149</v>
      </c>
      <c r="AU368" s="17" t="s">
        <v>81</v>
      </c>
    </row>
    <row r="369" s="2" customFormat="1" ht="37.8" customHeight="1">
      <c r="A369" s="38"/>
      <c r="B369" s="39"/>
      <c r="C369" s="212" t="s">
        <v>630</v>
      </c>
      <c r="D369" s="212" t="s">
        <v>142</v>
      </c>
      <c r="E369" s="213" t="s">
        <v>631</v>
      </c>
      <c r="F369" s="214" t="s">
        <v>632</v>
      </c>
      <c r="G369" s="215" t="s">
        <v>145</v>
      </c>
      <c r="H369" s="216">
        <v>64.140000000000001</v>
      </c>
      <c r="I369" s="217"/>
      <c r="J369" s="218">
        <f>ROUND(I369*H369,2)</f>
        <v>0</v>
      </c>
      <c r="K369" s="214" t="s">
        <v>146</v>
      </c>
      <c r="L369" s="44"/>
      <c r="M369" s="219" t="s">
        <v>19</v>
      </c>
      <c r="N369" s="220" t="s">
        <v>42</v>
      </c>
      <c r="O369" s="84"/>
      <c r="P369" s="221">
        <f>O369*H369</f>
        <v>0</v>
      </c>
      <c r="Q369" s="221">
        <v>0</v>
      </c>
      <c r="R369" s="221">
        <f>Q369*H369</f>
        <v>0</v>
      </c>
      <c r="S369" s="221">
        <v>0</v>
      </c>
      <c r="T369" s="222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3" t="s">
        <v>221</v>
      </c>
      <c r="AT369" s="223" t="s">
        <v>142</v>
      </c>
      <c r="AU369" s="223" t="s">
        <v>81</v>
      </c>
      <c r="AY369" s="17" t="s">
        <v>138</v>
      </c>
      <c r="BE369" s="224">
        <f>IF(N369="základní",J369,0)</f>
        <v>0</v>
      </c>
      <c r="BF369" s="224">
        <f>IF(N369="snížená",J369,0)</f>
        <v>0</v>
      </c>
      <c r="BG369" s="224">
        <f>IF(N369="zákl. přenesená",J369,0)</f>
        <v>0</v>
      </c>
      <c r="BH369" s="224">
        <f>IF(N369="sníž. přenesená",J369,0)</f>
        <v>0</v>
      </c>
      <c r="BI369" s="224">
        <f>IF(N369="nulová",J369,0)</f>
        <v>0</v>
      </c>
      <c r="BJ369" s="17" t="s">
        <v>79</v>
      </c>
      <c r="BK369" s="224">
        <f>ROUND(I369*H369,2)</f>
        <v>0</v>
      </c>
      <c r="BL369" s="17" t="s">
        <v>221</v>
      </c>
      <c r="BM369" s="223" t="s">
        <v>633</v>
      </c>
    </row>
    <row r="370" s="2" customFormat="1">
      <c r="A370" s="38"/>
      <c r="B370" s="39"/>
      <c r="C370" s="40"/>
      <c r="D370" s="225" t="s">
        <v>149</v>
      </c>
      <c r="E370" s="40"/>
      <c r="F370" s="226" t="s">
        <v>634</v>
      </c>
      <c r="G370" s="40"/>
      <c r="H370" s="40"/>
      <c r="I370" s="227"/>
      <c r="J370" s="40"/>
      <c r="K370" s="40"/>
      <c r="L370" s="44"/>
      <c r="M370" s="228"/>
      <c r="N370" s="229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149</v>
      </c>
      <c r="AU370" s="17" t="s">
        <v>81</v>
      </c>
    </row>
    <row r="371" s="2" customFormat="1" ht="24.15" customHeight="1">
      <c r="A371" s="38"/>
      <c r="B371" s="39"/>
      <c r="C371" s="212" t="s">
        <v>226</v>
      </c>
      <c r="D371" s="212" t="s">
        <v>142</v>
      </c>
      <c r="E371" s="213" t="s">
        <v>635</v>
      </c>
      <c r="F371" s="214" t="s">
        <v>636</v>
      </c>
      <c r="G371" s="215" t="s">
        <v>145</v>
      </c>
      <c r="H371" s="216">
        <v>83.891999999999996</v>
      </c>
      <c r="I371" s="217"/>
      <c r="J371" s="218">
        <f>ROUND(I371*H371,2)</f>
        <v>0</v>
      </c>
      <c r="K371" s="214" t="s">
        <v>146</v>
      </c>
      <c r="L371" s="44"/>
      <c r="M371" s="219" t="s">
        <v>19</v>
      </c>
      <c r="N371" s="220" t="s">
        <v>42</v>
      </c>
      <c r="O371" s="84"/>
      <c r="P371" s="221">
        <f>O371*H371</f>
        <v>0</v>
      </c>
      <c r="Q371" s="221">
        <v>0.0015</v>
      </c>
      <c r="R371" s="221">
        <f>Q371*H371</f>
        <v>0.12583800000000001</v>
      </c>
      <c r="S371" s="221">
        <v>0</v>
      </c>
      <c r="T371" s="222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3" t="s">
        <v>221</v>
      </c>
      <c r="AT371" s="223" t="s">
        <v>142</v>
      </c>
      <c r="AU371" s="223" t="s">
        <v>81</v>
      </c>
      <c r="AY371" s="17" t="s">
        <v>138</v>
      </c>
      <c r="BE371" s="224">
        <f>IF(N371="základní",J371,0)</f>
        <v>0</v>
      </c>
      <c r="BF371" s="224">
        <f>IF(N371="snížená",J371,0)</f>
        <v>0</v>
      </c>
      <c r="BG371" s="224">
        <f>IF(N371="zákl. přenesená",J371,0)</f>
        <v>0</v>
      </c>
      <c r="BH371" s="224">
        <f>IF(N371="sníž. přenesená",J371,0)</f>
        <v>0</v>
      </c>
      <c r="BI371" s="224">
        <f>IF(N371="nulová",J371,0)</f>
        <v>0</v>
      </c>
      <c r="BJ371" s="17" t="s">
        <v>79</v>
      </c>
      <c r="BK371" s="224">
        <f>ROUND(I371*H371,2)</f>
        <v>0</v>
      </c>
      <c r="BL371" s="17" t="s">
        <v>221</v>
      </c>
      <c r="BM371" s="223" t="s">
        <v>637</v>
      </c>
    </row>
    <row r="372" s="2" customFormat="1">
      <c r="A372" s="38"/>
      <c r="B372" s="39"/>
      <c r="C372" s="40"/>
      <c r="D372" s="225" t="s">
        <v>149</v>
      </c>
      <c r="E372" s="40"/>
      <c r="F372" s="226" t="s">
        <v>638</v>
      </c>
      <c r="G372" s="40"/>
      <c r="H372" s="40"/>
      <c r="I372" s="227"/>
      <c r="J372" s="40"/>
      <c r="K372" s="40"/>
      <c r="L372" s="44"/>
      <c r="M372" s="228"/>
      <c r="N372" s="229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149</v>
      </c>
      <c r="AU372" s="17" t="s">
        <v>81</v>
      </c>
    </row>
    <row r="373" s="13" customFormat="1">
      <c r="A373" s="13"/>
      <c r="B373" s="230"/>
      <c r="C373" s="231"/>
      <c r="D373" s="232" t="s">
        <v>156</v>
      </c>
      <c r="E373" s="233" t="s">
        <v>19</v>
      </c>
      <c r="F373" s="234" t="s">
        <v>157</v>
      </c>
      <c r="G373" s="231"/>
      <c r="H373" s="233" t="s">
        <v>19</v>
      </c>
      <c r="I373" s="235"/>
      <c r="J373" s="231"/>
      <c r="K373" s="231"/>
      <c r="L373" s="236"/>
      <c r="M373" s="237"/>
      <c r="N373" s="238"/>
      <c r="O373" s="238"/>
      <c r="P373" s="238"/>
      <c r="Q373" s="238"/>
      <c r="R373" s="238"/>
      <c r="S373" s="238"/>
      <c r="T373" s="23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0" t="s">
        <v>156</v>
      </c>
      <c r="AU373" s="240" t="s">
        <v>81</v>
      </c>
      <c r="AV373" s="13" t="s">
        <v>79</v>
      </c>
      <c r="AW373" s="13" t="s">
        <v>33</v>
      </c>
      <c r="AX373" s="13" t="s">
        <v>71</v>
      </c>
      <c r="AY373" s="240" t="s">
        <v>138</v>
      </c>
    </row>
    <row r="374" s="14" customFormat="1">
      <c r="A374" s="14"/>
      <c r="B374" s="241"/>
      <c r="C374" s="242"/>
      <c r="D374" s="232" t="s">
        <v>156</v>
      </c>
      <c r="E374" s="243" t="s">
        <v>19</v>
      </c>
      <c r="F374" s="244" t="s">
        <v>639</v>
      </c>
      <c r="G374" s="242"/>
      <c r="H374" s="245">
        <v>13.789999999999999</v>
      </c>
      <c r="I374" s="246"/>
      <c r="J374" s="242"/>
      <c r="K374" s="242"/>
      <c r="L374" s="247"/>
      <c r="M374" s="248"/>
      <c r="N374" s="249"/>
      <c r="O374" s="249"/>
      <c r="P374" s="249"/>
      <c r="Q374" s="249"/>
      <c r="R374" s="249"/>
      <c r="S374" s="249"/>
      <c r="T374" s="25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1" t="s">
        <v>156</v>
      </c>
      <c r="AU374" s="251" t="s">
        <v>81</v>
      </c>
      <c r="AV374" s="14" t="s">
        <v>81</v>
      </c>
      <c r="AW374" s="14" t="s">
        <v>33</v>
      </c>
      <c r="AX374" s="14" t="s">
        <v>71</v>
      </c>
      <c r="AY374" s="251" t="s">
        <v>138</v>
      </c>
    </row>
    <row r="375" s="14" customFormat="1">
      <c r="A375" s="14"/>
      <c r="B375" s="241"/>
      <c r="C375" s="242"/>
      <c r="D375" s="232" t="s">
        <v>156</v>
      </c>
      <c r="E375" s="243" t="s">
        <v>19</v>
      </c>
      <c r="F375" s="244" t="s">
        <v>640</v>
      </c>
      <c r="G375" s="242"/>
      <c r="H375" s="245">
        <v>4.8650000000000002</v>
      </c>
      <c r="I375" s="246"/>
      <c r="J375" s="242"/>
      <c r="K375" s="242"/>
      <c r="L375" s="247"/>
      <c r="M375" s="248"/>
      <c r="N375" s="249"/>
      <c r="O375" s="249"/>
      <c r="P375" s="249"/>
      <c r="Q375" s="249"/>
      <c r="R375" s="249"/>
      <c r="S375" s="249"/>
      <c r="T375" s="25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1" t="s">
        <v>156</v>
      </c>
      <c r="AU375" s="251" t="s">
        <v>81</v>
      </c>
      <c r="AV375" s="14" t="s">
        <v>81</v>
      </c>
      <c r="AW375" s="14" t="s">
        <v>33</v>
      </c>
      <c r="AX375" s="14" t="s">
        <v>71</v>
      </c>
      <c r="AY375" s="251" t="s">
        <v>138</v>
      </c>
    </row>
    <row r="376" s="14" customFormat="1">
      <c r="A376" s="14"/>
      <c r="B376" s="241"/>
      <c r="C376" s="242"/>
      <c r="D376" s="232" t="s">
        <v>156</v>
      </c>
      <c r="E376" s="243" t="s">
        <v>19</v>
      </c>
      <c r="F376" s="244" t="s">
        <v>641</v>
      </c>
      <c r="G376" s="242"/>
      <c r="H376" s="245">
        <v>2.9399999999999999</v>
      </c>
      <c r="I376" s="246"/>
      <c r="J376" s="242"/>
      <c r="K376" s="242"/>
      <c r="L376" s="247"/>
      <c r="M376" s="248"/>
      <c r="N376" s="249"/>
      <c r="O376" s="249"/>
      <c r="P376" s="249"/>
      <c r="Q376" s="249"/>
      <c r="R376" s="249"/>
      <c r="S376" s="249"/>
      <c r="T376" s="25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1" t="s">
        <v>156</v>
      </c>
      <c r="AU376" s="251" t="s">
        <v>81</v>
      </c>
      <c r="AV376" s="14" t="s">
        <v>81</v>
      </c>
      <c r="AW376" s="14" t="s">
        <v>33</v>
      </c>
      <c r="AX376" s="14" t="s">
        <v>71</v>
      </c>
      <c r="AY376" s="251" t="s">
        <v>138</v>
      </c>
    </row>
    <row r="377" s="14" customFormat="1">
      <c r="A377" s="14"/>
      <c r="B377" s="241"/>
      <c r="C377" s="242"/>
      <c r="D377" s="232" t="s">
        <v>156</v>
      </c>
      <c r="E377" s="243" t="s">
        <v>19</v>
      </c>
      <c r="F377" s="244" t="s">
        <v>642</v>
      </c>
      <c r="G377" s="242"/>
      <c r="H377" s="245">
        <v>4.9800000000000004</v>
      </c>
      <c r="I377" s="246"/>
      <c r="J377" s="242"/>
      <c r="K377" s="242"/>
      <c r="L377" s="247"/>
      <c r="M377" s="248"/>
      <c r="N377" s="249"/>
      <c r="O377" s="249"/>
      <c r="P377" s="249"/>
      <c r="Q377" s="249"/>
      <c r="R377" s="249"/>
      <c r="S377" s="249"/>
      <c r="T377" s="25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1" t="s">
        <v>156</v>
      </c>
      <c r="AU377" s="251" t="s">
        <v>81</v>
      </c>
      <c r="AV377" s="14" t="s">
        <v>81</v>
      </c>
      <c r="AW377" s="14" t="s">
        <v>33</v>
      </c>
      <c r="AX377" s="14" t="s">
        <v>71</v>
      </c>
      <c r="AY377" s="251" t="s">
        <v>138</v>
      </c>
    </row>
    <row r="378" s="13" customFormat="1">
      <c r="A378" s="13"/>
      <c r="B378" s="230"/>
      <c r="C378" s="231"/>
      <c r="D378" s="232" t="s">
        <v>156</v>
      </c>
      <c r="E378" s="233" t="s">
        <v>19</v>
      </c>
      <c r="F378" s="234" t="s">
        <v>160</v>
      </c>
      <c r="G378" s="231"/>
      <c r="H378" s="233" t="s">
        <v>19</v>
      </c>
      <c r="I378" s="235"/>
      <c r="J378" s="231"/>
      <c r="K378" s="231"/>
      <c r="L378" s="236"/>
      <c r="M378" s="237"/>
      <c r="N378" s="238"/>
      <c r="O378" s="238"/>
      <c r="P378" s="238"/>
      <c r="Q378" s="238"/>
      <c r="R378" s="238"/>
      <c r="S378" s="238"/>
      <c r="T378" s="23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0" t="s">
        <v>156</v>
      </c>
      <c r="AU378" s="240" t="s">
        <v>81</v>
      </c>
      <c r="AV378" s="13" t="s">
        <v>79</v>
      </c>
      <c r="AW378" s="13" t="s">
        <v>33</v>
      </c>
      <c r="AX378" s="13" t="s">
        <v>71</v>
      </c>
      <c r="AY378" s="240" t="s">
        <v>138</v>
      </c>
    </row>
    <row r="379" s="14" customFormat="1">
      <c r="A379" s="14"/>
      <c r="B379" s="241"/>
      <c r="C379" s="242"/>
      <c r="D379" s="232" t="s">
        <v>156</v>
      </c>
      <c r="E379" s="243" t="s">
        <v>19</v>
      </c>
      <c r="F379" s="244" t="s">
        <v>643</v>
      </c>
      <c r="G379" s="242"/>
      <c r="H379" s="245">
        <v>15.1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1" t="s">
        <v>156</v>
      </c>
      <c r="AU379" s="251" t="s">
        <v>81</v>
      </c>
      <c r="AV379" s="14" t="s">
        <v>81</v>
      </c>
      <c r="AW379" s="14" t="s">
        <v>33</v>
      </c>
      <c r="AX379" s="14" t="s">
        <v>71</v>
      </c>
      <c r="AY379" s="251" t="s">
        <v>138</v>
      </c>
    </row>
    <row r="380" s="14" customFormat="1">
      <c r="A380" s="14"/>
      <c r="B380" s="241"/>
      <c r="C380" s="242"/>
      <c r="D380" s="232" t="s">
        <v>156</v>
      </c>
      <c r="E380" s="243" t="s">
        <v>19</v>
      </c>
      <c r="F380" s="244" t="s">
        <v>644</v>
      </c>
      <c r="G380" s="242"/>
      <c r="H380" s="245">
        <v>3.8700000000000001</v>
      </c>
      <c r="I380" s="246"/>
      <c r="J380" s="242"/>
      <c r="K380" s="242"/>
      <c r="L380" s="247"/>
      <c r="M380" s="248"/>
      <c r="N380" s="249"/>
      <c r="O380" s="249"/>
      <c r="P380" s="249"/>
      <c r="Q380" s="249"/>
      <c r="R380" s="249"/>
      <c r="S380" s="249"/>
      <c r="T380" s="25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1" t="s">
        <v>156</v>
      </c>
      <c r="AU380" s="251" t="s">
        <v>81</v>
      </c>
      <c r="AV380" s="14" t="s">
        <v>81</v>
      </c>
      <c r="AW380" s="14" t="s">
        <v>33</v>
      </c>
      <c r="AX380" s="14" t="s">
        <v>71</v>
      </c>
      <c r="AY380" s="251" t="s">
        <v>138</v>
      </c>
    </row>
    <row r="381" s="14" customFormat="1">
      <c r="A381" s="14"/>
      <c r="B381" s="241"/>
      <c r="C381" s="242"/>
      <c r="D381" s="232" t="s">
        <v>156</v>
      </c>
      <c r="E381" s="243" t="s">
        <v>19</v>
      </c>
      <c r="F381" s="244" t="s">
        <v>645</v>
      </c>
      <c r="G381" s="242"/>
      <c r="H381" s="245">
        <v>6.4509999999999996</v>
      </c>
      <c r="I381" s="246"/>
      <c r="J381" s="242"/>
      <c r="K381" s="242"/>
      <c r="L381" s="247"/>
      <c r="M381" s="248"/>
      <c r="N381" s="249"/>
      <c r="O381" s="249"/>
      <c r="P381" s="249"/>
      <c r="Q381" s="249"/>
      <c r="R381" s="249"/>
      <c r="S381" s="249"/>
      <c r="T381" s="25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1" t="s">
        <v>156</v>
      </c>
      <c r="AU381" s="251" t="s">
        <v>81</v>
      </c>
      <c r="AV381" s="14" t="s">
        <v>81</v>
      </c>
      <c r="AW381" s="14" t="s">
        <v>33</v>
      </c>
      <c r="AX381" s="14" t="s">
        <v>71</v>
      </c>
      <c r="AY381" s="251" t="s">
        <v>138</v>
      </c>
    </row>
    <row r="382" s="14" customFormat="1">
      <c r="A382" s="14"/>
      <c r="B382" s="241"/>
      <c r="C382" s="242"/>
      <c r="D382" s="232" t="s">
        <v>156</v>
      </c>
      <c r="E382" s="243" t="s">
        <v>19</v>
      </c>
      <c r="F382" s="244" t="s">
        <v>646</v>
      </c>
      <c r="G382" s="242"/>
      <c r="H382" s="245">
        <v>4.2599999999999998</v>
      </c>
      <c r="I382" s="246"/>
      <c r="J382" s="242"/>
      <c r="K382" s="242"/>
      <c r="L382" s="247"/>
      <c r="M382" s="248"/>
      <c r="N382" s="249"/>
      <c r="O382" s="249"/>
      <c r="P382" s="249"/>
      <c r="Q382" s="249"/>
      <c r="R382" s="249"/>
      <c r="S382" s="249"/>
      <c r="T382" s="25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1" t="s">
        <v>156</v>
      </c>
      <c r="AU382" s="251" t="s">
        <v>81</v>
      </c>
      <c r="AV382" s="14" t="s">
        <v>81</v>
      </c>
      <c r="AW382" s="14" t="s">
        <v>33</v>
      </c>
      <c r="AX382" s="14" t="s">
        <v>71</v>
      </c>
      <c r="AY382" s="251" t="s">
        <v>138</v>
      </c>
    </row>
    <row r="383" s="13" customFormat="1">
      <c r="A383" s="13"/>
      <c r="B383" s="230"/>
      <c r="C383" s="231"/>
      <c r="D383" s="232" t="s">
        <v>156</v>
      </c>
      <c r="E383" s="233" t="s">
        <v>19</v>
      </c>
      <c r="F383" s="234" t="s">
        <v>163</v>
      </c>
      <c r="G383" s="231"/>
      <c r="H383" s="233" t="s">
        <v>19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0" t="s">
        <v>156</v>
      </c>
      <c r="AU383" s="240" t="s">
        <v>81</v>
      </c>
      <c r="AV383" s="13" t="s">
        <v>79</v>
      </c>
      <c r="AW383" s="13" t="s">
        <v>33</v>
      </c>
      <c r="AX383" s="13" t="s">
        <v>71</v>
      </c>
      <c r="AY383" s="240" t="s">
        <v>138</v>
      </c>
    </row>
    <row r="384" s="14" customFormat="1">
      <c r="A384" s="14"/>
      <c r="B384" s="241"/>
      <c r="C384" s="242"/>
      <c r="D384" s="232" t="s">
        <v>156</v>
      </c>
      <c r="E384" s="243" t="s">
        <v>19</v>
      </c>
      <c r="F384" s="244" t="s">
        <v>647</v>
      </c>
      <c r="G384" s="242"/>
      <c r="H384" s="245">
        <v>14.9</v>
      </c>
      <c r="I384" s="246"/>
      <c r="J384" s="242"/>
      <c r="K384" s="242"/>
      <c r="L384" s="247"/>
      <c r="M384" s="248"/>
      <c r="N384" s="249"/>
      <c r="O384" s="249"/>
      <c r="P384" s="249"/>
      <c r="Q384" s="249"/>
      <c r="R384" s="249"/>
      <c r="S384" s="249"/>
      <c r="T384" s="25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1" t="s">
        <v>156</v>
      </c>
      <c r="AU384" s="251" t="s">
        <v>81</v>
      </c>
      <c r="AV384" s="14" t="s">
        <v>81</v>
      </c>
      <c r="AW384" s="14" t="s">
        <v>33</v>
      </c>
      <c r="AX384" s="14" t="s">
        <v>71</v>
      </c>
      <c r="AY384" s="251" t="s">
        <v>138</v>
      </c>
    </row>
    <row r="385" s="14" customFormat="1">
      <c r="A385" s="14"/>
      <c r="B385" s="241"/>
      <c r="C385" s="242"/>
      <c r="D385" s="232" t="s">
        <v>156</v>
      </c>
      <c r="E385" s="243" t="s">
        <v>19</v>
      </c>
      <c r="F385" s="244" t="s">
        <v>648</v>
      </c>
      <c r="G385" s="242"/>
      <c r="H385" s="245">
        <v>4.7859999999999996</v>
      </c>
      <c r="I385" s="246"/>
      <c r="J385" s="242"/>
      <c r="K385" s="242"/>
      <c r="L385" s="247"/>
      <c r="M385" s="248"/>
      <c r="N385" s="249"/>
      <c r="O385" s="249"/>
      <c r="P385" s="249"/>
      <c r="Q385" s="249"/>
      <c r="R385" s="249"/>
      <c r="S385" s="249"/>
      <c r="T385" s="25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1" t="s">
        <v>156</v>
      </c>
      <c r="AU385" s="251" t="s">
        <v>81</v>
      </c>
      <c r="AV385" s="14" t="s">
        <v>81</v>
      </c>
      <c r="AW385" s="14" t="s">
        <v>33</v>
      </c>
      <c r="AX385" s="14" t="s">
        <v>71</v>
      </c>
      <c r="AY385" s="251" t="s">
        <v>138</v>
      </c>
    </row>
    <row r="386" s="14" customFormat="1">
      <c r="A386" s="14"/>
      <c r="B386" s="241"/>
      <c r="C386" s="242"/>
      <c r="D386" s="232" t="s">
        <v>156</v>
      </c>
      <c r="E386" s="243" t="s">
        <v>19</v>
      </c>
      <c r="F386" s="244" t="s">
        <v>649</v>
      </c>
      <c r="G386" s="242"/>
      <c r="H386" s="245">
        <v>7.9500000000000002</v>
      </c>
      <c r="I386" s="246"/>
      <c r="J386" s="242"/>
      <c r="K386" s="242"/>
      <c r="L386" s="247"/>
      <c r="M386" s="248"/>
      <c r="N386" s="249"/>
      <c r="O386" s="249"/>
      <c r="P386" s="249"/>
      <c r="Q386" s="249"/>
      <c r="R386" s="249"/>
      <c r="S386" s="249"/>
      <c r="T386" s="25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1" t="s">
        <v>156</v>
      </c>
      <c r="AU386" s="251" t="s">
        <v>81</v>
      </c>
      <c r="AV386" s="14" t="s">
        <v>81</v>
      </c>
      <c r="AW386" s="14" t="s">
        <v>33</v>
      </c>
      <c r="AX386" s="14" t="s">
        <v>71</v>
      </c>
      <c r="AY386" s="251" t="s">
        <v>138</v>
      </c>
    </row>
    <row r="387" s="15" customFormat="1">
      <c r="A387" s="15"/>
      <c r="B387" s="252"/>
      <c r="C387" s="253"/>
      <c r="D387" s="232" t="s">
        <v>156</v>
      </c>
      <c r="E387" s="254" t="s">
        <v>19</v>
      </c>
      <c r="F387" s="255" t="s">
        <v>166</v>
      </c>
      <c r="G387" s="253"/>
      <c r="H387" s="256">
        <v>83.89200000000001</v>
      </c>
      <c r="I387" s="257"/>
      <c r="J387" s="253"/>
      <c r="K387" s="253"/>
      <c r="L387" s="258"/>
      <c r="M387" s="259"/>
      <c r="N387" s="260"/>
      <c r="O387" s="260"/>
      <c r="P387" s="260"/>
      <c r="Q387" s="260"/>
      <c r="R387" s="260"/>
      <c r="S387" s="260"/>
      <c r="T387" s="261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2" t="s">
        <v>156</v>
      </c>
      <c r="AU387" s="262" t="s">
        <v>81</v>
      </c>
      <c r="AV387" s="15" t="s">
        <v>147</v>
      </c>
      <c r="AW387" s="15" t="s">
        <v>33</v>
      </c>
      <c r="AX387" s="15" t="s">
        <v>79</v>
      </c>
      <c r="AY387" s="262" t="s">
        <v>138</v>
      </c>
    </row>
    <row r="388" s="2" customFormat="1" ht="16.5" customHeight="1">
      <c r="A388" s="38"/>
      <c r="B388" s="39"/>
      <c r="C388" s="212" t="s">
        <v>650</v>
      </c>
      <c r="D388" s="212" t="s">
        <v>142</v>
      </c>
      <c r="E388" s="213" t="s">
        <v>651</v>
      </c>
      <c r="F388" s="214" t="s">
        <v>652</v>
      </c>
      <c r="G388" s="215" t="s">
        <v>243</v>
      </c>
      <c r="H388" s="216">
        <v>187.856</v>
      </c>
      <c r="I388" s="217"/>
      <c r="J388" s="218">
        <f>ROUND(I388*H388,2)</f>
        <v>0</v>
      </c>
      <c r="K388" s="214" t="s">
        <v>146</v>
      </c>
      <c r="L388" s="44"/>
      <c r="M388" s="219" t="s">
        <v>19</v>
      </c>
      <c r="N388" s="220" t="s">
        <v>42</v>
      </c>
      <c r="O388" s="84"/>
      <c r="P388" s="221">
        <f>O388*H388</f>
        <v>0</v>
      </c>
      <c r="Q388" s="221">
        <v>3.0000000000000001E-05</v>
      </c>
      <c r="R388" s="221">
        <f>Q388*H388</f>
        <v>0.0056356799999999997</v>
      </c>
      <c r="S388" s="221">
        <v>0</v>
      </c>
      <c r="T388" s="222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3" t="s">
        <v>221</v>
      </c>
      <c r="AT388" s="223" t="s">
        <v>142</v>
      </c>
      <c r="AU388" s="223" t="s">
        <v>81</v>
      </c>
      <c r="AY388" s="17" t="s">
        <v>138</v>
      </c>
      <c r="BE388" s="224">
        <f>IF(N388="základní",J388,0)</f>
        <v>0</v>
      </c>
      <c r="BF388" s="224">
        <f>IF(N388="snížená",J388,0)</f>
        <v>0</v>
      </c>
      <c r="BG388" s="224">
        <f>IF(N388="zákl. přenesená",J388,0)</f>
        <v>0</v>
      </c>
      <c r="BH388" s="224">
        <f>IF(N388="sníž. přenesená",J388,0)</f>
        <v>0</v>
      </c>
      <c r="BI388" s="224">
        <f>IF(N388="nulová",J388,0)</f>
        <v>0</v>
      </c>
      <c r="BJ388" s="17" t="s">
        <v>79</v>
      </c>
      <c r="BK388" s="224">
        <f>ROUND(I388*H388,2)</f>
        <v>0</v>
      </c>
      <c r="BL388" s="17" t="s">
        <v>221</v>
      </c>
      <c r="BM388" s="223" t="s">
        <v>653</v>
      </c>
    </row>
    <row r="389" s="2" customFormat="1">
      <c r="A389" s="38"/>
      <c r="B389" s="39"/>
      <c r="C389" s="40"/>
      <c r="D389" s="225" t="s">
        <v>149</v>
      </c>
      <c r="E389" s="40"/>
      <c r="F389" s="226" t="s">
        <v>654</v>
      </c>
      <c r="G389" s="40"/>
      <c r="H389" s="40"/>
      <c r="I389" s="227"/>
      <c r="J389" s="40"/>
      <c r="K389" s="40"/>
      <c r="L389" s="44"/>
      <c r="M389" s="228"/>
      <c r="N389" s="229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149</v>
      </c>
      <c r="AU389" s="17" t="s">
        <v>81</v>
      </c>
    </row>
    <row r="390" s="13" customFormat="1">
      <c r="A390" s="13"/>
      <c r="B390" s="230"/>
      <c r="C390" s="231"/>
      <c r="D390" s="232" t="s">
        <v>156</v>
      </c>
      <c r="E390" s="233" t="s">
        <v>19</v>
      </c>
      <c r="F390" s="234" t="s">
        <v>157</v>
      </c>
      <c r="G390" s="231"/>
      <c r="H390" s="233" t="s">
        <v>19</v>
      </c>
      <c r="I390" s="235"/>
      <c r="J390" s="231"/>
      <c r="K390" s="231"/>
      <c r="L390" s="236"/>
      <c r="M390" s="237"/>
      <c r="N390" s="238"/>
      <c r="O390" s="238"/>
      <c r="P390" s="238"/>
      <c r="Q390" s="238"/>
      <c r="R390" s="238"/>
      <c r="S390" s="238"/>
      <c r="T390" s="23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0" t="s">
        <v>156</v>
      </c>
      <c r="AU390" s="240" t="s">
        <v>81</v>
      </c>
      <c r="AV390" s="13" t="s">
        <v>79</v>
      </c>
      <c r="AW390" s="13" t="s">
        <v>33</v>
      </c>
      <c r="AX390" s="13" t="s">
        <v>71</v>
      </c>
      <c r="AY390" s="240" t="s">
        <v>138</v>
      </c>
    </row>
    <row r="391" s="14" customFormat="1">
      <c r="A391" s="14"/>
      <c r="B391" s="241"/>
      <c r="C391" s="242"/>
      <c r="D391" s="232" t="s">
        <v>156</v>
      </c>
      <c r="E391" s="243" t="s">
        <v>19</v>
      </c>
      <c r="F391" s="244" t="s">
        <v>655</v>
      </c>
      <c r="G391" s="242"/>
      <c r="H391" s="245">
        <v>47.5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1" t="s">
        <v>156</v>
      </c>
      <c r="AU391" s="251" t="s">
        <v>81</v>
      </c>
      <c r="AV391" s="14" t="s">
        <v>81</v>
      </c>
      <c r="AW391" s="14" t="s">
        <v>33</v>
      </c>
      <c r="AX391" s="14" t="s">
        <v>71</v>
      </c>
      <c r="AY391" s="251" t="s">
        <v>138</v>
      </c>
    </row>
    <row r="392" s="14" customFormat="1">
      <c r="A392" s="14"/>
      <c r="B392" s="241"/>
      <c r="C392" s="242"/>
      <c r="D392" s="232" t="s">
        <v>156</v>
      </c>
      <c r="E392" s="243" t="s">
        <v>19</v>
      </c>
      <c r="F392" s="244" t="s">
        <v>656</v>
      </c>
      <c r="G392" s="242"/>
      <c r="H392" s="245">
        <v>6.7999999999999998</v>
      </c>
      <c r="I392" s="246"/>
      <c r="J392" s="242"/>
      <c r="K392" s="242"/>
      <c r="L392" s="247"/>
      <c r="M392" s="248"/>
      <c r="N392" s="249"/>
      <c r="O392" s="249"/>
      <c r="P392" s="249"/>
      <c r="Q392" s="249"/>
      <c r="R392" s="249"/>
      <c r="S392" s="249"/>
      <c r="T392" s="25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1" t="s">
        <v>156</v>
      </c>
      <c r="AU392" s="251" t="s">
        <v>81</v>
      </c>
      <c r="AV392" s="14" t="s">
        <v>81</v>
      </c>
      <c r="AW392" s="14" t="s">
        <v>33</v>
      </c>
      <c r="AX392" s="14" t="s">
        <v>71</v>
      </c>
      <c r="AY392" s="251" t="s">
        <v>138</v>
      </c>
    </row>
    <row r="393" s="13" customFormat="1">
      <c r="A393" s="13"/>
      <c r="B393" s="230"/>
      <c r="C393" s="231"/>
      <c r="D393" s="232" t="s">
        <v>156</v>
      </c>
      <c r="E393" s="233" t="s">
        <v>19</v>
      </c>
      <c r="F393" s="234" t="s">
        <v>160</v>
      </c>
      <c r="G393" s="231"/>
      <c r="H393" s="233" t="s">
        <v>19</v>
      </c>
      <c r="I393" s="235"/>
      <c r="J393" s="231"/>
      <c r="K393" s="231"/>
      <c r="L393" s="236"/>
      <c r="M393" s="237"/>
      <c r="N393" s="238"/>
      <c r="O393" s="238"/>
      <c r="P393" s="238"/>
      <c r="Q393" s="238"/>
      <c r="R393" s="238"/>
      <c r="S393" s="238"/>
      <c r="T393" s="23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0" t="s">
        <v>156</v>
      </c>
      <c r="AU393" s="240" t="s">
        <v>81</v>
      </c>
      <c r="AV393" s="13" t="s">
        <v>79</v>
      </c>
      <c r="AW393" s="13" t="s">
        <v>33</v>
      </c>
      <c r="AX393" s="13" t="s">
        <v>71</v>
      </c>
      <c r="AY393" s="240" t="s">
        <v>138</v>
      </c>
    </row>
    <row r="394" s="14" customFormat="1">
      <c r="A394" s="14"/>
      <c r="B394" s="241"/>
      <c r="C394" s="242"/>
      <c r="D394" s="232" t="s">
        <v>156</v>
      </c>
      <c r="E394" s="243" t="s">
        <v>19</v>
      </c>
      <c r="F394" s="244" t="s">
        <v>643</v>
      </c>
      <c r="G394" s="242"/>
      <c r="H394" s="245">
        <v>15.1</v>
      </c>
      <c r="I394" s="246"/>
      <c r="J394" s="242"/>
      <c r="K394" s="242"/>
      <c r="L394" s="247"/>
      <c r="M394" s="248"/>
      <c r="N394" s="249"/>
      <c r="O394" s="249"/>
      <c r="P394" s="249"/>
      <c r="Q394" s="249"/>
      <c r="R394" s="249"/>
      <c r="S394" s="249"/>
      <c r="T394" s="25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1" t="s">
        <v>156</v>
      </c>
      <c r="AU394" s="251" t="s">
        <v>81</v>
      </c>
      <c r="AV394" s="14" t="s">
        <v>81</v>
      </c>
      <c r="AW394" s="14" t="s">
        <v>33</v>
      </c>
      <c r="AX394" s="14" t="s">
        <v>71</v>
      </c>
      <c r="AY394" s="251" t="s">
        <v>138</v>
      </c>
    </row>
    <row r="395" s="14" customFormat="1">
      <c r="A395" s="14"/>
      <c r="B395" s="241"/>
      <c r="C395" s="242"/>
      <c r="D395" s="232" t="s">
        <v>156</v>
      </c>
      <c r="E395" s="243" t="s">
        <v>19</v>
      </c>
      <c r="F395" s="244" t="s">
        <v>657</v>
      </c>
      <c r="G395" s="242"/>
      <c r="H395" s="245">
        <v>12.9</v>
      </c>
      <c r="I395" s="246"/>
      <c r="J395" s="242"/>
      <c r="K395" s="242"/>
      <c r="L395" s="247"/>
      <c r="M395" s="248"/>
      <c r="N395" s="249"/>
      <c r="O395" s="249"/>
      <c r="P395" s="249"/>
      <c r="Q395" s="249"/>
      <c r="R395" s="249"/>
      <c r="S395" s="249"/>
      <c r="T395" s="25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1" t="s">
        <v>156</v>
      </c>
      <c r="AU395" s="251" t="s">
        <v>81</v>
      </c>
      <c r="AV395" s="14" t="s">
        <v>81</v>
      </c>
      <c r="AW395" s="14" t="s">
        <v>33</v>
      </c>
      <c r="AX395" s="14" t="s">
        <v>71</v>
      </c>
      <c r="AY395" s="251" t="s">
        <v>138</v>
      </c>
    </row>
    <row r="396" s="14" customFormat="1">
      <c r="A396" s="14"/>
      <c r="B396" s="241"/>
      <c r="C396" s="242"/>
      <c r="D396" s="232" t="s">
        <v>156</v>
      </c>
      <c r="E396" s="243" t="s">
        <v>19</v>
      </c>
      <c r="F396" s="244" t="s">
        <v>658</v>
      </c>
      <c r="G396" s="242"/>
      <c r="H396" s="245">
        <v>21.504000000000001</v>
      </c>
      <c r="I396" s="246"/>
      <c r="J396" s="242"/>
      <c r="K396" s="242"/>
      <c r="L396" s="247"/>
      <c r="M396" s="248"/>
      <c r="N396" s="249"/>
      <c r="O396" s="249"/>
      <c r="P396" s="249"/>
      <c r="Q396" s="249"/>
      <c r="R396" s="249"/>
      <c r="S396" s="249"/>
      <c r="T396" s="25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1" t="s">
        <v>156</v>
      </c>
      <c r="AU396" s="251" t="s">
        <v>81</v>
      </c>
      <c r="AV396" s="14" t="s">
        <v>81</v>
      </c>
      <c r="AW396" s="14" t="s">
        <v>33</v>
      </c>
      <c r="AX396" s="14" t="s">
        <v>71</v>
      </c>
      <c r="AY396" s="251" t="s">
        <v>138</v>
      </c>
    </row>
    <row r="397" s="14" customFormat="1">
      <c r="A397" s="14"/>
      <c r="B397" s="241"/>
      <c r="C397" s="242"/>
      <c r="D397" s="232" t="s">
        <v>156</v>
      </c>
      <c r="E397" s="243" t="s">
        <v>19</v>
      </c>
      <c r="F397" s="244" t="s">
        <v>659</v>
      </c>
      <c r="G397" s="242"/>
      <c r="H397" s="245">
        <v>14.199999999999999</v>
      </c>
      <c r="I397" s="246"/>
      <c r="J397" s="242"/>
      <c r="K397" s="242"/>
      <c r="L397" s="247"/>
      <c r="M397" s="248"/>
      <c r="N397" s="249"/>
      <c r="O397" s="249"/>
      <c r="P397" s="249"/>
      <c r="Q397" s="249"/>
      <c r="R397" s="249"/>
      <c r="S397" s="249"/>
      <c r="T397" s="25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1" t="s">
        <v>156</v>
      </c>
      <c r="AU397" s="251" t="s">
        <v>81</v>
      </c>
      <c r="AV397" s="14" t="s">
        <v>81</v>
      </c>
      <c r="AW397" s="14" t="s">
        <v>33</v>
      </c>
      <c r="AX397" s="14" t="s">
        <v>71</v>
      </c>
      <c r="AY397" s="251" t="s">
        <v>138</v>
      </c>
    </row>
    <row r="398" s="13" customFormat="1">
      <c r="A398" s="13"/>
      <c r="B398" s="230"/>
      <c r="C398" s="231"/>
      <c r="D398" s="232" t="s">
        <v>156</v>
      </c>
      <c r="E398" s="233" t="s">
        <v>19</v>
      </c>
      <c r="F398" s="234" t="s">
        <v>163</v>
      </c>
      <c r="G398" s="231"/>
      <c r="H398" s="233" t="s">
        <v>19</v>
      </c>
      <c r="I398" s="235"/>
      <c r="J398" s="231"/>
      <c r="K398" s="231"/>
      <c r="L398" s="236"/>
      <c r="M398" s="237"/>
      <c r="N398" s="238"/>
      <c r="O398" s="238"/>
      <c r="P398" s="238"/>
      <c r="Q398" s="238"/>
      <c r="R398" s="238"/>
      <c r="S398" s="238"/>
      <c r="T398" s="23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0" t="s">
        <v>156</v>
      </c>
      <c r="AU398" s="240" t="s">
        <v>81</v>
      </c>
      <c r="AV398" s="13" t="s">
        <v>79</v>
      </c>
      <c r="AW398" s="13" t="s">
        <v>33</v>
      </c>
      <c r="AX398" s="13" t="s">
        <v>71</v>
      </c>
      <c r="AY398" s="240" t="s">
        <v>138</v>
      </c>
    </row>
    <row r="399" s="14" customFormat="1">
      <c r="A399" s="14"/>
      <c r="B399" s="241"/>
      <c r="C399" s="242"/>
      <c r="D399" s="232" t="s">
        <v>156</v>
      </c>
      <c r="E399" s="243" t="s">
        <v>19</v>
      </c>
      <c r="F399" s="244" t="s">
        <v>660</v>
      </c>
      <c r="G399" s="242"/>
      <c r="H399" s="245">
        <v>15.952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1" t="s">
        <v>156</v>
      </c>
      <c r="AU399" s="251" t="s">
        <v>81</v>
      </c>
      <c r="AV399" s="14" t="s">
        <v>81</v>
      </c>
      <c r="AW399" s="14" t="s">
        <v>33</v>
      </c>
      <c r="AX399" s="14" t="s">
        <v>71</v>
      </c>
      <c r="AY399" s="251" t="s">
        <v>138</v>
      </c>
    </row>
    <row r="400" s="14" customFormat="1">
      <c r="A400" s="14"/>
      <c r="B400" s="241"/>
      <c r="C400" s="242"/>
      <c r="D400" s="232" t="s">
        <v>156</v>
      </c>
      <c r="E400" s="243" t="s">
        <v>19</v>
      </c>
      <c r="F400" s="244" t="s">
        <v>661</v>
      </c>
      <c r="G400" s="242"/>
      <c r="H400" s="245">
        <v>26.5</v>
      </c>
      <c r="I400" s="246"/>
      <c r="J400" s="242"/>
      <c r="K400" s="242"/>
      <c r="L400" s="247"/>
      <c r="M400" s="248"/>
      <c r="N400" s="249"/>
      <c r="O400" s="249"/>
      <c r="P400" s="249"/>
      <c r="Q400" s="249"/>
      <c r="R400" s="249"/>
      <c r="S400" s="249"/>
      <c r="T400" s="25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1" t="s">
        <v>156</v>
      </c>
      <c r="AU400" s="251" t="s">
        <v>81</v>
      </c>
      <c r="AV400" s="14" t="s">
        <v>81</v>
      </c>
      <c r="AW400" s="14" t="s">
        <v>33</v>
      </c>
      <c r="AX400" s="14" t="s">
        <v>71</v>
      </c>
      <c r="AY400" s="251" t="s">
        <v>138</v>
      </c>
    </row>
    <row r="401" s="14" customFormat="1">
      <c r="A401" s="14"/>
      <c r="B401" s="241"/>
      <c r="C401" s="242"/>
      <c r="D401" s="232" t="s">
        <v>156</v>
      </c>
      <c r="E401" s="243" t="s">
        <v>19</v>
      </c>
      <c r="F401" s="244" t="s">
        <v>662</v>
      </c>
      <c r="G401" s="242"/>
      <c r="H401" s="245">
        <v>27.399999999999999</v>
      </c>
      <c r="I401" s="246"/>
      <c r="J401" s="242"/>
      <c r="K401" s="242"/>
      <c r="L401" s="247"/>
      <c r="M401" s="248"/>
      <c r="N401" s="249"/>
      <c r="O401" s="249"/>
      <c r="P401" s="249"/>
      <c r="Q401" s="249"/>
      <c r="R401" s="249"/>
      <c r="S401" s="249"/>
      <c r="T401" s="25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1" t="s">
        <v>156</v>
      </c>
      <c r="AU401" s="251" t="s">
        <v>81</v>
      </c>
      <c r="AV401" s="14" t="s">
        <v>81</v>
      </c>
      <c r="AW401" s="14" t="s">
        <v>33</v>
      </c>
      <c r="AX401" s="14" t="s">
        <v>71</v>
      </c>
      <c r="AY401" s="251" t="s">
        <v>138</v>
      </c>
    </row>
    <row r="402" s="15" customFormat="1">
      <c r="A402" s="15"/>
      <c r="B402" s="252"/>
      <c r="C402" s="253"/>
      <c r="D402" s="232" t="s">
        <v>156</v>
      </c>
      <c r="E402" s="254" t="s">
        <v>19</v>
      </c>
      <c r="F402" s="255" t="s">
        <v>166</v>
      </c>
      <c r="G402" s="253"/>
      <c r="H402" s="256">
        <v>187.85600000000002</v>
      </c>
      <c r="I402" s="257"/>
      <c r="J402" s="253"/>
      <c r="K402" s="253"/>
      <c r="L402" s="258"/>
      <c r="M402" s="259"/>
      <c r="N402" s="260"/>
      <c r="O402" s="260"/>
      <c r="P402" s="260"/>
      <c r="Q402" s="260"/>
      <c r="R402" s="260"/>
      <c r="S402" s="260"/>
      <c r="T402" s="261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2" t="s">
        <v>156</v>
      </c>
      <c r="AU402" s="262" t="s">
        <v>81</v>
      </c>
      <c r="AV402" s="15" t="s">
        <v>147</v>
      </c>
      <c r="AW402" s="15" t="s">
        <v>33</v>
      </c>
      <c r="AX402" s="15" t="s">
        <v>79</v>
      </c>
      <c r="AY402" s="262" t="s">
        <v>138</v>
      </c>
    </row>
    <row r="403" s="2" customFormat="1" ht="24.15" customHeight="1">
      <c r="A403" s="38"/>
      <c r="B403" s="39"/>
      <c r="C403" s="212" t="s">
        <v>232</v>
      </c>
      <c r="D403" s="212" t="s">
        <v>142</v>
      </c>
      <c r="E403" s="213" t="s">
        <v>663</v>
      </c>
      <c r="F403" s="214" t="s">
        <v>664</v>
      </c>
      <c r="G403" s="215" t="s">
        <v>243</v>
      </c>
      <c r="H403" s="216">
        <v>148.77099999999999</v>
      </c>
      <c r="I403" s="217"/>
      <c r="J403" s="218">
        <f>ROUND(I403*H403,2)</f>
        <v>0</v>
      </c>
      <c r="K403" s="214" t="s">
        <v>146</v>
      </c>
      <c r="L403" s="44"/>
      <c r="M403" s="219" t="s">
        <v>19</v>
      </c>
      <c r="N403" s="220" t="s">
        <v>42</v>
      </c>
      <c r="O403" s="84"/>
      <c r="P403" s="221">
        <f>O403*H403</f>
        <v>0</v>
      </c>
      <c r="Q403" s="221">
        <v>0.00017000000000000001</v>
      </c>
      <c r="R403" s="221">
        <f>Q403*H403</f>
        <v>0.025291069999999999</v>
      </c>
      <c r="S403" s="221">
        <v>0</v>
      </c>
      <c r="T403" s="222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3" t="s">
        <v>221</v>
      </c>
      <c r="AT403" s="223" t="s">
        <v>142</v>
      </c>
      <c r="AU403" s="223" t="s">
        <v>81</v>
      </c>
      <c r="AY403" s="17" t="s">
        <v>138</v>
      </c>
      <c r="BE403" s="224">
        <f>IF(N403="základní",J403,0)</f>
        <v>0</v>
      </c>
      <c r="BF403" s="224">
        <f>IF(N403="snížená",J403,0)</f>
        <v>0</v>
      </c>
      <c r="BG403" s="224">
        <f>IF(N403="zákl. přenesená",J403,0)</f>
        <v>0</v>
      </c>
      <c r="BH403" s="224">
        <f>IF(N403="sníž. přenesená",J403,0)</f>
        <v>0</v>
      </c>
      <c r="BI403" s="224">
        <f>IF(N403="nulová",J403,0)</f>
        <v>0</v>
      </c>
      <c r="BJ403" s="17" t="s">
        <v>79</v>
      </c>
      <c r="BK403" s="224">
        <f>ROUND(I403*H403,2)</f>
        <v>0</v>
      </c>
      <c r="BL403" s="17" t="s">
        <v>221</v>
      </c>
      <c r="BM403" s="223" t="s">
        <v>665</v>
      </c>
    </row>
    <row r="404" s="2" customFormat="1">
      <c r="A404" s="38"/>
      <c r="B404" s="39"/>
      <c r="C404" s="40"/>
      <c r="D404" s="225" t="s">
        <v>149</v>
      </c>
      <c r="E404" s="40"/>
      <c r="F404" s="226" t="s">
        <v>666</v>
      </c>
      <c r="G404" s="40"/>
      <c r="H404" s="40"/>
      <c r="I404" s="227"/>
      <c r="J404" s="40"/>
      <c r="K404" s="40"/>
      <c r="L404" s="44"/>
      <c r="M404" s="228"/>
      <c r="N404" s="229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149</v>
      </c>
      <c r="AU404" s="17" t="s">
        <v>81</v>
      </c>
    </row>
    <row r="405" s="13" customFormat="1">
      <c r="A405" s="13"/>
      <c r="B405" s="230"/>
      <c r="C405" s="231"/>
      <c r="D405" s="232" t="s">
        <v>156</v>
      </c>
      <c r="E405" s="233" t="s">
        <v>19</v>
      </c>
      <c r="F405" s="234" t="s">
        <v>157</v>
      </c>
      <c r="G405" s="231"/>
      <c r="H405" s="233" t="s">
        <v>19</v>
      </c>
      <c r="I405" s="235"/>
      <c r="J405" s="231"/>
      <c r="K405" s="231"/>
      <c r="L405" s="236"/>
      <c r="M405" s="237"/>
      <c r="N405" s="238"/>
      <c r="O405" s="238"/>
      <c r="P405" s="238"/>
      <c r="Q405" s="238"/>
      <c r="R405" s="238"/>
      <c r="S405" s="238"/>
      <c r="T405" s="23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0" t="s">
        <v>156</v>
      </c>
      <c r="AU405" s="240" t="s">
        <v>81</v>
      </c>
      <c r="AV405" s="13" t="s">
        <v>79</v>
      </c>
      <c r="AW405" s="13" t="s">
        <v>33</v>
      </c>
      <c r="AX405" s="13" t="s">
        <v>71</v>
      </c>
      <c r="AY405" s="240" t="s">
        <v>138</v>
      </c>
    </row>
    <row r="406" s="14" customFormat="1">
      <c r="A406" s="14"/>
      <c r="B406" s="241"/>
      <c r="C406" s="242"/>
      <c r="D406" s="232" t="s">
        <v>156</v>
      </c>
      <c r="E406" s="243" t="s">
        <v>19</v>
      </c>
      <c r="F406" s="244" t="s">
        <v>667</v>
      </c>
      <c r="G406" s="242"/>
      <c r="H406" s="245">
        <v>16.215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1" t="s">
        <v>156</v>
      </c>
      <c r="AU406" s="251" t="s">
        <v>81</v>
      </c>
      <c r="AV406" s="14" t="s">
        <v>81</v>
      </c>
      <c r="AW406" s="14" t="s">
        <v>33</v>
      </c>
      <c r="AX406" s="14" t="s">
        <v>71</v>
      </c>
      <c r="AY406" s="251" t="s">
        <v>138</v>
      </c>
    </row>
    <row r="407" s="14" customFormat="1">
      <c r="A407" s="14"/>
      <c r="B407" s="241"/>
      <c r="C407" s="242"/>
      <c r="D407" s="232" t="s">
        <v>156</v>
      </c>
      <c r="E407" s="243" t="s">
        <v>19</v>
      </c>
      <c r="F407" s="244" t="s">
        <v>668</v>
      </c>
      <c r="G407" s="242"/>
      <c r="H407" s="245">
        <v>9.8000000000000007</v>
      </c>
      <c r="I407" s="246"/>
      <c r="J407" s="242"/>
      <c r="K407" s="242"/>
      <c r="L407" s="247"/>
      <c r="M407" s="248"/>
      <c r="N407" s="249"/>
      <c r="O407" s="249"/>
      <c r="P407" s="249"/>
      <c r="Q407" s="249"/>
      <c r="R407" s="249"/>
      <c r="S407" s="249"/>
      <c r="T407" s="25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1" t="s">
        <v>156</v>
      </c>
      <c r="AU407" s="251" t="s">
        <v>81</v>
      </c>
      <c r="AV407" s="14" t="s">
        <v>81</v>
      </c>
      <c r="AW407" s="14" t="s">
        <v>33</v>
      </c>
      <c r="AX407" s="14" t="s">
        <v>71</v>
      </c>
      <c r="AY407" s="251" t="s">
        <v>138</v>
      </c>
    </row>
    <row r="408" s="14" customFormat="1">
      <c r="A408" s="14"/>
      <c r="B408" s="241"/>
      <c r="C408" s="242"/>
      <c r="D408" s="232" t="s">
        <v>156</v>
      </c>
      <c r="E408" s="243" t="s">
        <v>19</v>
      </c>
      <c r="F408" s="244" t="s">
        <v>669</v>
      </c>
      <c r="G408" s="242"/>
      <c r="H408" s="245">
        <v>16.600000000000001</v>
      </c>
      <c r="I408" s="246"/>
      <c r="J408" s="242"/>
      <c r="K408" s="242"/>
      <c r="L408" s="247"/>
      <c r="M408" s="248"/>
      <c r="N408" s="249"/>
      <c r="O408" s="249"/>
      <c r="P408" s="249"/>
      <c r="Q408" s="249"/>
      <c r="R408" s="249"/>
      <c r="S408" s="249"/>
      <c r="T408" s="25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1" t="s">
        <v>156</v>
      </c>
      <c r="AU408" s="251" t="s">
        <v>81</v>
      </c>
      <c r="AV408" s="14" t="s">
        <v>81</v>
      </c>
      <c r="AW408" s="14" t="s">
        <v>33</v>
      </c>
      <c r="AX408" s="14" t="s">
        <v>71</v>
      </c>
      <c r="AY408" s="251" t="s">
        <v>138</v>
      </c>
    </row>
    <row r="409" s="13" customFormat="1">
      <c r="A409" s="13"/>
      <c r="B409" s="230"/>
      <c r="C409" s="231"/>
      <c r="D409" s="232" t="s">
        <v>156</v>
      </c>
      <c r="E409" s="233" t="s">
        <v>19</v>
      </c>
      <c r="F409" s="234" t="s">
        <v>160</v>
      </c>
      <c r="G409" s="231"/>
      <c r="H409" s="233" t="s">
        <v>19</v>
      </c>
      <c r="I409" s="235"/>
      <c r="J409" s="231"/>
      <c r="K409" s="231"/>
      <c r="L409" s="236"/>
      <c r="M409" s="237"/>
      <c r="N409" s="238"/>
      <c r="O409" s="238"/>
      <c r="P409" s="238"/>
      <c r="Q409" s="238"/>
      <c r="R409" s="238"/>
      <c r="S409" s="238"/>
      <c r="T409" s="23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0" t="s">
        <v>156</v>
      </c>
      <c r="AU409" s="240" t="s">
        <v>81</v>
      </c>
      <c r="AV409" s="13" t="s">
        <v>79</v>
      </c>
      <c r="AW409" s="13" t="s">
        <v>33</v>
      </c>
      <c r="AX409" s="13" t="s">
        <v>71</v>
      </c>
      <c r="AY409" s="240" t="s">
        <v>138</v>
      </c>
    </row>
    <row r="410" s="14" customFormat="1">
      <c r="A410" s="14"/>
      <c r="B410" s="241"/>
      <c r="C410" s="242"/>
      <c r="D410" s="232" t="s">
        <v>156</v>
      </c>
      <c r="E410" s="243" t="s">
        <v>19</v>
      </c>
      <c r="F410" s="244" t="s">
        <v>643</v>
      </c>
      <c r="G410" s="242"/>
      <c r="H410" s="245">
        <v>15.1</v>
      </c>
      <c r="I410" s="246"/>
      <c r="J410" s="242"/>
      <c r="K410" s="242"/>
      <c r="L410" s="247"/>
      <c r="M410" s="248"/>
      <c r="N410" s="249"/>
      <c r="O410" s="249"/>
      <c r="P410" s="249"/>
      <c r="Q410" s="249"/>
      <c r="R410" s="249"/>
      <c r="S410" s="249"/>
      <c r="T410" s="25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1" t="s">
        <v>156</v>
      </c>
      <c r="AU410" s="251" t="s">
        <v>81</v>
      </c>
      <c r="AV410" s="14" t="s">
        <v>81</v>
      </c>
      <c r="AW410" s="14" t="s">
        <v>33</v>
      </c>
      <c r="AX410" s="14" t="s">
        <v>71</v>
      </c>
      <c r="AY410" s="251" t="s">
        <v>138</v>
      </c>
    </row>
    <row r="411" s="14" customFormat="1">
      <c r="A411" s="14"/>
      <c r="B411" s="241"/>
      <c r="C411" s="242"/>
      <c r="D411" s="232" t="s">
        <v>156</v>
      </c>
      <c r="E411" s="243" t="s">
        <v>19</v>
      </c>
      <c r="F411" s="244" t="s">
        <v>657</v>
      </c>
      <c r="G411" s="242"/>
      <c r="H411" s="245">
        <v>12.9</v>
      </c>
      <c r="I411" s="246"/>
      <c r="J411" s="242"/>
      <c r="K411" s="242"/>
      <c r="L411" s="247"/>
      <c r="M411" s="248"/>
      <c r="N411" s="249"/>
      <c r="O411" s="249"/>
      <c r="P411" s="249"/>
      <c r="Q411" s="249"/>
      <c r="R411" s="249"/>
      <c r="S411" s="249"/>
      <c r="T411" s="25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1" t="s">
        <v>156</v>
      </c>
      <c r="AU411" s="251" t="s">
        <v>81</v>
      </c>
      <c r="AV411" s="14" t="s">
        <v>81</v>
      </c>
      <c r="AW411" s="14" t="s">
        <v>33</v>
      </c>
      <c r="AX411" s="14" t="s">
        <v>71</v>
      </c>
      <c r="AY411" s="251" t="s">
        <v>138</v>
      </c>
    </row>
    <row r="412" s="14" customFormat="1">
      <c r="A412" s="14"/>
      <c r="B412" s="241"/>
      <c r="C412" s="242"/>
      <c r="D412" s="232" t="s">
        <v>156</v>
      </c>
      <c r="E412" s="243" t="s">
        <v>19</v>
      </c>
      <c r="F412" s="244" t="s">
        <v>658</v>
      </c>
      <c r="G412" s="242"/>
      <c r="H412" s="245">
        <v>21.504000000000001</v>
      </c>
      <c r="I412" s="246"/>
      <c r="J412" s="242"/>
      <c r="K412" s="242"/>
      <c r="L412" s="247"/>
      <c r="M412" s="248"/>
      <c r="N412" s="249"/>
      <c r="O412" s="249"/>
      <c r="P412" s="249"/>
      <c r="Q412" s="249"/>
      <c r="R412" s="249"/>
      <c r="S412" s="249"/>
      <c r="T412" s="25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1" t="s">
        <v>156</v>
      </c>
      <c r="AU412" s="251" t="s">
        <v>81</v>
      </c>
      <c r="AV412" s="14" t="s">
        <v>81</v>
      </c>
      <c r="AW412" s="14" t="s">
        <v>33</v>
      </c>
      <c r="AX412" s="14" t="s">
        <v>71</v>
      </c>
      <c r="AY412" s="251" t="s">
        <v>138</v>
      </c>
    </row>
    <row r="413" s="14" customFormat="1">
      <c r="A413" s="14"/>
      <c r="B413" s="241"/>
      <c r="C413" s="242"/>
      <c r="D413" s="232" t="s">
        <v>156</v>
      </c>
      <c r="E413" s="243" t="s">
        <v>19</v>
      </c>
      <c r="F413" s="244" t="s">
        <v>659</v>
      </c>
      <c r="G413" s="242"/>
      <c r="H413" s="245">
        <v>14.199999999999999</v>
      </c>
      <c r="I413" s="246"/>
      <c r="J413" s="242"/>
      <c r="K413" s="242"/>
      <c r="L413" s="247"/>
      <c r="M413" s="248"/>
      <c r="N413" s="249"/>
      <c r="O413" s="249"/>
      <c r="P413" s="249"/>
      <c r="Q413" s="249"/>
      <c r="R413" s="249"/>
      <c r="S413" s="249"/>
      <c r="T413" s="25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1" t="s">
        <v>156</v>
      </c>
      <c r="AU413" s="251" t="s">
        <v>81</v>
      </c>
      <c r="AV413" s="14" t="s">
        <v>81</v>
      </c>
      <c r="AW413" s="14" t="s">
        <v>33</v>
      </c>
      <c r="AX413" s="14" t="s">
        <v>71</v>
      </c>
      <c r="AY413" s="251" t="s">
        <v>138</v>
      </c>
    </row>
    <row r="414" s="13" customFormat="1">
      <c r="A414" s="13"/>
      <c r="B414" s="230"/>
      <c r="C414" s="231"/>
      <c r="D414" s="232" t="s">
        <v>156</v>
      </c>
      <c r="E414" s="233" t="s">
        <v>19</v>
      </c>
      <c r="F414" s="234" t="s">
        <v>163</v>
      </c>
      <c r="G414" s="231"/>
      <c r="H414" s="233" t="s">
        <v>19</v>
      </c>
      <c r="I414" s="235"/>
      <c r="J414" s="231"/>
      <c r="K414" s="231"/>
      <c r="L414" s="236"/>
      <c r="M414" s="237"/>
      <c r="N414" s="238"/>
      <c r="O414" s="238"/>
      <c r="P414" s="238"/>
      <c r="Q414" s="238"/>
      <c r="R414" s="238"/>
      <c r="S414" s="238"/>
      <c r="T414" s="23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0" t="s">
        <v>156</v>
      </c>
      <c r="AU414" s="240" t="s">
        <v>81</v>
      </c>
      <c r="AV414" s="13" t="s">
        <v>79</v>
      </c>
      <c r="AW414" s="13" t="s">
        <v>33</v>
      </c>
      <c r="AX414" s="13" t="s">
        <v>71</v>
      </c>
      <c r="AY414" s="240" t="s">
        <v>138</v>
      </c>
    </row>
    <row r="415" s="14" customFormat="1">
      <c r="A415" s="14"/>
      <c r="B415" s="241"/>
      <c r="C415" s="242"/>
      <c r="D415" s="232" t="s">
        <v>156</v>
      </c>
      <c r="E415" s="243" t="s">
        <v>19</v>
      </c>
      <c r="F415" s="244" t="s">
        <v>660</v>
      </c>
      <c r="G415" s="242"/>
      <c r="H415" s="245">
        <v>15.952</v>
      </c>
      <c r="I415" s="246"/>
      <c r="J415" s="242"/>
      <c r="K415" s="242"/>
      <c r="L415" s="247"/>
      <c r="M415" s="248"/>
      <c r="N415" s="249"/>
      <c r="O415" s="249"/>
      <c r="P415" s="249"/>
      <c r="Q415" s="249"/>
      <c r="R415" s="249"/>
      <c r="S415" s="249"/>
      <c r="T415" s="25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1" t="s">
        <v>156</v>
      </c>
      <c r="AU415" s="251" t="s">
        <v>81</v>
      </c>
      <c r="AV415" s="14" t="s">
        <v>81</v>
      </c>
      <c r="AW415" s="14" t="s">
        <v>33</v>
      </c>
      <c r="AX415" s="14" t="s">
        <v>71</v>
      </c>
      <c r="AY415" s="251" t="s">
        <v>138</v>
      </c>
    </row>
    <row r="416" s="14" customFormat="1">
      <c r="A416" s="14"/>
      <c r="B416" s="241"/>
      <c r="C416" s="242"/>
      <c r="D416" s="232" t="s">
        <v>156</v>
      </c>
      <c r="E416" s="243" t="s">
        <v>19</v>
      </c>
      <c r="F416" s="244" t="s">
        <v>661</v>
      </c>
      <c r="G416" s="242"/>
      <c r="H416" s="245">
        <v>26.5</v>
      </c>
      <c r="I416" s="246"/>
      <c r="J416" s="242"/>
      <c r="K416" s="242"/>
      <c r="L416" s="247"/>
      <c r="M416" s="248"/>
      <c r="N416" s="249"/>
      <c r="O416" s="249"/>
      <c r="P416" s="249"/>
      <c r="Q416" s="249"/>
      <c r="R416" s="249"/>
      <c r="S416" s="249"/>
      <c r="T416" s="25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1" t="s">
        <v>156</v>
      </c>
      <c r="AU416" s="251" t="s">
        <v>81</v>
      </c>
      <c r="AV416" s="14" t="s">
        <v>81</v>
      </c>
      <c r="AW416" s="14" t="s">
        <v>33</v>
      </c>
      <c r="AX416" s="14" t="s">
        <v>71</v>
      </c>
      <c r="AY416" s="251" t="s">
        <v>138</v>
      </c>
    </row>
    <row r="417" s="15" customFormat="1">
      <c r="A417" s="15"/>
      <c r="B417" s="252"/>
      <c r="C417" s="253"/>
      <c r="D417" s="232" t="s">
        <v>156</v>
      </c>
      <c r="E417" s="254" t="s">
        <v>19</v>
      </c>
      <c r="F417" s="255" t="s">
        <v>166</v>
      </c>
      <c r="G417" s="253"/>
      <c r="H417" s="256">
        <v>148.77100000000002</v>
      </c>
      <c r="I417" s="257"/>
      <c r="J417" s="253"/>
      <c r="K417" s="253"/>
      <c r="L417" s="258"/>
      <c r="M417" s="259"/>
      <c r="N417" s="260"/>
      <c r="O417" s="260"/>
      <c r="P417" s="260"/>
      <c r="Q417" s="260"/>
      <c r="R417" s="260"/>
      <c r="S417" s="260"/>
      <c r="T417" s="261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2" t="s">
        <v>156</v>
      </c>
      <c r="AU417" s="262" t="s">
        <v>81</v>
      </c>
      <c r="AV417" s="15" t="s">
        <v>147</v>
      </c>
      <c r="AW417" s="15" t="s">
        <v>33</v>
      </c>
      <c r="AX417" s="15" t="s">
        <v>79</v>
      </c>
      <c r="AY417" s="262" t="s">
        <v>138</v>
      </c>
    </row>
    <row r="418" s="2" customFormat="1" ht="16.5" customHeight="1">
      <c r="A418" s="38"/>
      <c r="B418" s="39"/>
      <c r="C418" s="266" t="s">
        <v>141</v>
      </c>
      <c r="D418" s="266" t="s">
        <v>308</v>
      </c>
      <c r="E418" s="267" t="s">
        <v>670</v>
      </c>
      <c r="F418" s="268" t="s">
        <v>671</v>
      </c>
      <c r="G418" s="269" t="s">
        <v>243</v>
      </c>
      <c r="H418" s="270">
        <v>156.21000000000001</v>
      </c>
      <c r="I418" s="271"/>
      <c r="J418" s="272">
        <f>ROUND(I418*H418,2)</f>
        <v>0</v>
      </c>
      <c r="K418" s="268" t="s">
        <v>146</v>
      </c>
      <c r="L418" s="273"/>
      <c r="M418" s="274" t="s">
        <v>19</v>
      </c>
      <c r="N418" s="275" t="s">
        <v>42</v>
      </c>
      <c r="O418" s="84"/>
      <c r="P418" s="221">
        <f>O418*H418</f>
        <v>0</v>
      </c>
      <c r="Q418" s="221">
        <v>5.0000000000000002E-05</v>
      </c>
      <c r="R418" s="221">
        <f>Q418*H418</f>
        <v>0.0078105000000000006</v>
      </c>
      <c r="S418" s="221">
        <v>0</v>
      </c>
      <c r="T418" s="222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3" t="s">
        <v>530</v>
      </c>
      <c r="AT418" s="223" t="s">
        <v>308</v>
      </c>
      <c r="AU418" s="223" t="s">
        <v>81</v>
      </c>
      <c r="AY418" s="17" t="s">
        <v>138</v>
      </c>
      <c r="BE418" s="224">
        <f>IF(N418="základní",J418,0)</f>
        <v>0</v>
      </c>
      <c r="BF418" s="224">
        <f>IF(N418="snížená",J418,0)</f>
        <v>0</v>
      </c>
      <c r="BG418" s="224">
        <f>IF(N418="zákl. přenesená",J418,0)</f>
        <v>0</v>
      </c>
      <c r="BH418" s="224">
        <f>IF(N418="sníž. přenesená",J418,0)</f>
        <v>0</v>
      </c>
      <c r="BI418" s="224">
        <f>IF(N418="nulová",J418,0)</f>
        <v>0</v>
      </c>
      <c r="BJ418" s="17" t="s">
        <v>79</v>
      </c>
      <c r="BK418" s="224">
        <f>ROUND(I418*H418,2)</f>
        <v>0</v>
      </c>
      <c r="BL418" s="17" t="s">
        <v>221</v>
      </c>
      <c r="BM418" s="223" t="s">
        <v>672</v>
      </c>
    </row>
    <row r="419" s="14" customFormat="1">
      <c r="A419" s="14"/>
      <c r="B419" s="241"/>
      <c r="C419" s="242"/>
      <c r="D419" s="232" t="s">
        <v>156</v>
      </c>
      <c r="E419" s="242"/>
      <c r="F419" s="244" t="s">
        <v>673</v>
      </c>
      <c r="G419" s="242"/>
      <c r="H419" s="245">
        <v>156.21000000000001</v>
      </c>
      <c r="I419" s="246"/>
      <c r="J419" s="242"/>
      <c r="K419" s="242"/>
      <c r="L419" s="247"/>
      <c r="M419" s="248"/>
      <c r="N419" s="249"/>
      <c r="O419" s="249"/>
      <c r="P419" s="249"/>
      <c r="Q419" s="249"/>
      <c r="R419" s="249"/>
      <c r="S419" s="249"/>
      <c r="T419" s="25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1" t="s">
        <v>156</v>
      </c>
      <c r="AU419" s="251" t="s">
        <v>81</v>
      </c>
      <c r="AV419" s="14" t="s">
        <v>81</v>
      </c>
      <c r="AW419" s="14" t="s">
        <v>4</v>
      </c>
      <c r="AX419" s="14" t="s">
        <v>79</v>
      </c>
      <c r="AY419" s="251" t="s">
        <v>138</v>
      </c>
    </row>
    <row r="420" s="12" customFormat="1" ht="22.8" customHeight="1">
      <c r="A420" s="12"/>
      <c r="B420" s="196"/>
      <c r="C420" s="197"/>
      <c r="D420" s="198" t="s">
        <v>70</v>
      </c>
      <c r="E420" s="210" t="s">
        <v>256</v>
      </c>
      <c r="F420" s="210" t="s">
        <v>257</v>
      </c>
      <c r="G420" s="197"/>
      <c r="H420" s="197"/>
      <c r="I420" s="200"/>
      <c r="J420" s="211">
        <f>BK420</f>
        <v>0</v>
      </c>
      <c r="K420" s="197"/>
      <c r="L420" s="202"/>
      <c r="M420" s="203"/>
      <c r="N420" s="204"/>
      <c r="O420" s="204"/>
      <c r="P420" s="205">
        <f>SUM(P421:P456)</f>
        <v>0</v>
      </c>
      <c r="Q420" s="204"/>
      <c r="R420" s="205">
        <f>SUM(R421:R456)</f>
        <v>5.1965653999999999</v>
      </c>
      <c r="S420" s="204"/>
      <c r="T420" s="206">
        <f>SUM(T421:T456)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07" t="s">
        <v>81</v>
      </c>
      <c r="AT420" s="208" t="s">
        <v>70</v>
      </c>
      <c r="AU420" s="208" t="s">
        <v>79</v>
      </c>
      <c r="AY420" s="207" t="s">
        <v>138</v>
      </c>
      <c r="BK420" s="209">
        <f>SUM(BK421:BK456)</f>
        <v>0</v>
      </c>
    </row>
    <row r="421" s="2" customFormat="1" ht="24.15" customHeight="1">
      <c r="A421" s="38"/>
      <c r="B421" s="39"/>
      <c r="C421" s="212" t="s">
        <v>530</v>
      </c>
      <c r="D421" s="212" t="s">
        <v>142</v>
      </c>
      <c r="E421" s="213" t="s">
        <v>674</v>
      </c>
      <c r="F421" s="214" t="s">
        <v>675</v>
      </c>
      <c r="G421" s="215" t="s">
        <v>145</v>
      </c>
      <c r="H421" s="216">
        <v>281.72699999999998</v>
      </c>
      <c r="I421" s="217"/>
      <c r="J421" s="218">
        <f>ROUND(I421*H421,2)</f>
        <v>0</v>
      </c>
      <c r="K421" s="214" t="s">
        <v>146</v>
      </c>
      <c r="L421" s="44"/>
      <c r="M421" s="219" t="s">
        <v>19</v>
      </c>
      <c r="N421" s="220" t="s">
        <v>42</v>
      </c>
      <c r="O421" s="84"/>
      <c r="P421" s="221">
        <f>O421*H421</f>
        <v>0</v>
      </c>
      <c r="Q421" s="221">
        <v>0</v>
      </c>
      <c r="R421" s="221">
        <f>Q421*H421</f>
        <v>0</v>
      </c>
      <c r="S421" s="221">
        <v>0</v>
      </c>
      <c r="T421" s="222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3" t="s">
        <v>221</v>
      </c>
      <c r="AT421" s="223" t="s">
        <v>142</v>
      </c>
      <c r="AU421" s="223" t="s">
        <v>81</v>
      </c>
      <c r="AY421" s="17" t="s">
        <v>138</v>
      </c>
      <c r="BE421" s="224">
        <f>IF(N421="základní",J421,0)</f>
        <v>0</v>
      </c>
      <c r="BF421" s="224">
        <f>IF(N421="snížená",J421,0)</f>
        <v>0</v>
      </c>
      <c r="BG421" s="224">
        <f>IF(N421="zákl. přenesená",J421,0)</f>
        <v>0</v>
      </c>
      <c r="BH421" s="224">
        <f>IF(N421="sníž. přenesená",J421,0)</f>
        <v>0</v>
      </c>
      <c r="BI421" s="224">
        <f>IF(N421="nulová",J421,0)</f>
        <v>0</v>
      </c>
      <c r="BJ421" s="17" t="s">
        <v>79</v>
      </c>
      <c r="BK421" s="224">
        <f>ROUND(I421*H421,2)</f>
        <v>0</v>
      </c>
      <c r="BL421" s="17" t="s">
        <v>221</v>
      </c>
      <c r="BM421" s="223" t="s">
        <v>676</v>
      </c>
    </row>
    <row r="422" s="2" customFormat="1">
      <c r="A422" s="38"/>
      <c r="B422" s="39"/>
      <c r="C422" s="40"/>
      <c r="D422" s="225" t="s">
        <v>149</v>
      </c>
      <c r="E422" s="40"/>
      <c r="F422" s="226" t="s">
        <v>677</v>
      </c>
      <c r="G422" s="40"/>
      <c r="H422" s="40"/>
      <c r="I422" s="227"/>
      <c r="J422" s="40"/>
      <c r="K422" s="40"/>
      <c r="L422" s="44"/>
      <c r="M422" s="228"/>
      <c r="N422" s="229"/>
      <c r="O422" s="84"/>
      <c r="P422" s="84"/>
      <c r="Q422" s="84"/>
      <c r="R422" s="84"/>
      <c r="S422" s="84"/>
      <c r="T422" s="85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149</v>
      </c>
      <c r="AU422" s="17" t="s">
        <v>81</v>
      </c>
    </row>
    <row r="423" s="2" customFormat="1" ht="24.15" customHeight="1">
      <c r="A423" s="38"/>
      <c r="B423" s="39"/>
      <c r="C423" s="212" t="s">
        <v>678</v>
      </c>
      <c r="D423" s="212" t="s">
        <v>142</v>
      </c>
      <c r="E423" s="213" t="s">
        <v>679</v>
      </c>
      <c r="F423" s="214" t="s">
        <v>680</v>
      </c>
      <c r="G423" s="215" t="s">
        <v>145</v>
      </c>
      <c r="H423" s="216">
        <v>281.72699999999998</v>
      </c>
      <c r="I423" s="217"/>
      <c r="J423" s="218">
        <f>ROUND(I423*H423,2)</f>
        <v>0</v>
      </c>
      <c r="K423" s="214" t="s">
        <v>146</v>
      </c>
      <c r="L423" s="44"/>
      <c r="M423" s="219" t="s">
        <v>19</v>
      </c>
      <c r="N423" s="220" t="s">
        <v>42</v>
      </c>
      <c r="O423" s="84"/>
      <c r="P423" s="221">
        <f>O423*H423</f>
        <v>0</v>
      </c>
      <c r="Q423" s="221">
        <v>0.00029999999999999997</v>
      </c>
      <c r="R423" s="221">
        <f>Q423*H423</f>
        <v>0.084518099999999985</v>
      </c>
      <c r="S423" s="221">
        <v>0</v>
      </c>
      <c r="T423" s="222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3" t="s">
        <v>221</v>
      </c>
      <c r="AT423" s="223" t="s">
        <v>142</v>
      </c>
      <c r="AU423" s="223" t="s">
        <v>81</v>
      </c>
      <c r="AY423" s="17" t="s">
        <v>138</v>
      </c>
      <c r="BE423" s="224">
        <f>IF(N423="základní",J423,0)</f>
        <v>0</v>
      </c>
      <c r="BF423" s="224">
        <f>IF(N423="snížená",J423,0)</f>
        <v>0</v>
      </c>
      <c r="BG423" s="224">
        <f>IF(N423="zákl. přenesená",J423,0)</f>
        <v>0</v>
      </c>
      <c r="BH423" s="224">
        <f>IF(N423="sníž. přenesená",J423,0)</f>
        <v>0</v>
      </c>
      <c r="BI423" s="224">
        <f>IF(N423="nulová",J423,0)</f>
        <v>0</v>
      </c>
      <c r="BJ423" s="17" t="s">
        <v>79</v>
      </c>
      <c r="BK423" s="224">
        <f>ROUND(I423*H423,2)</f>
        <v>0</v>
      </c>
      <c r="BL423" s="17" t="s">
        <v>221</v>
      </c>
      <c r="BM423" s="223" t="s">
        <v>681</v>
      </c>
    </row>
    <row r="424" s="2" customFormat="1">
      <c r="A424" s="38"/>
      <c r="B424" s="39"/>
      <c r="C424" s="40"/>
      <c r="D424" s="225" t="s">
        <v>149</v>
      </c>
      <c r="E424" s="40"/>
      <c r="F424" s="226" t="s">
        <v>682</v>
      </c>
      <c r="G424" s="40"/>
      <c r="H424" s="40"/>
      <c r="I424" s="227"/>
      <c r="J424" s="40"/>
      <c r="K424" s="40"/>
      <c r="L424" s="44"/>
      <c r="M424" s="228"/>
      <c r="N424" s="229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149</v>
      </c>
      <c r="AU424" s="17" t="s">
        <v>81</v>
      </c>
    </row>
    <row r="425" s="13" customFormat="1">
      <c r="A425" s="13"/>
      <c r="B425" s="230"/>
      <c r="C425" s="231"/>
      <c r="D425" s="232" t="s">
        <v>156</v>
      </c>
      <c r="E425" s="233" t="s">
        <v>19</v>
      </c>
      <c r="F425" s="234" t="s">
        <v>157</v>
      </c>
      <c r="G425" s="231"/>
      <c r="H425" s="233" t="s">
        <v>19</v>
      </c>
      <c r="I425" s="235"/>
      <c r="J425" s="231"/>
      <c r="K425" s="231"/>
      <c r="L425" s="236"/>
      <c r="M425" s="237"/>
      <c r="N425" s="238"/>
      <c r="O425" s="238"/>
      <c r="P425" s="238"/>
      <c r="Q425" s="238"/>
      <c r="R425" s="238"/>
      <c r="S425" s="238"/>
      <c r="T425" s="23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0" t="s">
        <v>156</v>
      </c>
      <c r="AU425" s="240" t="s">
        <v>81</v>
      </c>
      <c r="AV425" s="13" t="s">
        <v>79</v>
      </c>
      <c r="AW425" s="13" t="s">
        <v>33</v>
      </c>
      <c r="AX425" s="13" t="s">
        <v>71</v>
      </c>
      <c r="AY425" s="240" t="s">
        <v>138</v>
      </c>
    </row>
    <row r="426" s="14" customFormat="1">
      <c r="A426" s="14"/>
      <c r="B426" s="241"/>
      <c r="C426" s="242"/>
      <c r="D426" s="232" t="s">
        <v>156</v>
      </c>
      <c r="E426" s="243" t="s">
        <v>19</v>
      </c>
      <c r="F426" s="244" t="s">
        <v>683</v>
      </c>
      <c r="G426" s="242"/>
      <c r="H426" s="245">
        <v>74.760000000000005</v>
      </c>
      <c r="I426" s="246"/>
      <c r="J426" s="242"/>
      <c r="K426" s="242"/>
      <c r="L426" s="247"/>
      <c r="M426" s="248"/>
      <c r="N426" s="249"/>
      <c r="O426" s="249"/>
      <c r="P426" s="249"/>
      <c r="Q426" s="249"/>
      <c r="R426" s="249"/>
      <c r="S426" s="249"/>
      <c r="T426" s="25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1" t="s">
        <v>156</v>
      </c>
      <c r="AU426" s="251" t="s">
        <v>81</v>
      </c>
      <c r="AV426" s="14" t="s">
        <v>81</v>
      </c>
      <c r="AW426" s="14" t="s">
        <v>33</v>
      </c>
      <c r="AX426" s="14" t="s">
        <v>71</v>
      </c>
      <c r="AY426" s="251" t="s">
        <v>138</v>
      </c>
    </row>
    <row r="427" s="14" customFormat="1">
      <c r="A427" s="14"/>
      <c r="B427" s="241"/>
      <c r="C427" s="242"/>
      <c r="D427" s="232" t="s">
        <v>156</v>
      </c>
      <c r="E427" s="243" t="s">
        <v>19</v>
      </c>
      <c r="F427" s="244" t="s">
        <v>684</v>
      </c>
      <c r="G427" s="242"/>
      <c r="H427" s="245">
        <v>14.279999999999999</v>
      </c>
      <c r="I427" s="246"/>
      <c r="J427" s="242"/>
      <c r="K427" s="242"/>
      <c r="L427" s="247"/>
      <c r="M427" s="248"/>
      <c r="N427" s="249"/>
      <c r="O427" s="249"/>
      <c r="P427" s="249"/>
      <c r="Q427" s="249"/>
      <c r="R427" s="249"/>
      <c r="S427" s="249"/>
      <c r="T427" s="25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1" t="s">
        <v>156</v>
      </c>
      <c r="AU427" s="251" t="s">
        <v>81</v>
      </c>
      <c r="AV427" s="14" t="s">
        <v>81</v>
      </c>
      <c r="AW427" s="14" t="s">
        <v>33</v>
      </c>
      <c r="AX427" s="14" t="s">
        <v>71</v>
      </c>
      <c r="AY427" s="251" t="s">
        <v>138</v>
      </c>
    </row>
    <row r="428" s="13" customFormat="1">
      <c r="A428" s="13"/>
      <c r="B428" s="230"/>
      <c r="C428" s="231"/>
      <c r="D428" s="232" t="s">
        <v>156</v>
      </c>
      <c r="E428" s="233" t="s">
        <v>19</v>
      </c>
      <c r="F428" s="234" t="s">
        <v>160</v>
      </c>
      <c r="G428" s="231"/>
      <c r="H428" s="233" t="s">
        <v>19</v>
      </c>
      <c r="I428" s="235"/>
      <c r="J428" s="231"/>
      <c r="K428" s="231"/>
      <c r="L428" s="236"/>
      <c r="M428" s="237"/>
      <c r="N428" s="238"/>
      <c r="O428" s="238"/>
      <c r="P428" s="238"/>
      <c r="Q428" s="238"/>
      <c r="R428" s="238"/>
      <c r="S428" s="238"/>
      <c r="T428" s="23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0" t="s">
        <v>156</v>
      </c>
      <c r="AU428" s="240" t="s">
        <v>81</v>
      </c>
      <c r="AV428" s="13" t="s">
        <v>79</v>
      </c>
      <c r="AW428" s="13" t="s">
        <v>33</v>
      </c>
      <c r="AX428" s="13" t="s">
        <v>71</v>
      </c>
      <c r="AY428" s="240" t="s">
        <v>138</v>
      </c>
    </row>
    <row r="429" s="14" customFormat="1">
      <c r="A429" s="14"/>
      <c r="B429" s="241"/>
      <c r="C429" s="242"/>
      <c r="D429" s="232" t="s">
        <v>156</v>
      </c>
      <c r="E429" s="243" t="s">
        <v>19</v>
      </c>
      <c r="F429" s="244" t="s">
        <v>685</v>
      </c>
      <c r="G429" s="242"/>
      <c r="H429" s="245">
        <v>72.248000000000005</v>
      </c>
      <c r="I429" s="246"/>
      <c r="J429" s="242"/>
      <c r="K429" s="242"/>
      <c r="L429" s="247"/>
      <c r="M429" s="248"/>
      <c r="N429" s="249"/>
      <c r="O429" s="249"/>
      <c r="P429" s="249"/>
      <c r="Q429" s="249"/>
      <c r="R429" s="249"/>
      <c r="S429" s="249"/>
      <c r="T429" s="25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1" t="s">
        <v>156</v>
      </c>
      <c r="AU429" s="251" t="s">
        <v>81</v>
      </c>
      <c r="AV429" s="14" t="s">
        <v>81</v>
      </c>
      <c r="AW429" s="14" t="s">
        <v>33</v>
      </c>
      <c r="AX429" s="14" t="s">
        <v>71</v>
      </c>
      <c r="AY429" s="251" t="s">
        <v>138</v>
      </c>
    </row>
    <row r="430" s="14" customFormat="1">
      <c r="A430" s="14"/>
      <c r="B430" s="241"/>
      <c r="C430" s="242"/>
      <c r="D430" s="232" t="s">
        <v>156</v>
      </c>
      <c r="E430" s="243" t="s">
        <v>19</v>
      </c>
      <c r="F430" s="244" t="s">
        <v>686</v>
      </c>
      <c r="G430" s="242"/>
      <c r="H430" s="245">
        <v>29.82</v>
      </c>
      <c r="I430" s="246"/>
      <c r="J430" s="242"/>
      <c r="K430" s="242"/>
      <c r="L430" s="247"/>
      <c r="M430" s="248"/>
      <c r="N430" s="249"/>
      <c r="O430" s="249"/>
      <c r="P430" s="249"/>
      <c r="Q430" s="249"/>
      <c r="R430" s="249"/>
      <c r="S430" s="249"/>
      <c r="T430" s="25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1" t="s">
        <v>156</v>
      </c>
      <c r="AU430" s="251" t="s">
        <v>81</v>
      </c>
      <c r="AV430" s="14" t="s">
        <v>81</v>
      </c>
      <c r="AW430" s="14" t="s">
        <v>33</v>
      </c>
      <c r="AX430" s="14" t="s">
        <v>71</v>
      </c>
      <c r="AY430" s="251" t="s">
        <v>138</v>
      </c>
    </row>
    <row r="431" s="13" customFormat="1">
      <c r="A431" s="13"/>
      <c r="B431" s="230"/>
      <c r="C431" s="231"/>
      <c r="D431" s="232" t="s">
        <v>156</v>
      </c>
      <c r="E431" s="233" t="s">
        <v>19</v>
      </c>
      <c r="F431" s="234" t="s">
        <v>163</v>
      </c>
      <c r="G431" s="231"/>
      <c r="H431" s="233" t="s">
        <v>19</v>
      </c>
      <c r="I431" s="235"/>
      <c r="J431" s="231"/>
      <c r="K431" s="231"/>
      <c r="L431" s="236"/>
      <c r="M431" s="237"/>
      <c r="N431" s="238"/>
      <c r="O431" s="238"/>
      <c r="P431" s="238"/>
      <c r="Q431" s="238"/>
      <c r="R431" s="238"/>
      <c r="S431" s="238"/>
      <c r="T431" s="23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0" t="s">
        <v>156</v>
      </c>
      <c r="AU431" s="240" t="s">
        <v>81</v>
      </c>
      <c r="AV431" s="13" t="s">
        <v>79</v>
      </c>
      <c r="AW431" s="13" t="s">
        <v>33</v>
      </c>
      <c r="AX431" s="13" t="s">
        <v>71</v>
      </c>
      <c r="AY431" s="240" t="s">
        <v>138</v>
      </c>
    </row>
    <row r="432" s="14" customFormat="1">
      <c r="A432" s="14"/>
      <c r="B432" s="241"/>
      <c r="C432" s="242"/>
      <c r="D432" s="232" t="s">
        <v>156</v>
      </c>
      <c r="E432" s="243" t="s">
        <v>19</v>
      </c>
      <c r="F432" s="244" t="s">
        <v>687</v>
      </c>
      <c r="G432" s="242"/>
      <c r="H432" s="245">
        <v>67.308999999999998</v>
      </c>
      <c r="I432" s="246"/>
      <c r="J432" s="242"/>
      <c r="K432" s="242"/>
      <c r="L432" s="247"/>
      <c r="M432" s="248"/>
      <c r="N432" s="249"/>
      <c r="O432" s="249"/>
      <c r="P432" s="249"/>
      <c r="Q432" s="249"/>
      <c r="R432" s="249"/>
      <c r="S432" s="249"/>
      <c r="T432" s="25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1" t="s">
        <v>156</v>
      </c>
      <c r="AU432" s="251" t="s">
        <v>81</v>
      </c>
      <c r="AV432" s="14" t="s">
        <v>81</v>
      </c>
      <c r="AW432" s="14" t="s">
        <v>33</v>
      </c>
      <c r="AX432" s="14" t="s">
        <v>71</v>
      </c>
      <c r="AY432" s="251" t="s">
        <v>138</v>
      </c>
    </row>
    <row r="433" s="14" customFormat="1">
      <c r="A433" s="14"/>
      <c r="B433" s="241"/>
      <c r="C433" s="242"/>
      <c r="D433" s="232" t="s">
        <v>156</v>
      </c>
      <c r="E433" s="243" t="s">
        <v>19</v>
      </c>
      <c r="F433" s="244" t="s">
        <v>688</v>
      </c>
      <c r="G433" s="242"/>
      <c r="H433" s="245">
        <v>23.309999999999999</v>
      </c>
      <c r="I433" s="246"/>
      <c r="J433" s="242"/>
      <c r="K433" s="242"/>
      <c r="L433" s="247"/>
      <c r="M433" s="248"/>
      <c r="N433" s="249"/>
      <c r="O433" s="249"/>
      <c r="P433" s="249"/>
      <c r="Q433" s="249"/>
      <c r="R433" s="249"/>
      <c r="S433" s="249"/>
      <c r="T433" s="25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1" t="s">
        <v>156</v>
      </c>
      <c r="AU433" s="251" t="s">
        <v>81</v>
      </c>
      <c r="AV433" s="14" t="s">
        <v>81</v>
      </c>
      <c r="AW433" s="14" t="s">
        <v>33</v>
      </c>
      <c r="AX433" s="14" t="s">
        <v>71</v>
      </c>
      <c r="AY433" s="251" t="s">
        <v>138</v>
      </c>
    </row>
    <row r="434" s="15" customFormat="1">
      <c r="A434" s="15"/>
      <c r="B434" s="252"/>
      <c r="C434" s="253"/>
      <c r="D434" s="232" t="s">
        <v>156</v>
      </c>
      <c r="E434" s="254" t="s">
        <v>19</v>
      </c>
      <c r="F434" s="255" t="s">
        <v>166</v>
      </c>
      <c r="G434" s="253"/>
      <c r="H434" s="256">
        <v>281.72700000000003</v>
      </c>
      <c r="I434" s="257"/>
      <c r="J434" s="253"/>
      <c r="K434" s="253"/>
      <c r="L434" s="258"/>
      <c r="M434" s="259"/>
      <c r="N434" s="260"/>
      <c r="O434" s="260"/>
      <c r="P434" s="260"/>
      <c r="Q434" s="260"/>
      <c r="R434" s="260"/>
      <c r="S434" s="260"/>
      <c r="T434" s="261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2" t="s">
        <v>156</v>
      </c>
      <c r="AU434" s="262" t="s">
        <v>81</v>
      </c>
      <c r="AV434" s="15" t="s">
        <v>147</v>
      </c>
      <c r="AW434" s="15" t="s">
        <v>33</v>
      </c>
      <c r="AX434" s="15" t="s">
        <v>79</v>
      </c>
      <c r="AY434" s="262" t="s">
        <v>138</v>
      </c>
    </row>
    <row r="435" s="2" customFormat="1" ht="24.15" customHeight="1">
      <c r="A435" s="38"/>
      <c r="B435" s="39"/>
      <c r="C435" s="212" t="s">
        <v>689</v>
      </c>
      <c r="D435" s="212" t="s">
        <v>142</v>
      </c>
      <c r="E435" s="213" t="s">
        <v>690</v>
      </c>
      <c r="F435" s="214" t="s">
        <v>691</v>
      </c>
      <c r="G435" s="215" t="s">
        <v>145</v>
      </c>
      <c r="H435" s="216">
        <v>81.269999999999996</v>
      </c>
      <c r="I435" s="217"/>
      <c r="J435" s="218">
        <f>ROUND(I435*H435,2)</f>
        <v>0</v>
      </c>
      <c r="K435" s="214" t="s">
        <v>146</v>
      </c>
      <c r="L435" s="44"/>
      <c r="M435" s="219" t="s">
        <v>19</v>
      </c>
      <c r="N435" s="220" t="s">
        <v>42</v>
      </c>
      <c r="O435" s="84"/>
      <c r="P435" s="221">
        <f>O435*H435</f>
        <v>0</v>
      </c>
      <c r="Q435" s="221">
        <v>0.0015</v>
      </c>
      <c r="R435" s="221">
        <f>Q435*H435</f>
        <v>0.121905</v>
      </c>
      <c r="S435" s="221">
        <v>0</v>
      </c>
      <c r="T435" s="222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3" t="s">
        <v>221</v>
      </c>
      <c r="AT435" s="223" t="s">
        <v>142</v>
      </c>
      <c r="AU435" s="223" t="s">
        <v>81</v>
      </c>
      <c r="AY435" s="17" t="s">
        <v>138</v>
      </c>
      <c r="BE435" s="224">
        <f>IF(N435="základní",J435,0)</f>
        <v>0</v>
      </c>
      <c r="BF435" s="224">
        <f>IF(N435="snížená",J435,0)</f>
        <v>0</v>
      </c>
      <c r="BG435" s="224">
        <f>IF(N435="zákl. přenesená",J435,0)</f>
        <v>0</v>
      </c>
      <c r="BH435" s="224">
        <f>IF(N435="sníž. přenesená",J435,0)</f>
        <v>0</v>
      </c>
      <c r="BI435" s="224">
        <f>IF(N435="nulová",J435,0)</f>
        <v>0</v>
      </c>
      <c r="BJ435" s="17" t="s">
        <v>79</v>
      </c>
      <c r="BK435" s="224">
        <f>ROUND(I435*H435,2)</f>
        <v>0</v>
      </c>
      <c r="BL435" s="17" t="s">
        <v>221</v>
      </c>
      <c r="BM435" s="223" t="s">
        <v>692</v>
      </c>
    </row>
    <row r="436" s="2" customFormat="1">
      <c r="A436" s="38"/>
      <c r="B436" s="39"/>
      <c r="C436" s="40"/>
      <c r="D436" s="225" t="s">
        <v>149</v>
      </c>
      <c r="E436" s="40"/>
      <c r="F436" s="226" t="s">
        <v>693</v>
      </c>
      <c r="G436" s="40"/>
      <c r="H436" s="40"/>
      <c r="I436" s="227"/>
      <c r="J436" s="40"/>
      <c r="K436" s="40"/>
      <c r="L436" s="44"/>
      <c r="M436" s="228"/>
      <c r="N436" s="229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149</v>
      </c>
      <c r="AU436" s="17" t="s">
        <v>81</v>
      </c>
    </row>
    <row r="437" s="13" customFormat="1">
      <c r="A437" s="13"/>
      <c r="B437" s="230"/>
      <c r="C437" s="231"/>
      <c r="D437" s="232" t="s">
        <v>156</v>
      </c>
      <c r="E437" s="233" t="s">
        <v>19</v>
      </c>
      <c r="F437" s="234" t="s">
        <v>157</v>
      </c>
      <c r="G437" s="231"/>
      <c r="H437" s="233" t="s">
        <v>19</v>
      </c>
      <c r="I437" s="235"/>
      <c r="J437" s="231"/>
      <c r="K437" s="231"/>
      <c r="L437" s="236"/>
      <c r="M437" s="237"/>
      <c r="N437" s="238"/>
      <c r="O437" s="238"/>
      <c r="P437" s="238"/>
      <c r="Q437" s="238"/>
      <c r="R437" s="238"/>
      <c r="S437" s="238"/>
      <c r="T437" s="23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0" t="s">
        <v>156</v>
      </c>
      <c r="AU437" s="240" t="s">
        <v>81</v>
      </c>
      <c r="AV437" s="13" t="s">
        <v>79</v>
      </c>
      <c r="AW437" s="13" t="s">
        <v>33</v>
      </c>
      <c r="AX437" s="13" t="s">
        <v>71</v>
      </c>
      <c r="AY437" s="240" t="s">
        <v>138</v>
      </c>
    </row>
    <row r="438" s="14" customFormat="1">
      <c r="A438" s="14"/>
      <c r="B438" s="241"/>
      <c r="C438" s="242"/>
      <c r="D438" s="232" t="s">
        <v>156</v>
      </c>
      <c r="E438" s="243" t="s">
        <v>19</v>
      </c>
      <c r="F438" s="244" t="s">
        <v>694</v>
      </c>
      <c r="G438" s="242"/>
      <c r="H438" s="245">
        <v>30.870000000000001</v>
      </c>
      <c r="I438" s="246"/>
      <c r="J438" s="242"/>
      <c r="K438" s="242"/>
      <c r="L438" s="247"/>
      <c r="M438" s="248"/>
      <c r="N438" s="249"/>
      <c r="O438" s="249"/>
      <c r="P438" s="249"/>
      <c r="Q438" s="249"/>
      <c r="R438" s="249"/>
      <c r="S438" s="249"/>
      <c r="T438" s="25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1" t="s">
        <v>156</v>
      </c>
      <c r="AU438" s="251" t="s">
        <v>81</v>
      </c>
      <c r="AV438" s="14" t="s">
        <v>81</v>
      </c>
      <c r="AW438" s="14" t="s">
        <v>33</v>
      </c>
      <c r="AX438" s="14" t="s">
        <v>71</v>
      </c>
      <c r="AY438" s="251" t="s">
        <v>138</v>
      </c>
    </row>
    <row r="439" s="13" customFormat="1">
      <c r="A439" s="13"/>
      <c r="B439" s="230"/>
      <c r="C439" s="231"/>
      <c r="D439" s="232" t="s">
        <v>156</v>
      </c>
      <c r="E439" s="233" t="s">
        <v>19</v>
      </c>
      <c r="F439" s="234" t="s">
        <v>160</v>
      </c>
      <c r="G439" s="231"/>
      <c r="H439" s="233" t="s">
        <v>19</v>
      </c>
      <c r="I439" s="235"/>
      <c r="J439" s="231"/>
      <c r="K439" s="231"/>
      <c r="L439" s="236"/>
      <c r="M439" s="237"/>
      <c r="N439" s="238"/>
      <c r="O439" s="238"/>
      <c r="P439" s="238"/>
      <c r="Q439" s="238"/>
      <c r="R439" s="238"/>
      <c r="S439" s="238"/>
      <c r="T439" s="23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0" t="s">
        <v>156</v>
      </c>
      <c r="AU439" s="240" t="s">
        <v>81</v>
      </c>
      <c r="AV439" s="13" t="s">
        <v>79</v>
      </c>
      <c r="AW439" s="13" t="s">
        <v>33</v>
      </c>
      <c r="AX439" s="13" t="s">
        <v>71</v>
      </c>
      <c r="AY439" s="240" t="s">
        <v>138</v>
      </c>
    </row>
    <row r="440" s="14" customFormat="1">
      <c r="A440" s="14"/>
      <c r="B440" s="241"/>
      <c r="C440" s="242"/>
      <c r="D440" s="232" t="s">
        <v>156</v>
      </c>
      <c r="E440" s="243" t="s">
        <v>19</v>
      </c>
      <c r="F440" s="244" t="s">
        <v>695</v>
      </c>
      <c r="G440" s="242"/>
      <c r="H440" s="245">
        <v>19.215</v>
      </c>
      <c r="I440" s="246"/>
      <c r="J440" s="242"/>
      <c r="K440" s="242"/>
      <c r="L440" s="247"/>
      <c r="M440" s="248"/>
      <c r="N440" s="249"/>
      <c r="O440" s="249"/>
      <c r="P440" s="249"/>
      <c r="Q440" s="249"/>
      <c r="R440" s="249"/>
      <c r="S440" s="249"/>
      <c r="T440" s="25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1" t="s">
        <v>156</v>
      </c>
      <c r="AU440" s="251" t="s">
        <v>81</v>
      </c>
      <c r="AV440" s="14" t="s">
        <v>81</v>
      </c>
      <c r="AW440" s="14" t="s">
        <v>33</v>
      </c>
      <c r="AX440" s="14" t="s">
        <v>71</v>
      </c>
      <c r="AY440" s="251" t="s">
        <v>138</v>
      </c>
    </row>
    <row r="441" s="13" customFormat="1">
      <c r="A441" s="13"/>
      <c r="B441" s="230"/>
      <c r="C441" s="231"/>
      <c r="D441" s="232" t="s">
        <v>156</v>
      </c>
      <c r="E441" s="233" t="s">
        <v>19</v>
      </c>
      <c r="F441" s="234" t="s">
        <v>163</v>
      </c>
      <c r="G441" s="231"/>
      <c r="H441" s="233" t="s">
        <v>19</v>
      </c>
      <c r="I441" s="235"/>
      <c r="J441" s="231"/>
      <c r="K441" s="231"/>
      <c r="L441" s="236"/>
      <c r="M441" s="237"/>
      <c r="N441" s="238"/>
      <c r="O441" s="238"/>
      <c r="P441" s="238"/>
      <c r="Q441" s="238"/>
      <c r="R441" s="238"/>
      <c r="S441" s="238"/>
      <c r="T441" s="23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0" t="s">
        <v>156</v>
      </c>
      <c r="AU441" s="240" t="s">
        <v>81</v>
      </c>
      <c r="AV441" s="13" t="s">
        <v>79</v>
      </c>
      <c r="AW441" s="13" t="s">
        <v>33</v>
      </c>
      <c r="AX441" s="13" t="s">
        <v>71</v>
      </c>
      <c r="AY441" s="240" t="s">
        <v>138</v>
      </c>
    </row>
    <row r="442" s="14" customFormat="1">
      <c r="A442" s="14"/>
      <c r="B442" s="241"/>
      <c r="C442" s="242"/>
      <c r="D442" s="232" t="s">
        <v>156</v>
      </c>
      <c r="E442" s="243" t="s">
        <v>19</v>
      </c>
      <c r="F442" s="244" t="s">
        <v>696</v>
      </c>
      <c r="G442" s="242"/>
      <c r="H442" s="245">
        <v>31.184999999999999</v>
      </c>
      <c r="I442" s="246"/>
      <c r="J442" s="242"/>
      <c r="K442" s="242"/>
      <c r="L442" s="247"/>
      <c r="M442" s="248"/>
      <c r="N442" s="249"/>
      <c r="O442" s="249"/>
      <c r="P442" s="249"/>
      <c r="Q442" s="249"/>
      <c r="R442" s="249"/>
      <c r="S442" s="249"/>
      <c r="T442" s="25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1" t="s">
        <v>156</v>
      </c>
      <c r="AU442" s="251" t="s">
        <v>81</v>
      </c>
      <c r="AV442" s="14" t="s">
        <v>81</v>
      </c>
      <c r="AW442" s="14" t="s">
        <v>33</v>
      </c>
      <c r="AX442" s="14" t="s">
        <v>71</v>
      </c>
      <c r="AY442" s="251" t="s">
        <v>138</v>
      </c>
    </row>
    <row r="443" s="15" customFormat="1">
      <c r="A443" s="15"/>
      <c r="B443" s="252"/>
      <c r="C443" s="253"/>
      <c r="D443" s="232" t="s">
        <v>156</v>
      </c>
      <c r="E443" s="254" t="s">
        <v>19</v>
      </c>
      <c r="F443" s="255" t="s">
        <v>166</v>
      </c>
      <c r="G443" s="253"/>
      <c r="H443" s="256">
        <v>81.269999999999996</v>
      </c>
      <c r="I443" s="257"/>
      <c r="J443" s="253"/>
      <c r="K443" s="253"/>
      <c r="L443" s="258"/>
      <c r="M443" s="259"/>
      <c r="N443" s="260"/>
      <c r="O443" s="260"/>
      <c r="P443" s="260"/>
      <c r="Q443" s="260"/>
      <c r="R443" s="260"/>
      <c r="S443" s="260"/>
      <c r="T443" s="261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2" t="s">
        <v>156</v>
      </c>
      <c r="AU443" s="262" t="s">
        <v>81</v>
      </c>
      <c r="AV443" s="15" t="s">
        <v>147</v>
      </c>
      <c r="AW443" s="15" t="s">
        <v>33</v>
      </c>
      <c r="AX443" s="15" t="s">
        <v>79</v>
      </c>
      <c r="AY443" s="262" t="s">
        <v>138</v>
      </c>
    </row>
    <row r="444" s="2" customFormat="1" ht="37.8" customHeight="1">
      <c r="A444" s="38"/>
      <c r="B444" s="39"/>
      <c r="C444" s="212" t="s">
        <v>697</v>
      </c>
      <c r="D444" s="212" t="s">
        <v>142</v>
      </c>
      <c r="E444" s="213" t="s">
        <v>698</v>
      </c>
      <c r="F444" s="214" t="s">
        <v>699</v>
      </c>
      <c r="G444" s="215" t="s">
        <v>145</v>
      </c>
      <c r="H444" s="216">
        <v>281.72699999999998</v>
      </c>
      <c r="I444" s="217"/>
      <c r="J444" s="218">
        <f>ROUND(I444*H444,2)</f>
        <v>0</v>
      </c>
      <c r="K444" s="214" t="s">
        <v>146</v>
      </c>
      <c r="L444" s="44"/>
      <c r="M444" s="219" t="s">
        <v>19</v>
      </c>
      <c r="N444" s="220" t="s">
        <v>42</v>
      </c>
      <c r="O444" s="84"/>
      <c r="P444" s="221">
        <f>O444*H444</f>
        <v>0</v>
      </c>
      <c r="Q444" s="221">
        <v>0.0048999999999999998</v>
      </c>
      <c r="R444" s="221">
        <f>Q444*H444</f>
        <v>1.3804622999999998</v>
      </c>
      <c r="S444" s="221">
        <v>0</v>
      </c>
      <c r="T444" s="222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3" t="s">
        <v>221</v>
      </c>
      <c r="AT444" s="223" t="s">
        <v>142</v>
      </c>
      <c r="AU444" s="223" t="s">
        <v>81</v>
      </c>
      <c r="AY444" s="17" t="s">
        <v>138</v>
      </c>
      <c r="BE444" s="224">
        <f>IF(N444="základní",J444,0)</f>
        <v>0</v>
      </c>
      <c r="BF444" s="224">
        <f>IF(N444="snížená",J444,0)</f>
        <v>0</v>
      </c>
      <c r="BG444" s="224">
        <f>IF(N444="zákl. přenesená",J444,0)</f>
        <v>0</v>
      </c>
      <c r="BH444" s="224">
        <f>IF(N444="sníž. přenesená",J444,0)</f>
        <v>0</v>
      </c>
      <c r="BI444" s="224">
        <f>IF(N444="nulová",J444,0)</f>
        <v>0</v>
      </c>
      <c r="BJ444" s="17" t="s">
        <v>79</v>
      </c>
      <c r="BK444" s="224">
        <f>ROUND(I444*H444,2)</f>
        <v>0</v>
      </c>
      <c r="BL444" s="17" t="s">
        <v>221</v>
      </c>
      <c r="BM444" s="223" t="s">
        <v>700</v>
      </c>
    </row>
    <row r="445" s="2" customFormat="1">
      <c r="A445" s="38"/>
      <c r="B445" s="39"/>
      <c r="C445" s="40"/>
      <c r="D445" s="225" t="s">
        <v>149</v>
      </c>
      <c r="E445" s="40"/>
      <c r="F445" s="226" t="s">
        <v>701</v>
      </c>
      <c r="G445" s="40"/>
      <c r="H445" s="40"/>
      <c r="I445" s="227"/>
      <c r="J445" s="40"/>
      <c r="K445" s="40"/>
      <c r="L445" s="44"/>
      <c r="M445" s="228"/>
      <c r="N445" s="229"/>
      <c r="O445" s="84"/>
      <c r="P445" s="84"/>
      <c r="Q445" s="84"/>
      <c r="R445" s="84"/>
      <c r="S445" s="84"/>
      <c r="T445" s="85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149</v>
      </c>
      <c r="AU445" s="17" t="s">
        <v>81</v>
      </c>
    </row>
    <row r="446" s="2" customFormat="1" ht="16.5" customHeight="1">
      <c r="A446" s="38"/>
      <c r="B446" s="39"/>
      <c r="C446" s="266" t="s">
        <v>333</v>
      </c>
      <c r="D446" s="266" t="s">
        <v>308</v>
      </c>
      <c r="E446" s="267" t="s">
        <v>702</v>
      </c>
      <c r="F446" s="268" t="s">
        <v>703</v>
      </c>
      <c r="G446" s="269" t="s">
        <v>145</v>
      </c>
      <c r="H446" s="270">
        <v>309.89999999999998</v>
      </c>
      <c r="I446" s="271"/>
      <c r="J446" s="272">
        <f>ROUND(I446*H446,2)</f>
        <v>0</v>
      </c>
      <c r="K446" s="268" t="s">
        <v>146</v>
      </c>
      <c r="L446" s="273"/>
      <c r="M446" s="274" t="s">
        <v>19</v>
      </c>
      <c r="N446" s="275" t="s">
        <v>42</v>
      </c>
      <c r="O446" s="84"/>
      <c r="P446" s="221">
        <f>O446*H446</f>
        <v>0</v>
      </c>
      <c r="Q446" s="221">
        <v>0.010200000000000001</v>
      </c>
      <c r="R446" s="221">
        <f>Q446*H446</f>
        <v>3.1609799999999999</v>
      </c>
      <c r="S446" s="221">
        <v>0</v>
      </c>
      <c r="T446" s="222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3" t="s">
        <v>530</v>
      </c>
      <c r="AT446" s="223" t="s">
        <v>308</v>
      </c>
      <c r="AU446" s="223" t="s">
        <v>81</v>
      </c>
      <c r="AY446" s="17" t="s">
        <v>138</v>
      </c>
      <c r="BE446" s="224">
        <f>IF(N446="základní",J446,0)</f>
        <v>0</v>
      </c>
      <c r="BF446" s="224">
        <f>IF(N446="snížená",J446,0)</f>
        <v>0</v>
      </c>
      <c r="BG446" s="224">
        <f>IF(N446="zákl. přenesená",J446,0)</f>
        <v>0</v>
      </c>
      <c r="BH446" s="224">
        <f>IF(N446="sníž. přenesená",J446,0)</f>
        <v>0</v>
      </c>
      <c r="BI446" s="224">
        <f>IF(N446="nulová",J446,0)</f>
        <v>0</v>
      </c>
      <c r="BJ446" s="17" t="s">
        <v>79</v>
      </c>
      <c r="BK446" s="224">
        <f>ROUND(I446*H446,2)</f>
        <v>0</v>
      </c>
      <c r="BL446" s="17" t="s">
        <v>221</v>
      </c>
      <c r="BM446" s="223" t="s">
        <v>704</v>
      </c>
    </row>
    <row r="447" s="14" customFormat="1">
      <c r="A447" s="14"/>
      <c r="B447" s="241"/>
      <c r="C447" s="242"/>
      <c r="D447" s="232" t="s">
        <v>156</v>
      </c>
      <c r="E447" s="242"/>
      <c r="F447" s="244" t="s">
        <v>705</v>
      </c>
      <c r="G447" s="242"/>
      <c r="H447" s="245">
        <v>309.89999999999998</v>
      </c>
      <c r="I447" s="246"/>
      <c r="J447" s="242"/>
      <c r="K447" s="242"/>
      <c r="L447" s="247"/>
      <c r="M447" s="248"/>
      <c r="N447" s="249"/>
      <c r="O447" s="249"/>
      <c r="P447" s="249"/>
      <c r="Q447" s="249"/>
      <c r="R447" s="249"/>
      <c r="S447" s="249"/>
      <c r="T447" s="25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1" t="s">
        <v>156</v>
      </c>
      <c r="AU447" s="251" t="s">
        <v>81</v>
      </c>
      <c r="AV447" s="14" t="s">
        <v>81</v>
      </c>
      <c r="AW447" s="14" t="s">
        <v>4</v>
      </c>
      <c r="AX447" s="14" t="s">
        <v>79</v>
      </c>
      <c r="AY447" s="251" t="s">
        <v>138</v>
      </c>
    </row>
    <row r="448" s="2" customFormat="1" ht="24.15" customHeight="1">
      <c r="A448" s="38"/>
      <c r="B448" s="39"/>
      <c r="C448" s="212" t="s">
        <v>706</v>
      </c>
      <c r="D448" s="212" t="s">
        <v>142</v>
      </c>
      <c r="E448" s="213" t="s">
        <v>707</v>
      </c>
      <c r="F448" s="214" t="s">
        <v>708</v>
      </c>
      <c r="G448" s="215" t="s">
        <v>243</v>
      </c>
      <c r="H448" s="216">
        <v>70</v>
      </c>
      <c r="I448" s="217"/>
      <c r="J448" s="218">
        <f>ROUND(I448*H448,2)</f>
        <v>0</v>
      </c>
      <c r="K448" s="214" t="s">
        <v>146</v>
      </c>
      <c r="L448" s="44"/>
      <c r="M448" s="219" t="s">
        <v>19</v>
      </c>
      <c r="N448" s="220" t="s">
        <v>42</v>
      </c>
      <c r="O448" s="84"/>
      <c r="P448" s="221">
        <f>O448*H448</f>
        <v>0</v>
      </c>
      <c r="Q448" s="221">
        <v>0.0064099999999999999</v>
      </c>
      <c r="R448" s="221">
        <f>Q448*H448</f>
        <v>0.44869999999999999</v>
      </c>
      <c r="S448" s="221">
        <v>0</v>
      </c>
      <c r="T448" s="222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3" t="s">
        <v>221</v>
      </c>
      <c r="AT448" s="223" t="s">
        <v>142</v>
      </c>
      <c r="AU448" s="223" t="s">
        <v>81</v>
      </c>
      <c r="AY448" s="17" t="s">
        <v>138</v>
      </c>
      <c r="BE448" s="224">
        <f>IF(N448="základní",J448,0)</f>
        <v>0</v>
      </c>
      <c r="BF448" s="224">
        <f>IF(N448="snížená",J448,0)</f>
        <v>0</v>
      </c>
      <c r="BG448" s="224">
        <f>IF(N448="zákl. přenesená",J448,0)</f>
        <v>0</v>
      </c>
      <c r="BH448" s="224">
        <f>IF(N448="sníž. přenesená",J448,0)</f>
        <v>0</v>
      </c>
      <c r="BI448" s="224">
        <f>IF(N448="nulová",J448,0)</f>
        <v>0</v>
      </c>
      <c r="BJ448" s="17" t="s">
        <v>79</v>
      </c>
      <c r="BK448" s="224">
        <f>ROUND(I448*H448,2)</f>
        <v>0</v>
      </c>
      <c r="BL448" s="17" t="s">
        <v>221</v>
      </c>
      <c r="BM448" s="223" t="s">
        <v>709</v>
      </c>
    </row>
    <row r="449" s="2" customFormat="1">
      <c r="A449" s="38"/>
      <c r="B449" s="39"/>
      <c r="C449" s="40"/>
      <c r="D449" s="225" t="s">
        <v>149</v>
      </c>
      <c r="E449" s="40"/>
      <c r="F449" s="226" t="s">
        <v>710</v>
      </c>
      <c r="G449" s="40"/>
      <c r="H449" s="40"/>
      <c r="I449" s="227"/>
      <c r="J449" s="40"/>
      <c r="K449" s="40"/>
      <c r="L449" s="44"/>
      <c r="M449" s="228"/>
      <c r="N449" s="229"/>
      <c r="O449" s="84"/>
      <c r="P449" s="84"/>
      <c r="Q449" s="84"/>
      <c r="R449" s="84"/>
      <c r="S449" s="84"/>
      <c r="T449" s="85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149</v>
      </c>
      <c r="AU449" s="17" t="s">
        <v>81</v>
      </c>
    </row>
    <row r="450" s="13" customFormat="1">
      <c r="A450" s="13"/>
      <c r="B450" s="230"/>
      <c r="C450" s="231"/>
      <c r="D450" s="232" t="s">
        <v>156</v>
      </c>
      <c r="E450" s="233" t="s">
        <v>19</v>
      </c>
      <c r="F450" s="234" t="s">
        <v>157</v>
      </c>
      <c r="G450" s="231"/>
      <c r="H450" s="233" t="s">
        <v>19</v>
      </c>
      <c r="I450" s="235"/>
      <c r="J450" s="231"/>
      <c r="K450" s="231"/>
      <c r="L450" s="236"/>
      <c r="M450" s="237"/>
      <c r="N450" s="238"/>
      <c r="O450" s="238"/>
      <c r="P450" s="238"/>
      <c r="Q450" s="238"/>
      <c r="R450" s="238"/>
      <c r="S450" s="238"/>
      <c r="T450" s="239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0" t="s">
        <v>156</v>
      </c>
      <c r="AU450" s="240" t="s">
        <v>81</v>
      </c>
      <c r="AV450" s="13" t="s">
        <v>79</v>
      </c>
      <c r="AW450" s="13" t="s">
        <v>33</v>
      </c>
      <c r="AX450" s="13" t="s">
        <v>71</v>
      </c>
      <c r="AY450" s="240" t="s">
        <v>138</v>
      </c>
    </row>
    <row r="451" s="14" customFormat="1">
      <c r="A451" s="14"/>
      <c r="B451" s="241"/>
      <c r="C451" s="242"/>
      <c r="D451" s="232" t="s">
        <v>156</v>
      </c>
      <c r="E451" s="243" t="s">
        <v>19</v>
      </c>
      <c r="F451" s="244" t="s">
        <v>437</v>
      </c>
      <c r="G451" s="242"/>
      <c r="H451" s="245">
        <v>20</v>
      </c>
      <c r="I451" s="246"/>
      <c r="J451" s="242"/>
      <c r="K451" s="242"/>
      <c r="L451" s="247"/>
      <c r="M451" s="248"/>
      <c r="N451" s="249"/>
      <c r="O451" s="249"/>
      <c r="P451" s="249"/>
      <c r="Q451" s="249"/>
      <c r="R451" s="249"/>
      <c r="S451" s="249"/>
      <c r="T451" s="25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1" t="s">
        <v>156</v>
      </c>
      <c r="AU451" s="251" t="s">
        <v>81</v>
      </c>
      <c r="AV451" s="14" t="s">
        <v>81</v>
      </c>
      <c r="AW451" s="14" t="s">
        <v>33</v>
      </c>
      <c r="AX451" s="14" t="s">
        <v>71</v>
      </c>
      <c r="AY451" s="251" t="s">
        <v>138</v>
      </c>
    </row>
    <row r="452" s="13" customFormat="1">
      <c r="A452" s="13"/>
      <c r="B452" s="230"/>
      <c r="C452" s="231"/>
      <c r="D452" s="232" t="s">
        <v>156</v>
      </c>
      <c r="E452" s="233" t="s">
        <v>19</v>
      </c>
      <c r="F452" s="234" t="s">
        <v>160</v>
      </c>
      <c r="G452" s="231"/>
      <c r="H452" s="233" t="s">
        <v>19</v>
      </c>
      <c r="I452" s="235"/>
      <c r="J452" s="231"/>
      <c r="K452" s="231"/>
      <c r="L452" s="236"/>
      <c r="M452" s="237"/>
      <c r="N452" s="238"/>
      <c r="O452" s="238"/>
      <c r="P452" s="238"/>
      <c r="Q452" s="238"/>
      <c r="R452" s="238"/>
      <c r="S452" s="238"/>
      <c r="T452" s="239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0" t="s">
        <v>156</v>
      </c>
      <c r="AU452" s="240" t="s">
        <v>81</v>
      </c>
      <c r="AV452" s="13" t="s">
        <v>79</v>
      </c>
      <c r="AW452" s="13" t="s">
        <v>33</v>
      </c>
      <c r="AX452" s="13" t="s">
        <v>71</v>
      </c>
      <c r="AY452" s="240" t="s">
        <v>138</v>
      </c>
    </row>
    <row r="453" s="14" customFormat="1">
      <c r="A453" s="14"/>
      <c r="B453" s="241"/>
      <c r="C453" s="242"/>
      <c r="D453" s="232" t="s">
        <v>156</v>
      </c>
      <c r="E453" s="243" t="s">
        <v>19</v>
      </c>
      <c r="F453" s="244" t="s">
        <v>611</v>
      </c>
      <c r="G453" s="242"/>
      <c r="H453" s="245">
        <v>25</v>
      </c>
      <c r="I453" s="246"/>
      <c r="J453" s="242"/>
      <c r="K453" s="242"/>
      <c r="L453" s="247"/>
      <c r="M453" s="248"/>
      <c r="N453" s="249"/>
      <c r="O453" s="249"/>
      <c r="P453" s="249"/>
      <c r="Q453" s="249"/>
      <c r="R453" s="249"/>
      <c r="S453" s="249"/>
      <c r="T453" s="250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1" t="s">
        <v>156</v>
      </c>
      <c r="AU453" s="251" t="s">
        <v>81</v>
      </c>
      <c r="AV453" s="14" t="s">
        <v>81</v>
      </c>
      <c r="AW453" s="14" t="s">
        <v>33</v>
      </c>
      <c r="AX453" s="14" t="s">
        <v>71</v>
      </c>
      <c r="AY453" s="251" t="s">
        <v>138</v>
      </c>
    </row>
    <row r="454" s="13" customFormat="1">
      <c r="A454" s="13"/>
      <c r="B454" s="230"/>
      <c r="C454" s="231"/>
      <c r="D454" s="232" t="s">
        <v>156</v>
      </c>
      <c r="E454" s="233" t="s">
        <v>19</v>
      </c>
      <c r="F454" s="234" t="s">
        <v>163</v>
      </c>
      <c r="G454" s="231"/>
      <c r="H454" s="233" t="s">
        <v>19</v>
      </c>
      <c r="I454" s="235"/>
      <c r="J454" s="231"/>
      <c r="K454" s="231"/>
      <c r="L454" s="236"/>
      <c r="M454" s="237"/>
      <c r="N454" s="238"/>
      <c r="O454" s="238"/>
      <c r="P454" s="238"/>
      <c r="Q454" s="238"/>
      <c r="R454" s="238"/>
      <c r="S454" s="238"/>
      <c r="T454" s="23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0" t="s">
        <v>156</v>
      </c>
      <c r="AU454" s="240" t="s">
        <v>81</v>
      </c>
      <c r="AV454" s="13" t="s">
        <v>79</v>
      </c>
      <c r="AW454" s="13" t="s">
        <v>33</v>
      </c>
      <c r="AX454" s="13" t="s">
        <v>71</v>
      </c>
      <c r="AY454" s="240" t="s">
        <v>138</v>
      </c>
    </row>
    <row r="455" s="14" customFormat="1">
      <c r="A455" s="14"/>
      <c r="B455" s="241"/>
      <c r="C455" s="242"/>
      <c r="D455" s="232" t="s">
        <v>156</v>
      </c>
      <c r="E455" s="243" t="s">
        <v>19</v>
      </c>
      <c r="F455" s="244" t="s">
        <v>611</v>
      </c>
      <c r="G455" s="242"/>
      <c r="H455" s="245">
        <v>25</v>
      </c>
      <c r="I455" s="246"/>
      <c r="J455" s="242"/>
      <c r="K455" s="242"/>
      <c r="L455" s="247"/>
      <c r="M455" s="248"/>
      <c r="N455" s="249"/>
      <c r="O455" s="249"/>
      <c r="P455" s="249"/>
      <c r="Q455" s="249"/>
      <c r="R455" s="249"/>
      <c r="S455" s="249"/>
      <c r="T455" s="25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1" t="s">
        <v>156</v>
      </c>
      <c r="AU455" s="251" t="s">
        <v>81</v>
      </c>
      <c r="AV455" s="14" t="s">
        <v>81</v>
      </c>
      <c r="AW455" s="14" t="s">
        <v>33</v>
      </c>
      <c r="AX455" s="14" t="s">
        <v>71</v>
      </c>
      <c r="AY455" s="251" t="s">
        <v>138</v>
      </c>
    </row>
    <row r="456" s="15" customFormat="1">
      <c r="A456" s="15"/>
      <c r="B456" s="252"/>
      <c r="C456" s="253"/>
      <c r="D456" s="232" t="s">
        <v>156</v>
      </c>
      <c r="E456" s="254" t="s">
        <v>19</v>
      </c>
      <c r="F456" s="255" t="s">
        <v>166</v>
      </c>
      <c r="G456" s="253"/>
      <c r="H456" s="256">
        <v>70</v>
      </c>
      <c r="I456" s="257"/>
      <c r="J456" s="253"/>
      <c r="K456" s="253"/>
      <c r="L456" s="258"/>
      <c r="M456" s="259"/>
      <c r="N456" s="260"/>
      <c r="O456" s="260"/>
      <c r="P456" s="260"/>
      <c r="Q456" s="260"/>
      <c r="R456" s="260"/>
      <c r="S456" s="260"/>
      <c r="T456" s="261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2" t="s">
        <v>156</v>
      </c>
      <c r="AU456" s="262" t="s">
        <v>81</v>
      </c>
      <c r="AV456" s="15" t="s">
        <v>147</v>
      </c>
      <c r="AW456" s="15" t="s">
        <v>33</v>
      </c>
      <c r="AX456" s="15" t="s">
        <v>79</v>
      </c>
      <c r="AY456" s="262" t="s">
        <v>138</v>
      </c>
    </row>
    <row r="457" s="12" customFormat="1" ht="22.8" customHeight="1">
      <c r="A457" s="12"/>
      <c r="B457" s="196"/>
      <c r="C457" s="197"/>
      <c r="D457" s="198" t="s">
        <v>70</v>
      </c>
      <c r="E457" s="210" t="s">
        <v>711</v>
      </c>
      <c r="F457" s="210" t="s">
        <v>712</v>
      </c>
      <c r="G457" s="197"/>
      <c r="H457" s="197"/>
      <c r="I457" s="200"/>
      <c r="J457" s="211">
        <f>BK457</f>
        <v>0</v>
      </c>
      <c r="K457" s="197"/>
      <c r="L457" s="202"/>
      <c r="M457" s="203"/>
      <c r="N457" s="204"/>
      <c r="O457" s="204"/>
      <c r="P457" s="205">
        <f>SUM(P458:P472)</f>
        <v>0</v>
      </c>
      <c r="Q457" s="204"/>
      <c r="R457" s="205">
        <f>SUM(R458:R472)</f>
        <v>0.026459999999999997</v>
      </c>
      <c r="S457" s="204"/>
      <c r="T457" s="206">
        <f>SUM(T458:T472)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07" t="s">
        <v>81</v>
      </c>
      <c r="AT457" s="208" t="s">
        <v>70</v>
      </c>
      <c r="AU457" s="208" t="s">
        <v>79</v>
      </c>
      <c r="AY457" s="207" t="s">
        <v>138</v>
      </c>
      <c r="BK457" s="209">
        <f>SUM(BK458:BK472)</f>
        <v>0</v>
      </c>
    </row>
    <row r="458" s="2" customFormat="1" ht="37.8" customHeight="1">
      <c r="A458" s="38"/>
      <c r="B458" s="39"/>
      <c r="C458" s="212" t="s">
        <v>713</v>
      </c>
      <c r="D458" s="212" t="s">
        <v>142</v>
      </c>
      <c r="E458" s="213" t="s">
        <v>714</v>
      </c>
      <c r="F458" s="214" t="s">
        <v>715</v>
      </c>
      <c r="G458" s="215" t="s">
        <v>145</v>
      </c>
      <c r="H458" s="216">
        <v>29.399999999999999</v>
      </c>
      <c r="I458" s="217"/>
      <c r="J458" s="218">
        <f>ROUND(I458*H458,2)</f>
        <v>0</v>
      </c>
      <c r="K458" s="214" t="s">
        <v>146</v>
      </c>
      <c r="L458" s="44"/>
      <c r="M458" s="219" t="s">
        <v>19</v>
      </c>
      <c r="N458" s="220" t="s">
        <v>42</v>
      </c>
      <c r="O458" s="84"/>
      <c r="P458" s="221">
        <f>O458*H458</f>
        <v>0</v>
      </c>
      <c r="Q458" s="221">
        <v>2.0000000000000002E-05</v>
      </c>
      <c r="R458" s="221">
        <f>Q458*H458</f>
        <v>0.00058799999999999998</v>
      </c>
      <c r="S458" s="221">
        <v>0</v>
      </c>
      <c r="T458" s="222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3" t="s">
        <v>221</v>
      </c>
      <c r="AT458" s="223" t="s">
        <v>142</v>
      </c>
      <c r="AU458" s="223" t="s">
        <v>81</v>
      </c>
      <c r="AY458" s="17" t="s">
        <v>138</v>
      </c>
      <c r="BE458" s="224">
        <f>IF(N458="základní",J458,0)</f>
        <v>0</v>
      </c>
      <c r="BF458" s="224">
        <f>IF(N458="snížená",J458,0)</f>
        <v>0</v>
      </c>
      <c r="BG458" s="224">
        <f>IF(N458="zákl. přenesená",J458,0)</f>
        <v>0</v>
      </c>
      <c r="BH458" s="224">
        <f>IF(N458="sníž. přenesená",J458,0)</f>
        <v>0</v>
      </c>
      <c r="BI458" s="224">
        <f>IF(N458="nulová",J458,0)</f>
        <v>0</v>
      </c>
      <c r="BJ458" s="17" t="s">
        <v>79</v>
      </c>
      <c r="BK458" s="224">
        <f>ROUND(I458*H458,2)</f>
        <v>0</v>
      </c>
      <c r="BL458" s="17" t="s">
        <v>221</v>
      </c>
      <c r="BM458" s="223" t="s">
        <v>716</v>
      </c>
    </row>
    <row r="459" s="2" customFormat="1">
      <c r="A459" s="38"/>
      <c r="B459" s="39"/>
      <c r="C459" s="40"/>
      <c r="D459" s="225" t="s">
        <v>149</v>
      </c>
      <c r="E459" s="40"/>
      <c r="F459" s="226" t="s">
        <v>717</v>
      </c>
      <c r="G459" s="40"/>
      <c r="H459" s="40"/>
      <c r="I459" s="227"/>
      <c r="J459" s="40"/>
      <c r="K459" s="40"/>
      <c r="L459" s="44"/>
      <c r="M459" s="228"/>
      <c r="N459" s="229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149</v>
      </c>
      <c r="AU459" s="17" t="s">
        <v>81</v>
      </c>
    </row>
    <row r="460" s="13" customFormat="1">
      <c r="A460" s="13"/>
      <c r="B460" s="230"/>
      <c r="C460" s="231"/>
      <c r="D460" s="232" t="s">
        <v>156</v>
      </c>
      <c r="E460" s="233" t="s">
        <v>19</v>
      </c>
      <c r="F460" s="234" t="s">
        <v>718</v>
      </c>
      <c r="G460" s="231"/>
      <c r="H460" s="233" t="s">
        <v>19</v>
      </c>
      <c r="I460" s="235"/>
      <c r="J460" s="231"/>
      <c r="K460" s="231"/>
      <c r="L460" s="236"/>
      <c r="M460" s="237"/>
      <c r="N460" s="238"/>
      <c r="O460" s="238"/>
      <c r="P460" s="238"/>
      <c r="Q460" s="238"/>
      <c r="R460" s="238"/>
      <c r="S460" s="238"/>
      <c r="T460" s="23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0" t="s">
        <v>156</v>
      </c>
      <c r="AU460" s="240" t="s">
        <v>81</v>
      </c>
      <c r="AV460" s="13" t="s">
        <v>79</v>
      </c>
      <c r="AW460" s="13" t="s">
        <v>33</v>
      </c>
      <c r="AX460" s="13" t="s">
        <v>71</v>
      </c>
      <c r="AY460" s="240" t="s">
        <v>138</v>
      </c>
    </row>
    <row r="461" s="14" customFormat="1">
      <c r="A461" s="14"/>
      <c r="B461" s="241"/>
      <c r="C461" s="242"/>
      <c r="D461" s="232" t="s">
        <v>156</v>
      </c>
      <c r="E461" s="243" t="s">
        <v>19</v>
      </c>
      <c r="F461" s="244" t="s">
        <v>719</v>
      </c>
      <c r="G461" s="242"/>
      <c r="H461" s="245">
        <v>12.6</v>
      </c>
      <c r="I461" s="246"/>
      <c r="J461" s="242"/>
      <c r="K461" s="242"/>
      <c r="L461" s="247"/>
      <c r="M461" s="248"/>
      <c r="N461" s="249"/>
      <c r="O461" s="249"/>
      <c r="P461" s="249"/>
      <c r="Q461" s="249"/>
      <c r="R461" s="249"/>
      <c r="S461" s="249"/>
      <c r="T461" s="25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1" t="s">
        <v>156</v>
      </c>
      <c r="AU461" s="251" t="s">
        <v>81</v>
      </c>
      <c r="AV461" s="14" t="s">
        <v>81</v>
      </c>
      <c r="AW461" s="14" t="s">
        <v>33</v>
      </c>
      <c r="AX461" s="14" t="s">
        <v>71</v>
      </c>
      <c r="AY461" s="251" t="s">
        <v>138</v>
      </c>
    </row>
    <row r="462" s="13" customFormat="1">
      <c r="A462" s="13"/>
      <c r="B462" s="230"/>
      <c r="C462" s="231"/>
      <c r="D462" s="232" t="s">
        <v>156</v>
      </c>
      <c r="E462" s="233" t="s">
        <v>19</v>
      </c>
      <c r="F462" s="234" t="s">
        <v>163</v>
      </c>
      <c r="G462" s="231"/>
      <c r="H462" s="233" t="s">
        <v>19</v>
      </c>
      <c r="I462" s="235"/>
      <c r="J462" s="231"/>
      <c r="K462" s="231"/>
      <c r="L462" s="236"/>
      <c r="M462" s="237"/>
      <c r="N462" s="238"/>
      <c r="O462" s="238"/>
      <c r="P462" s="238"/>
      <c r="Q462" s="238"/>
      <c r="R462" s="238"/>
      <c r="S462" s="238"/>
      <c r="T462" s="23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0" t="s">
        <v>156</v>
      </c>
      <c r="AU462" s="240" t="s">
        <v>81</v>
      </c>
      <c r="AV462" s="13" t="s">
        <v>79</v>
      </c>
      <c r="AW462" s="13" t="s">
        <v>33</v>
      </c>
      <c r="AX462" s="13" t="s">
        <v>71</v>
      </c>
      <c r="AY462" s="240" t="s">
        <v>138</v>
      </c>
    </row>
    <row r="463" s="14" customFormat="1">
      <c r="A463" s="14"/>
      <c r="B463" s="241"/>
      <c r="C463" s="242"/>
      <c r="D463" s="232" t="s">
        <v>156</v>
      </c>
      <c r="E463" s="243" t="s">
        <v>19</v>
      </c>
      <c r="F463" s="244" t="s">
        <v>720</v>
      </c>
      <c r="G463" s="242"/>
      <c r="H463" s="245">
        <v>16.800000000000001</v>
      </c>
      <c r="I463" s="246"/>
      <c r="J463" s="242"/>
      <c r="K463" s="242"/>
      <c r="L463" s="247"/>
      <c r="M463" s="248"/>
      <c r="N463" s="249"/>
      <c r="O463" s="249"/>
      <c r="P463" s="249"/>
      <c r="Q463" s="249"/>
      <c r="R463" s="249"/>
      <c r="S463" s="249"/>
      <c r="T463" s="250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1" t="s">
        <v>156</v>
      </c>
      <c r="AU463" s="251" t="s">
        <v>81</v>
      </c>
      <c r="AV463" s="14" t="s">
        <v>81</v>
      </c>
      <c r="AW463" s="14" t="s">
        <v>33</v>
      </c>
      <c r="AX463" s="14" t="s">
        <v>71</v>
      </c>
      <c r="AY463" s="251" t="s">
        <v>138</v>
      </c>
    </row>
    <row r="464" s="15" customFormat="1">
      <c r="A464" s="15"/>
      <c r="B464" s="252"/>
      <c r="C464" s="253"/>
      <c r="D464" s="232" t="s">
        <v>156</v>
      </c>
      <c r="E464" s="254" t="s">
        <v>19</v>
      </c>
      <c r="F464" s="255" t="s">
        <v>166</v>
      </c>
      <c r="G464" s="253"/>
      <c r="H464" s="256">
        <v>29.399999999999999</v>
      </c>
      <c r="I464" s="257"/>
      <c r="J464" s="253"/>
      <c r="K464" s="253"/>
      <c r="L464" s="258"/>
      <c r="M464" s="259"/>
      <c r="N464" s="260"/>
      <c r="O464" s="260"/>
      <c r="P464" s="260"/>
      <c r="Q464" s="260"/>
      <c r="R464" s="260"/>
      <c r="S464" s="260"/>
      <c r="T464" s="261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2" t="s">
        <v>156</v>
      </c>
      <c r="AU464" s="262" t="s">
        <v>81</v>
      </c>
      <c r="AV464" s="15" t="s">
        <v>147</v>
      </c>
      <c r="AW464" s="15" t="s">
        <v>33</v>
      </c>
      <c r="AX464" s="15" t="s">
        <v>79</v>
      </c>
      <c r="AY464" s="262" t="s">
        <v>138</v>
      </c>
    </row>
    <row r="465" s="2" customFormat="1" ht="24.15" customHeight="1">
      <c r="A465" s="38"/>
      <c r="B465" s="39"/>
      <c r="C465" s="212" t="s">
        <v>721</v>
      </c>
      <c r="D465" s="212" t="s">
        <v>142</v>
      </c>
      <c r="E465" s="213" t="s">
        <v>722</v>
      </c>
      <c r="F465" s="214" t="s">
        <v>723</v>
      </c>
      <c r="G465" s="215" t="s">
        <v>145</v>
      </c>
      <c r="H465" s="216">
        <v>29.399999999999999</v>
      </c>
      <c r="I465" s="217"/>
      <c r="J465" s="218">
        <f>ROUND(I465*H465,2)</f>
        <v>0</v>
      </c>
      <c r="K465" s="214" t="s">
        <v>146</v>
      </c>
      <c r="L465" s="44"/>
      <c r="M465" s="219" t="s">
        <v>19</v>
      </c>
      <c r="N465" s="220" t="s">
        <v>42</v>
      </c>
      <c r="O465" s="84"/>
      <c r="P465" s="221">
        <f>O465*H465</f>
        <v>0</v>
      </c>
      <c r="Q465" s="221">
        <v>0.00035</v>
      </c>
      <c r="R465" s="221">
        <f>Q465*H465</f>
        <v>0.010289999999999999</v>
      </c>
      <c r="S465" s="221">
        <v>0</v>
      </c>
      <c r="T465" s="222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3" t="s">
        <v>221</v>
      </c>
      <c r="AT465" s="223" t="s">
        <v>142</v>
      </c>
      <c r="AU465" s="223" t="s">
        <v>81</v>
      </c>
      <c r="AY465" s="17" t="s">
        <v>138</v>
      </c>
      <c r="BE465" s="224">
        <f>IF(N465="základní",J465,0)</f>
        <v>0</v>
      </c>
      <c r="BF465" s="224">
        <f>IF(N465="snížená",J465,0)</f>
        <v>0</v>
      </c>
      <c r="BG465" s="224">
        <f>IF(N465="zákl. přenesená",J465,0)</f>
        <v>0</v>
      </c>
      <c r="BH465" s="224">
        <f>IF(N465="sníž. přenesená",J465,0)</f>
        <v>0</v>
      </c>
      <c r="BI465" s="224">
        <f>IF(N465="nulová",J465,0)</f>
        <v>0</v>
      </c>
      <c r="BJ465" s="17" t="s">
        <v>79</v>
      </c>
      <c r="BK465" s="224">
        <f>ROUND(I465*H465,2)</f>
        <v>0</v>
      </c>
      <c r="BL465" s="17" t="s">
        <v>221</v>
      </c>
      <c r="BM465" s="223" t="s">
        <v>724</v>
      </c>
    </row>
    <row r="466" s="2" customFormat="1">
      <c r="A466" s="38"/>
      <c r="B466" s="39"/>
      <c r="C466" s="40"/>
      <c r="D466" s="225" t="s">
        <v>149</v>
      </c>
      <c r="E466" s="40"/>
      <c r="F466" s="226" t="s">
        <v>725</v>
      </c>
      <c r="G466" s="40"/>
      <c r="H466" s="40"/>
      <c r="I466" s="227"/>
      <c r="J466" s="40"/>
      <c r="K466" s="40"/>
      <c r="L466" s="44"/>
      <c r="M466" s="228"/>
      <c r="N466" s="229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149</v>
      </c>
      <c r="AU466" s="17" t="s">
        <v>81</v>
      </c>
    </row>
    <row r="467" s="2" customFormat="1" ht="24.15" customHeight="1">
      <c r="A467" s="38"/>
      <c r="B467" s="39"/>
      <c r="C467" s="212" t="s">
        <v>726</v>
      </c>
      <c r="D467" s="212" t="s">
        <v>142</v>
      </c>
      <c r="E467" s="213" t="s">
        <v>727</v>
      </c>
      <c r="F467" s="214" t="s">
        <v>728</v>
      </c>
      <c r="G467" s="215" t="s">
        <v>145</v>
      </c>
      <c r="H467" s="216">
        <v>29.399999999999999</v>
      </c>
      <c r="I467" s="217"/>
      <c r="J467" s="218">
        <f>ROUND(I467*H467,2)</f>
        <v>0</v>
      </c>
      <c r="K467" s="214" t="s">
        <v>146</v>
      </c>
      <c r="L467" s="44"/>
      <c r="M467" s="219" t="s">
        <v>19</v>
      </c>
      <c r="N467" s="220" t="s">
        <v>42</v>
      </c>
      <c r="O467" s="84"/>
      <c r="P467" s="221">
        <f>O467*H467</f>
        <v>0</v>
      </c>
      <c r="Q467" s="221">
        <v>0.00012999999999999999</v>
      </c>
      <c r="R467" s="221">
        <f>Q467*H467</f>
        <v>0.0038219999999999994</v>
      </c>
      <c r="S467" s="221">
        <v>0</v>
      </c>
      <c r="T467" s="222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3" t="s">
        <v>221</v>
      </c>
      <c r="AT467" s="223" t="s">
        <v>142</v>
      </c>
      <c r="AU467" s="223" t="s">
        <v>81</v>
      </c>
      <c r="AY467" s="17" t="s">
        <v>138</v>
      </c>
      <c r="BE467" s="224">
        <f>IF(N467="základní",J467,0)</f>
        <v>0</v>
      </c>
      <c r="BF467" s="224">
        <f>IF(N467="snížená",J467,0)</f>
        <v>0</v>
      </c>
      <c r="BG467" s="224">
        <f>IF(N467="zákl. přenesená",J467,0)</f>
        <v>0</v>
      </c>
      <c r="BH467" s="224">
        <f>IF(N467="sníž. přenesená",J467,0)</f>
        <v>0</v>
      </c>
      <c r="BI467" s="224">
        <f>IF(N467="nulová",J467,0)</f>
        <v>0</v>
      </c>
      <c r="BJ467" s="17" t="s">
        <v>79</v>
      </c>
      <c r="BK467" s="224">
        <f>ROUND(I467*H467,2)</f>
        <v>0</v>
      </c>
      <c r="BL467" s="17" t="s">
        <v>221</v>
      </c>
      <c r="BM467" s="223" t="s">
        <v>729</v>
      </c>
    </row>
    <row r="468" s="2" customFormat="1">
      <c r="A468" s="38"/>
      <c r="B468" s="39"/>
      <c r="C468" s="40"/>
      <c r="D468" s="225" t="s">
        <v>149</v>
      </c>
      <c r="E468" s="40"/>
      <c r="F468" s="226" t="s">
        <v>730</v>
      </c>
      <c r="G468" s="40"/>
      <c r="H468" s="40"/>
      <c r="I468" s="227"/>
      <c r="J468" s="40"/>
      <c r="K468" s="40"/>
      <c r="L468" s="44"/>
      <c r="M468" s="228"/>
      <c r="N468" s="229"/>
      <c r="O468" s="84"/>
      <c r="P468" s="84"/>
      <c r="Q468" s="84"/>
      <c r="R468" s="84"/>
      <c r="S468" s="84"/>
      <c r="T468" s="85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149</v>
      </c>
      <c r="AU468" s="17" t="s">
        <v>81</v>
      </c>
    </row>
    <row r="469" s="2" customFormat="1" ht="24.15" customHeight="1">
      <c r="A469" s="38"/>
      <c r="B469" s="39"/>
      <c r="C469" s="212" t="s">
        <v>731</v>
      </c>
      <c r="D469" s="212" t="s">
        <v>142</v>
      </c>
      <c r="E469" s="213" t="s">
        <v>732</v>
      </c>
      <c r="F469" s="214" t="s">
        <v>733</v>
      </c>
      <c r="G469" s="215" t="s">
        <v>145</v>
      </c>
      <c r="H469" s="216">
        <v>29.399999999999999</v>
      </c>
      <c r="I469" s="217"/>
      <c r="J469" s="218">
        <f>ROUND(I469*H469,2)</f>
        <v>0</v>
      </c>
      <c r="K469" s="214" t="s">
        <v>146</v>
      </c>
      <c r="L469" s="44"/>
      <c r="M469" s="219" t="s">
        <v>19</v>
      </c>
      <c r="N469" s="220" t="s">
        <v>42</v>
      </c>
      <c r="O469" s="84"/>
      <c r="P469" s="221">
        <f>O469*H469</f>
        <v>0</v>
      </c>
      <c r="Q469" s="221">
        <v>0.00029</v>
      </c>
      <c r="R469" s="221">
        <f>Q469*H469</f>
        <v>0.0085259999999999989</v>
      </c>
      <c r="S469" s="221">
        <v>0</v>
      </c>
      <c r="T469" s="222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3" t="s">
        <v>221</v>
      </c>
      <c r="AT469" s="223" t="s">
        <v>142</v>
      </c>
      <c r="AU469" s="223" t="s">
        <v>81</v>
      </c>
      <c r="AY469" s="17" t="s">
        <v>138</v>
      </c>
      <c r="BE469" s="224">
        <f>IF(N469="základní",J469,0)</f>
        <v>0</v>
      </c>
      <c r="BF469" s="224">
        <f>IF(N469="snížená",J469,0)</f>
        <v>0</v>
      </c>
      <c r="BG469" s="224">
        <f>IF(N469="zákl. přenesená",J469,0)</f>
        <v>0</v>
      </c>
      <c r="BH469" s="224">
        <f>IF(N469="sníž. přenesená",J469,0)</f>
        <v>0</v>
      </c>
      <c r="BI469" s="224">
        <f>IF(N469="nulová",J469,0)</f>
        <v>0</v>
      </c>
      <c r="BJ469" s="17" t="s">
        <v>79</v>
      </c>
      <c r="BK469" s="224">
        <f>ROUND(I469*H469,2)</f>
        <v>0</v>
      </c>
      <c r="BL469" s="17" t="s">
        <v>221</v>
      </c>
      <c r="BM469" s="223" t="s">
        <v>734</v>
      </c>
    </row>
    <row r="470" s="2" customFormat="1">
      <c r="A470" s="38"/>
      <c r="B470" s="39"/>
      <c r="C470" s="40"/>
      <c r="D470" s="225" t="s">
        <v>149</v>
      </c>
      <c r="E470" s="40"/>
      <c r="F470" s="226" t="s">
        <v>735</v>
      </c>
      <c r="G470" s="40"/>
      <c r="H470" s="40"/>
      <c r="I470" s="227"/>
      <c r="J470" s="40"/>
      <c r="K470" s="40"/>
      <c r="L470" s="44"/>
      <c r="M470" s="228"/>
      <c r="N470" s="229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149</v>
      </c>
      <c r="AU470" s="17" t="s">
        <v>81</v>
      </c>
    </row>
    <row r="471" s="2" customFormat="1" ht="37.8" customHeight="1">
      <c r="A471" s="38"/>
      <c r="B471" s="39"/>
      <c r="C471" s="212" t="s">
        <v>736</v>
      </c>
      <c r="D471" s="212" t="s">
        <v>142</v>
      </c>
      <c r="E471" s="213" t="s">
        <v>737</v>
      </c>
      <c r="F471" s="214" t="s">
        <v>738</v>
      </c>
      <c r="G471" s="215" t="s">
        <v>145</v>
      </c>
      <c r="H471" s="216">
        <v>29.399999999999999</v>
      </c>
      <c r="I471" s="217"/>
      <c r="J471" s="218">
        <f>ROUND(I471*H471,2)</f>
        <v>0</v>
      </c>
      <c r="K471" s="214" t="s">
        <v>146</v>
      </c>
      <c r="L471" s="44"/>
      <c r="M471" s="219" t="s">
        <v>19</v>
      </c>
      <c r="N471" s="220" t="s">
        <v>42</v>
      </c>
      <c r="O471" s="84"/>
      <c r="P471" s="221">
        <f>O471*H471</f>
        <v>0</v>
      </c>
      <c r="Q471" s="221">
        <v>0.00011</v>
      </c>
      <c r="R471" s="221">
        <f>Q471*H471</f>
        <v>0.0032339999999999999</v>
      </c>
      <c r="S471" s="221">
        <v>0</v>
      </c>
      <c r="T471" s="222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3" t="s">
        <v>221</v>
      </c>
      <c r="AT471" s="223" t="s">
        <v>142</v>
      </c>
      <c r="AU471" s="223" t="s">
        <v>81</v>
      </c>
      <c r="AY471" s="17" t="s">
        <v>138</v>
      </c>
      <c r="BE471" s="224">
        <f>IF(N471="základní",J471,0)</f>
        <v>0</v>
      </c>
      <c r="BF471" s="224">
        <f>IF(N471="snížená",J471,0)</f>
        <v>0</v>
      </c>
      <c r="BG471" s="224">
        <f>IF(N471="zákl. přenesená",J471,0)</f>
        <v>0</v>
      </c>
      <c r="BH471" s="224">
        <f>IF(N471="sníž. přenesená",J471,0)</f>
        <v>0</v>
      </c>
      <c r="BI471" s="224">
        <f>IF(N471="nulová",J471,0)</f>
        <v>0</v>
      </c>
      <c r="BJ471" s="17" t="s">
        <v>79</v>
      </c>
      <c r="BK471" s="224">
        <f>ROUND(I471*H471,2)</f>
        <v>0</v>
      </c>
      <c r="BL471" s="17" t="s">
        <v>221</v>
      </c>
      <c r="BM471" s="223" t="s">
        <v>739</v>
      </c>
    </row>
    <row r="472" s="2" customFormat="1">
      <c r="A472" s="38"/>
      <c r="B472" s="39"/>
      <c r="C472" s="40"/>
      <c r="D472" s="225" t="s">
        <v>149</v>
      </c>
      <c r="E472" s="40"/>
      <c r="F472" s="226" t="s">
        <v>740</v>
      </c>
      <c r="G472" s="40"/>
      <c r="H472" s="40"/>
      <c r="I472" s="227"/>
      <c r="J472" s="40"/>
      <c r="K472" s="40"/>
      <c r="L472" s="44"/>
      <c r="M472" s="228"/>
      <c r="N472" s="229"/>
      <c r="O472" s="84"/>
      <c r="P472" s="84"/>
      <c r="Q472" s="84"/>
      <c r="R472" s="84"/>
      <c r="S472" s="84"/>
      <c r="T472" s="85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149</v>
      </c>
      <c r="AU472" s="17" t="s">
        <v>81</v>
      </c>
    </row>
    <row r="473" s="12" customFormat="1" ht="22.8" customHeight="1">
      <c r="A473" s="12"/>
      <c r="B473" s="196"/>
      <c r="C473" s="197"/>
      <c r="D473" s="198" t="s">
        <v>70</v>
      </c>
      <c r="E473" s="210" t="s">
        <v>262</v>
      </c>
      <c r="F473" s="210" t="s">
        <v>263</v>
      </c>
      <c r="G473" s="197"/>
      <c r="H473" s="197"/>
      <c r="I473" s="200"/>
      <c r="J473" s="211">
        <f>BK473</f>
        <v>0</v>
      </c>
      <c r="K473" s="197"/>
      <c r="L473" s="202"/>
      <c r="M473" s="203"/>
      <c r="N473" s="204"/>
      <c r="O473" s="204"/>
      <c r="P473" s="205">
        <f>SUM(P474:P498)</f>
        <v>0</v>
      </c>
      <c r="Q473" s="204"/>
      <c r="R473" s="205">
        <f>SUM(R474:R498)</f>
        <v>0.54308292000000002</v>
      </c>
      <c r="S473" s="204"/>
      <c r="T473" s="206">
        <f>SUM(T474:T498)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07" t="s">
        <v>81</v>
      </c>
      <c r="AT473" s="208" t="s">
        <v>70</v>
      </c>
      <c r="AU473" s="208" t="s">
        <v>79</v>
      </c>
      <c r="AY473" s="207" t="s">
        <v>138</v>
      </c>
      <c r="BK473" s="209">
        <f>SUM(BK474:BK498)</f>
        <v>0</v>
      </c>
    </row>
    <row r="474" s="2" customFormat="1" ht="24.15" customHeight="1">
      <c r="A474" s="38"/>
      <c r="B474" s="39"/>
      <c r="C474" s="212" t="s">
        <v>741</v>
      </c>
      <c r="D474" s="212" t="s">
        <v>142</v>
      </c>
      <c r="E474" s="213" t="s">
        <v>742</v>
      </c>
      <c r="F474" s="214" t="s">
        <v>743</v>
      </c>
      <c r="G474" s="215" t="s">
        <v>145</v>
      </c>
      <c r="H474" s="216">
        <v>472.452</v>
      </c>
      <c r="I474" s="217"/>
      <c r="J474" s="218">
        <f>ROUND(I474*H474,2)</f>
        <v>0</v>
      </c>
      <c r="K474" s="214" t="s">
        <v>146</v>
      </c>
      <c r="L474" s="44"/>
      <c r="M474" s="219" t="s">
        <v>19</v>
      </c>
      <c r="N474" s="220" t="s">
        <v>42</v>
      </c>
      <c r="O474" s="84"/>
      <c r="P474" s="221">
        <f>O474*H474</f>
        <v>0</v>
      </c>
      <c r="Q474" s="221">
        <v>0</v>
      </c>
      <c r="R474" s="221">
        <f>Q474*H474</f>
        <v>0</v>
      </c>
      <c r="S474" s="221">
        <v>0</v>
      </c>
      <c r="T474" s="222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3" t="s">
        <v>221</v>
      </c>
      <c r="AT474" s="223" t="s">
        <v>142</v>
      </c>
      <c r="AU474" s="223" t="s">
        <v>81</v>
      </c>
      <c r="AY474" s="17" t="s">
        <v>138</v>
      </c>
      <c r="BE474" s="224">
        <f>IF(N474="základní",J474,0)</f>
        <v>0</v>
      </c>
      <c r="BF474" s="224">
        <f>IF(N474="snížená",J474,0)</f>
        <v>0</v>
      </c>
      <c r="BG474" s="224">
        <f>IF(N474="zákl. přenesená",J474,0)</f>
        <v>0</v>
      </c>
      <c r="BH474" s="224">
        <f>IF(N474="sníž. přenesená",J474,0)</f>
        <v>0</v>
      </c>
      <c r="BI474" s="224">
        <f>IF(N474="nulová",J474,0)</f>
        <v>0</v>
      </c>
      <c r="BJ474" s="17" t="s">
        <v>79</v>
      </c>
      <c r="BK474" s="224">
        <f>ROUND(I474*H474,2)</f>
        <v>0</v>
      </c>
      <c r="BL474" s="17" t="s">
        <v>221</v>
      </c>
      <c r="BM474" s="223" t="s">
        <v>744</v>
      </c>
    </row>
    <row r="475" s="2" customFormat="1">
      <c r="A475" s="38"/>
      <c r="B475" s="39"/>
      <c r="C475" s="40"/>
      <c r="D475" s="225" t="s">
        <v>149</v>
      </c>
      <c r="E475" s="40"/>
      <c r="F475" s="226" t="s">
        <v>745</v>
      </c>
      <c r="G475" s="40"/>
      <c r="H475" s="40"/>
      <c r="I475" s="227"/>
      <c r="J475" s="40"/>
      <c r="K475" s="40"/>
      <c r="L475" s="44"/>
      <c r="M475" s="228"/>
      <c r="N475" s="229"/>
      <c r="O475" s="84"/>
      <c r="P475" s="84"/>
      <c r="Q475" s="84"/>
      <c r="R475" s="84"/>
      <c r="S475" s="84"/>
      <c r="T475" s="85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149</v>
      </c>
      <c r="AU475" s="17" t="s">
        <v>81</v>
      </c>
    </row>
    <row r="476" s="2" customFormat="1" ht="37.8" customHeight="1">
      <c r="A476" s="38"/>
      <c r="B476" s="39"/>
      <c r="C476" s="212" t="s">
        <v>746</v>
      </c>
      <c r="D476" s="212" t="s">
        <v>142</v>
      </c>
      <c r="E476" s="213" t="s">
        <v>747</v>
      </c>
      <c r="F476" s="214" t="s">
        <v>748</v>
      </c>
      <c r="G476" s="215" t="s">
        <v>145</v>
      </c>
      <c r="H476" s="216">
        <v>72.390000000000001</v>
      </c>
      <c r="I476" s="217"/>
      <c r="J476" s="218">
        <f>ROUND(I476*H476,2)</f>
        <v>0</v>
      </c>
      <c r="K476" s="214" t="s">
        <v>146</v>
      </c>
      <c r="L476" s="44"/>
      <c r="M476" s="219" t="s">
        <v>19</v>
      </c>
      <c r="N476" s="220" t="s">
        <v>42</v>
      </c>
      <c r="O476" s="84"/>
      <c r="P476" s="221">
        <f>O476*H476</f>
        <v>0</v>
      </c>
      <c r="Q476" s="221">
        <v>0.0044999999999999997</v>
      </c>
      <c r="R476" s="221">
        <f>Q476*H476</f>
        <v>0.32575499999999996</v>
      </c>
      <c r="S476" s="221">
        <v>0</v>
      </c>
      <c r="T476" s="222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3" t="s">
        <v>221</v>
      </c>
      <c r="AT476" s="223" t="s">
        <v>142</v>
      </c>
      <c r="AU476" s="223" t="s">
        <v>81</v>
      </c>
      <c r="AY476" s="17" t="s">
        <v>138</v>
      </c>
      <c r="BE476" s="224">
        <f>IF(N476="základní",J476,0)</f>
        <v>0</v>
      </c>
      <c r="BF476" s="224">
        <f>IF(N476="snížená",J476,0)</f>
        <v>0</v>
      </c>
      <c r="BG476" s="224">
        <f>IF(N476="zákl. přenesená",J476,0)</f>
        <v>0</v>
      </c>
      <c r="BH476" s="224">
        <f>IF(N476="sníž. přenesená",J476,0)</f>
        <v>0</v>
      </c>
      <c r="BI476" s="224">
        <f>IF(N476="nulová",J476,0)</f>
        <v>0</v>
      </c>
      <c r="BJ476" s="17" t="s">
        <v>79</v>
      </c>
      <c r="BK476" s="224">
        <f>ROUND(I476*H476,2)</f>
        <v>0</v>
      </c>
      <c r="BL476" s="17" t="s">
        <v>221</v>
      </c>
      <c r="BM476" s="223" t="s">
        <v>749</v>
      </c>
    </row>
    <row r="477" s="2" customFormat="1">
      <c r="A477" s="38"/>
      <c r="B477" s="39"/>
      <c r="C477" s="40"/>
      <c r="D477" s="225" t="s">
        <v>149</v>
      </c>
      <c r="E477" s="40"/>
      <c r="F477" s="226" t="s">
        <v>750</v>
      </c>
      <c r="G477" s="40"/>
      <c r="H477" s="40"/>
      <c r="I477" s="227"/>
      <c r="J477" s="40"/>
      <c r="K477" s="40"/>
      <c r="L477" s="44"/>
      <c r="M477" s="228"/>
      <c r="N477" s="229"/>
      <c r="O477" s="84"/>
      <c r="P477" s="84"/>
      <c r="Q477" s="84"/>
      <c r="R477" s="84"/>
      <c r="S477" s="84"/>
      <c r="T477" s="85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149</v>
      </c>
      <c r="AU477" s="17" t="s">
        <v>81</v>
      </c>
    </row>
    <row r="478" s="13" customFormat="1">
      <c r="A478" s="13"/>
      <c r="B478" s="230"/>
      <c r="C478" s="231"/>
      <c r="D478" s="232" t="s">
        <v>156</v>
      </c>
      <c r="E478" s="233" t="s">
        <v>19</v>
      </c>
      <c r="F478" s="234" t="s">
        <v>157</v>
      </c>
      <c r="G478" s="231"/>
      <c r="H478" s="233" t="s">
        <v>19</v>
      </c>
      <c r="I478" s="235"/>
      <c r="J478" s="231"/>
      <c r="K478" s="231"/>
      <c r="L478" s="236"/>
      <c r="M478" s="237"/>
      <c r="N478" s="238"/>
      <c r="O478" s="238"/>
      <c r="P478" s="238"/>
      <c r="Q478" s="238"/>
      <c r="R478" s="238"/>
      <c r="S478" s="238"/>
      <c r="T478" s="23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0" t="s">
        <v>156</v>
      </c>
      <c r="AU478" s="240" t="s">
        <v>81</v>
      </c>
      <c r="AV478" s="13" t="s">
        <v>79</v>
      </c>
      <c r="AW478" s="13" t="s">
        <v>33</v>
      </c>
      <c r="AX478" s="13" t="s">
        <v>71</v>
      </c>
      <c r="AY478" s="240" t="s">
        <v>138</v>
      </c>
    </row>
    <row r="479" s="14" customFormat="1">
      <c r="A479" s="14"/>
      <c r="B479" s="241"/>
      <c r="C479" s="242"/>
      <c r="D479" s="232" t="s">
        <v>156</v>
      </c>
      <c r="E479" s="243" t="s">
        <v>19</v>
      </c>
      <c r="F479" s="244" t="s">
        <v>427</v>
      </c>
      <c r="G479" s="242"/>
      <c r="H479" s="245">
        <v>20.469999999999999</v>
      </c>
      <c r="I479" s="246"/>
      <c r="J479" s="242"/>
      <c r="K479" s="242"/>
      <c r="L479" s="247"/>
      <c r="M479" s="248"/>
      <c r="N479" s="249"/>
      <c r="O479" s="249"/>
      <c r="P479" s="249"/>
      <c r="Q479" s="249"/>
      <c r="R479" s="249"/>
      <c r="S479" s="249"/>
      <c r="T479" s="250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1" t="s">
        <v>156</v>
      </c>
      <c r="AU479" s="251" t="s">
        <v>81</v>
      </c>
      <c r="AV479" s="14" t="s">
        <v>81</v>
      </c>
      <c r="AW479" s="14" t="s">
        <v>33</v>
      </c>
      <c r="AX479" s="14" t="s">
        <v>71</v>
      </c>
      <c r="AY479" s="251" t="s">
        <v>138</v>
      </c>
    </row>
    <row r="480" s="13" customFormat="1">
      <c r="A480" s="13"/>
      <c r="B480" s="230"/>
      <c r="C480" s="231"/>
      <c r="D480" s="232" t="s">
        <v>156</v>
      </c>
      <c r="E480" s="233" t="s">
        <v>19</v>
      </c>
      <c r="F480" s="234" t="s">
        <v>160</v>
      </c>
      <c r="G480" s="231"/>
      <c r="H480" s="233" t="s">
        <v>19</v>
      </c>
      <c r="I480" s="235"/>
      <c r="J480" s="231"/>
      <c r="K480" s="231"/>
      <c r="L480" s="236"/>
      <c r="M480" s="237"/>
      <c r="N480" s="238"/>
      <c r="O480" s="238"/>
      <c r="P480" s="238"/>
      <c r="Q480" s="238"/>
      <c r="R480" s="238"/>
      <c r="S480" s="238"/>
      <c r="T480" s="23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0" t="s">
        <v>156</v>
      </c>
      <c r="AU480" s="240" t="s">
        <v>81</v>
      </c>
      <c r="AV480" s="13" t="s">
        <v>79</v>
      </c>
      <c r="AW480" s="13" t="s">
        <v>33</v>
      </c>
      <c r="AX480" s="13" t="s">
        <v>71</v>
      </c>
      <c r="AY480" s="240" t="s">
        <v>138</v>
      </c>
    </row>
    <row r="481" s="14" customFormat="1">
      <c r="A481" s="14"/>
      <c r="B481" s="241"/>
      <c r="C481" s="242"/>
      <c r="D481" s="232" t="s">
        <v>156</v>
      </c>
      <c r="E481" s="243" t="s">
        <v>19</v>
      </c>
      <c r="F481" s="244" t="s">
        <v>428</v>
      </c>
      <c r="G481" s="242"/>
      <c r="H481" s="245">
        <v>21.170000000000002</v>
      </c>
      <c r="I481" s="246"/>
      <c r="J481" s="242"/>
      <c r="K481" s="242"/>
      <c r="L481" s="247"/>
      <c r="M481" s="248"/>
      <c r="N481" s="249"/>
      <c r="O481" s="249"/>
      <c r="P481" s="249"/>
      <c r="Q481" s="249"/>
      <c r="R481" s="249"/>
      <c r="S481" s="249"/>
      <c r="T481" s="25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1" t="s">
        <v>156</v>
      </c>
      <c r="AU481" s="251" t="s">
        <v>81</v>
      </c>
      <c r="AV481" s="14" t="s">
        <v>81</v>
      </c>
      <c r="AW481" s="14" t="s">
        <v>33</v>
      </c>
      <c r="AX481" s="14" t="s">
        <v>71</v>
      </c>
      <c r="AY481" s="251" t="s">
        <v>138</v>
      </c>
    </row>
    <row r="482" s="13" customFormat="1">
      <c r="A482" s="13"/>
      <c r="B482" s="230"/>
      <c r="C482" s="231"/>
      <c r="D482" s="232" t="s">
        <v>156</v>
      </c>
      <c r="E482" s="233" t="s">
        <v>19</v>
      </c>
      <c r="F482" s="234" t="s">
        <v>163</v>
      </c>
      <c r="G482" s="231"/>
      <c r="H482" s="233" t="s">
        <v>19</v>
      </c>
      <c r="I482" s="235"/>
      <c r="J482" s="231"/>
      <c r="K482" s="231"/>
      <c r="L482" s="236"/>
      <c r="M482" s="237"/>
      <c r="N482" s="238"/>
      <c r="O482" s="238"/>
      <c r="P482" s="238"/>
      <c r="Q482" s="238"/>
      <c r="R482" s="238"/>
      <c r="S482" s="238"/>
      <c r="T482" s="239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0" t="s">
        <v>156</v>
      </c>
      <c r="AU482" s="240" t="s">
        <v>81</v>
      </c>
      <c r="AV482" s="13" t="s">
        <v>79</v>
      </c>
      <c r="AW482" s="13" t="s">
        <v>33</v>
      </c>
      <c r="AX482" s="13" t="s">
        <v>71</v>
      </c>
      <c r="AY482" s="240" t="s">
        <v>138</v>
      </c>
    </row>
    <row r="483" s="14" customFormat="1">
      <c r="A483" s="14"/>
      <c r="B483" s="241"/>
      <c r="C483" s="242"/>
      <c r="D483" s="232" t="s">
        <v>156</v>
      </c>
      <c r="E483" s="243" t="s">
        <v>19</v>
      </c>
      <c r="F483" s="244" t="s">
        <v>429</v>
      </c>
      <c r="G483" s="242"/>
      <c r="H483" s="245">
        <v>30.75</v>
      </c>
      <c r="I483" s="246"/>
      <c r="J483" s="242"/>
      <c r="K483" s="242"/>
      <c r="L483" s="247"/>
      <c r="M483" s="248"/>
      <c r="N483" s="249"/>
      <c r="O483" s="249"/>
      <c r="P483" s="249"/>
      <c r="Q483" s="249"/>
      <c r="R483" s="249"/>
      <c r="S483" s="249"/>
      <c r="T483" s="25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1" t="s">
        <v>156</v>
      </c>
      <c r="AU483" s="251" t="s">
        <v>81</v>
      </c>
      <c r="AV483" s="14" t="s">
        <v>81</v>
      </c>
      <c r="AW483" s="14" t="s">
        <v>33</v>
      </c>
      <c r="AX483" s="14" t="s">
        <v>71</v>
      </c>
      <c r="AY483" s="251" t="s">
        <v>138</v>
      </c>
    </row>
    <row r="484" s="15" customFormat="1">
      <c r="A484" s="15"/>
      <c r="B484" s="252"/>
      <c r="C484" s="253"/>
      <c r="D484" s="232" t="s">
        <v>156</v>
      </c>
      <c r="E484" s="254" t="s">
        <v>19</v>
      </c>
      <c r="F484" s="255" t="s">
        <v>166</v>
      </c>
      <c r="G484" s="253"/>
      <c r="H484" s="256">
        <v>72.390000000000001</v>
      </c>
      <c r="I484" s="257"/>
      <c r="J484" s="253"/>
      <c r="K484" s="253"/>
      <c r="L484" s="258"/>
      <c r="M484" s="259"/>
      <c r="N484" s="260"/>
      <c r="O484" s="260"/>
      <c r="P484" s="260"/>
      <c r="Q484" s="260"/>
      <c r="R484" s="260"/>
      <c r="S484" s="260"/>
      <c r="T484" s="261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2" t="s">
        <v>156</v>
      </c>
      <c r="AU484" s="262" t="s">
        <v>81</v>
      </c>
      <c r="AV484" s="15" t="s">
        <v>147</v>
      </c>
      <c r="AW484" s="15" t="s">
        <v>33</v>
      </c>
      <c r="AX484" s="15" t="s">
        <v>79</v>
      </c>
      <c r="AY484" s="262" t="s">
        <v>138</v>
      </c>
    </row>
    <row r="485" s="2" customFormat="1" ht="33" customHeight="1">
      <c r="A485" s="38"/>
      <c r="B485" s="39"/>
      <c r="C485" s="212" t="s">
        <v>751</v>
      </c>
      <c r="D485" s="212" t="s">
        <v>142</v>
      </c>
      <c r="E485" s="213" t="s">
        <v>752</v>
      </c>
      <c r="F485" s="214" t="s">
        <v>753</v>
      </c>
      <c r="G485" s="215" t="s">
        <v>145</v>
      </c>
      <c r="H485" s="216">
        <v>472.452</v>
      </c>
      <c r="I485" s="217"/>
      <c r="J485" s="218">
        <f>ROUND(I485*H485,2)</f>
        <v>0</v>
      </c>
      <c r="K485" s="214" t="s">
        <v>146</v>
      </c>
      <c r="L485" s="44"/>
      <c r="M485" s="219" t="s">
        <v>19</v>
      </c>
      <c r="N485" s="220" t="s">
        <v>42</v>
      </c>
      <c r="O485" s="84"/>
      <c r="P485" s="221">
        <f>O485*H485</f>
        <v>0</v>
      </c>
      <c r="Q485" s="221">
        <v>0.00020000000000000001</v>
      </c>
      <c r="R485" s="221">
        <f>Q485*H485</f>
        <v>0.094490400000000002</v>
      </c>
      <c r="S485" s="221">
        <v>0</v>
      </c>
      <c r="T485" s="222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3" t="s">
        <v>221</v>
      </c>
      <c r="AT485" s="223" t="s">
        <v>142</v>
      </c>
      <c r="AU485" s="223" t="s">
        <v>81</v>
      </c>
      <c r="AY485" s="17" t="s">
        <v>138</v>
      </c>
      <c r="BE485" s="224">
        <f>IF(N485="základní",J485,0)</f>
        <v>0</v>
      </c>
      <c r="BF485" s="224">
        <f>IF(N485="snížená",J485,0)</f>
        <v>0</v>
      </c>
      <c r="BG485" s="224">
        <f>IF(N485="zákl. přenesená",J485,0)</f>
        <v>0</v>
      </c>
      <c r="BH485" s="224">
        <f>IF(N485="sníž. přenesená",J485,0)</f>
        <v>0</v>
      </c>
      <c r="BI485" s="224">
        <f>IF(N485="nulová",J485,0)</f>
        <v>0</v>
      </c>
      <c r="BJ485" s="17" t="s">
        <v>79</v>
      </c>
      <c r="BK485" s="224">
        <f>ROUND(I485*H485,2)</f>
        <v>0</v>
      </c>
      <c r="BL485" s="17" t="s">
        <v>221</v>
      </c>
      <c r="BM485" s="223" t="s">
        <v>754</v>
      </c>
    </row>
    <row r="486" s="2" customFormat="1">
      <c r="A486" s="38"/>
      <c r="B486" s="39"/>
      <c r="C486" s="40"/>
      <c r="D486" s="225" t="s">
        <v>149</v>
      </c>
      <c r="E486" s="40"/>
      <c r="F486" s="226" t="s">
        <v>755</v>
      </c>
      <c r="G486" s="40"/>
      <c r="H486" s="40"/>
      <c r="I486" s="227"/>
      <c r="J486" s="40"/>
      <c r="K486" s="40"/>
      <c r="L486" s="44"/>
      <c r="M486" s="228"/>
      <c r="N486" s="229"/>
      <c r="O486" s="84"/>
      <c r="P486" s="84"/>
      <c r="Q486" s="84"/>
      <c r="R486" s="84"/>
      <c r="S486" s="84"/>
      <c r="T486" s="85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149</v>
      </c>
      <c r="AU486" s="17" t="s">
        <v>81</v>
      </c>
    </row>
    <row r="487" s="13" customFormat="1">
      <c r="A487" s="13"/>
      <c r="B487" s="230"/>
      <c r="C487" s="231"/>
      <c r="D487" s="232" t="s">
        <v>156</v>
      </c>
      <c r="E487" s="233" t="s">
        <v>19</v>
      </c>
      <c r="F487" s="234" t="s">
        <v>157</v>
      </c>
      <c r="G487" s="231"/>
      <c r="H487" s="233" t="s">
        <v>19</v>
      </c>
      <c r="I487" s="235"/>
      <c r="J487" s="231"/>
      <c r="K487" s="231"/>
      <c r="L487" s="236"/>
      <c r="M487" s="237"/>
      <c r="N487" s="238"/>
      <c r="O487" s="238"/>
      <c r="P487" s="238"/>
      <c r="Q487" s="238"/>
      <c r="R487" s="238"/>
      <c r="S487" s="238"/>
      <c r="T487" s="23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0" t="s">
        <v>156</v>
      </c>
      <c r="AU487" s="240" t="s">
        <v>81</v>
      </c>
      <c r="AV487" s="13" t="s">
        <v>79</v>
      </c>
      <c r="AW487" s="13" t="s">
        <v>33</v>
      </c>
      <c r="AX487" s="13" t="s">
        <v>71</v>
      </c>
      <c r="AY487" s="240" t="s">
        <v>138</v>
      </c>
    </row>
    <row r="488" s="14" customFormat="1">
      <c r="A488" s="14"/>
      <c r="B488" s="241"/>
      <c r="C488" s="242"/>
      <c r="D488" s="232" t="s">
        <v>156</v>
      </c>
      <c r="E488" s="243" t="s">
        <v>19</v>
      </c>
      <c r="F488" s="244" t="s">
        <v>756</v>
      </c>
      <c r="G488" s="242"/>
      <c r="H488" s="245">
        <v>37.380000000000003</v>
      </c>
      <c r="I488" s="246"/>
      <c r="J488" s="242"/>
      <c r="K488" s="242"/>
      <c r="L488" s="247"/>
      <c r="M488" s="248"/>
      <c r="N488" s="249"/>
      <c r="O488" s="249"/>
      <c r="P488" s="249"/>
      <c r="Q488" s="249"/>
      <c r="R488" s="249"/>
      <c r="S488" s="249"/>
      <c r="T488" s="25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1" t="s">
        <v>156</v>
      </c>
      <c r="AU488" s="251" t="s">
        <v>81</v>
      </c>
      <c r="AV488" s="14" t="s">
        <v>81</v>
      </c>
      <c r="AW488" s="14" t="s">
        <v>33</v>
      </c>
      <c r="AX488" s="14" t="s">
        <v>71</v>
      </c>
      <c r="AY488" s="251" t="s">
        <v>138</v>
      </c>
    </row>
    <row r="489" s="14" customFormat="1">
      <c r="A489" s="14"/>
      <c r="B489" s="241"/>
      <c r="C489" s="242"/>
      <c r="D489" s="232" t="s">
        <v>156</v>
      </c>
      <c r="E489" s="243" t="s">
        <v>19</v>
      </c>
      <c r="F489" s="244" t="s">
        <v>757</v>
      </c>
      <c r="G489" s="242"/>
      <c r="H489" s="245">
        <v>7.1399999999999997</v>
      </c>
      <c r="I489" s="246"/>
      <c r="J489" s="242"/>
      <c r="K489" s="242"/>
      <c r="L489" s="247"/>
      <c r="M489" s="248"/>
      <c r="N489" s="249"/>
      <c r="O489" s="249"/>
      <c r="P489" s="249"/>
      <c r="Q489" s="249"/>
      <c r="R489" s="249"/>
      <c r="S489" s="249"/>
      <c r="T489" s="25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1" t="s">
        <v>156</v>
      </c>
      <c r="AU489" s="251" t="s">
        <v>81</v>
      </c>
      <c r="AV489" s="14" t="s">
        <v>81</v>
      </c>
      <c r="AW489" s="14" t="s">
        <v>33</v>
      </c>
      <c r="AX489" s="14" t="s">
        <v>71</v>
      </c>
      <c r="AY489" s="251" t="s">
        <v>138</v>
      </c>
    </row>
    <row r="490" s="14" customFormat="1">
      <c r="A490" s="14"/>
      <c r="B490" s="241"/>
      <c r="C490" s="242"/>
      <c r="D490" s="232" t="s">
        <v>156</v>
      </c>
      <c r="E490" s="243" t="s">
        <v>19</v>
      </c>
      <c r="F490" s="244" t="s">
        <v>758</v>
      </c>
      <c r="G490" s="242"/>
      <c r="H490" s="245">
        <v>21.494</v>
      </c>
      <c r="I490" s="246"/>
      <c r="J490" s="242"/>
      <c r="K490" s="242"/>
      <c r="L490" s="247"/>
      <c r="M490" s="248"/>
      <c r="N490" s="249"/>
      <c r="O490" s="249"/>
      <c r="P490" s="249"/>
      <c r="Q490" s="249"/>
      <c r="R490" s="249"/>
      <c r="S490" s="249"/>
      <c r="T490" s="25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1" t="s">
        <v>156</v>
      </c>
      <c r="AU490" s="251" t="s">
        <v>81</v>
      </c>
      <c r="AV490" s="14" t="s">
        <v>81</v>
      </c>
      <c r="AW490" s="14" t="s">
        <v>33</v>
      </c>
      <c r="AX490" s="14" t="s">
        <v>71</v>
      </c>
      <c r="AY490" s="251" t="s">
        <v>138</v>
      </c>
    </row>
    <row r="491" s="14" customFormat="1">
      <c r="A491" s="14"/>
      <c r="B491" s="241"/>
      <c r="C491" s="242"/>
      <c r="D491" s="232" t="s">
        <v>156</v>
      </c>
      <c r="E491" s="243" t="s">
        <v>19</v>
      </c>
      <c r="F491" s="244" t="s">
        <v>759</v>
      </c>
      <c r="G491" s="242"/>
      <c r="H491" s="245">
        <v>37.484999999999999</v>
      </c>
      <c r="I491" s="246"/>
      <c r="J491" s="242"/>
      <c r="K491" s="242"/>
      <c r="L491" s="247"/>
      <c r="M491" s="248"/>
      <c r="N491" s="249"/>
      <c r="O491" s="249"/>
      <c r="P491" s="249"/>
      <c r="Q491" s="249"/>
      <c r="R491" s="249"/>
      <c r="S491" s="249"/>
      <c r="T491" s="250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1" t="s">
        <v>156</v>
      </c>
      <c r="AU491" s="251" t="s">
        <v>81</v>
      </c>
      <c r="AV491" s="14" t="s">
        <v>81</v>
      </c>
      <c r="AW491" s="14" t="s">
        <v>33</v>
      </c>
      <c r="AX491" s="14" t="s">
        <v>71</v>
      </c>
      <c r="AY491" s="251" t="s">
        <v>138</v>
      </c>
    </row>
    <row r="492" s="13" customFormat="1">
      <c r="A492" s="13"/>
      <c r="B492" s="230"/>
      <c r="C492" s="231"/>
      <c r="D492" s="232" t="s">
        <v>156</v>
      </c>
      <c r="E492" s="233" t="s">
        <v>19</v>
      </c>
      <c r="F492" s="234" t="s">
        <v>160</v>
      </c>
      <c r="G492" s="231"/>
      <c r="H492" s="233" t="s">
        <v>19</v>
      </c>
      <c r="I492" s="235"/>
      <c r="J492" s="231"/>
      <c r="K492" s="231"/>
      <c r="L492" s="236"/>
      <c r="M492" s="237"/>
      <c r="N492" s="238"/>
      <c r="O492" s="238"/>
      <c r="P492" s="238"/>
      <c r="Q492" s="238"/>
      <c r="R492" s="238"/>
      <c r="S492" s="238"/>
      <c r="T492" s="239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0" t="s">
        <v>156</v>
      </c>
      <c r="AU492" s="240" t="s">
        <v>81</v>
      </c>
      <c r="AV492" s="13" t="s">
        <v>79</v>
      </c>
      <c r="AW492" s="13" t="s">
        <v>33</v>
      </c>
      <c r="AX492" s="13" t="s">
        <v>71</v>
      </c>
      <c r="AY492" s="240" t="s">
        <v>138</v>
      </c>
    </row>
    <row r="493" s="14" customFormat="1">
      <c r="A493" s="14"/>
      <c r="B493" s="241"/>
      <c r="C493" s="242"/>
      <c r="D493" s="232" t="s">
        <v>156</v>
      </c>
      <c r="E493" s="243" t="s">
        <v>19</v>
      </c>
      <c r="F493" s="244" t="s">
        <v>760</v>
      </c>
      <c r="G493" s="242"/>
      <c r="H493" s="245">
        <v>138.97800000000001</v>
      </c>
      <c r="I493" s="246"/>
      <c r="J493" s="242"/>
      <c r="K493" s="242"/>
      <c r="L493" s="247"/>
      <c r="M493" s="248"/>
      <c r="N493" s="249"/>
      <c r="O493" s="249"/>
      <c r="P493" s="249"/>
      <c r="Q493" s="249"/>
      <c r="R493" s="249"/>
      <c r="S493" s="249"/>
      <c r="T493" s="250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1" t="s">
        <v>156</v>
      </c>
      <c r="AU493" s="251" t="s">
        <v>81</v>
      </c>
      <c r="AV493" s="14" t="s">
        <v>81</v>
      </c>
      <c r="AW493" s="14" t="s">
        <v>33</v>
      </c>
      <c r="AX493" s="14" t="s">
        <v>71</v>
      </c>
      <c r="AY493" s="251" t="s">
        <v>138</v>
      </c>
    </row>
    <row r="494" s="13" customFormat="1">
      <c r="A494" s="13"/>
      <c r="B494" s="230"/>
      <c r="C494" s="231"/>
      <c r="D494" s="232" t="s">
        <v>156</v>
      </c>
      <c r="E494" s="233" t="s">
        <v>19</v>
      </c>
      <c r="F494" s="234" t="s">
        <v>163</v>
      </c>
      <c r="G494" s="231"/>
      <c r="H494" s="233" t="s">
        <v>19</v>
      </c>
      <c r="I494" s="235"/>
      <c r="J494" s="231"/>
      <c r="K494" s="231"/>
      <c r="L494" s="236"/>
      <c r="M494" s="237"/>
      <c r="N494" s="238"/>
      <c r="O494" s="238"/>
      <c r="P494" s="238"/>
      <c r="Q494" s="238"/>
      <c r="R494" s="238"/>
      <c r="S494" s="238"/>
      <c r="T494" s="239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0" t="s">
        <v>156</v>
      </c>
      <c r="AU494" s="240" t="s">
        <v>81</v>
      </c>
      <c r="AV494" s="13" t="s">
        <v>79</v>
      </c>
      <c r="AW494" s="13" t="s">
        <v>33</v>
      </c>
      <c r="AX494" s="13" t="s">
        <v>71</v>
      </c>
      <c r="AY494" s="240" t="s">
        <v>138</v>
      </c>
    </row>
    <row r="495" s="14" customFormat="1">
      <c r="A495" s="14"/>
      <c r="B495" s="241"/>
      <c r="C495" s="242"/>
      <c r="D495" s="232" t="s">
        <v>156</v>
      </c>
      <c r="E495" s="243" t="s">
        <v>19</v>
      </c>
      <c r="F495" s="244" t="s">
        <v>761</v>
      </c>
      <c r="G495" s="242"/>
      <c r="H495" s="245">
        <v>229.97499999999999</v>
      </c>
      <c r="I495" s="246"/>
      <c r="J495" s="242"/>
      <c r="K495" s="242"/>
      <c r="L495" s="247"/>
      <c r="M495" s="248"/>
      <c r="N495" s="249"/>
      <c r="O495" s="249"/>
      <c r="P495" s="249"/>
      <c r="Q495" s="249"/>
      <c r="R495" s="249"/>
      <c r="S495" s="249"/>
      <c r="T495" s="250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1" t="s">
        <v>156</v>
      </c>
      <c r="AU495" s="251" t="s">
        <v>81</v>
      </c>
      <c r="AV495" s="14" t="s">
        <v>81</v>
      </c>
      <c r="AW495" s="14" t="s">
        <v>33</v>
      </c>
      <c r="AX495" s="14" t="s">
        <v>71</v>
      </c>
      <c r="AY495" s="251" t="s">
        <v>138</v>
      </c>
    </row>
    <row r="496" s="15" customFormat="1">
      <c r="A496" s="15"/>
      <c r="B496" s="252"/>
      <c r="C496" s="253"/>
      <c r="D496" s="232" t="s">
        <v>156</v>
      </c>
      <c r="E496" s="254" t="s">
        <v>19</v>
      </c>
      <c r="F496" s="255" t="s">
        <v>166</v>
      </c>
      <c r="G496" s="253"/>
      <c r="H496" s="256">
        <v>472.452</v>
      </c>
      <c r="I496" s="257"/>
      <c r="J496" s="253"/>
      <c r="K496" s="253"/>
      <c r="L496" s="258"/>
      <c r="M496" s="259"/>
      <c r="N496" s="260"/>
      <c r="O496" s="260"/>
      <c r="P496" s="260"/>
      <c r="Q496" s="260"/>
      <c r="R496" s="260"/>
      <c r="S496" s="260"/>
      <c r="T496" s="261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2" t="s">
        <v>156</v>
      </c>
      <c r="AU496" s="262" t="s">
        <v>81</v>
      </c>
      <c r="AV496" s="15" t="s">
        <v>147</v>
      </c>
      <c r="AW496" s="15" t="s">
        <v>33</v>
      </c>
      <c r="AX496" s="15" t="s">
        <v>79</v>
      </c>
      <c r="AY496" s="262" t="s">
        <v>138</v>
      </c>
    </row>
    <row r="497" s="2" customFormat="1" ht="37.8" customHeight="1">
      <c r="A497" s="38"/>
      <c r="B497" s="39"/>
      <c r="C497" s="212" t="s">
        <v>762</v>
      </c>
      <c r="D497" s="212" t="s">
        <v>142</v>
      </c>
      <c r="E497" s="213" t="s">
        <v>763</v>
      </c>
      <c r="F497" s="214" t="s">
        <v>764</v>
      </c>
      <c r="G497" s="215" t="s">
        <v>145</v>
      </c>
      <c r="H497" s="216">
        <v>472.452</v>
      </c>
      <c r="I497" s="217"/>
      <c r="J497" s="218">
        <f>ROUND(I497*H497,2)</f>
        <v>0</v>
      </c>
      <c r="K497" s="214" t="s">
        <v>146</v>
      </c>
      <c r="L497" s="44"/>
      <c r="M497" s="219" t="s">
        <v>19</v>
      </c>
      <c r="N497" s="220" t="s">
        <v>42</v>
      </c>
      <c r="O497" s="84"/>
      <c r="P497" s="221">
        <f>O497*H497</f>
        <v>0</v>
      </c>
      <c r="Q497" s="221">
        <v>0.00025999999999999998</v>
      </c>
      <c r="R497" s="221">
        <f>Q497*H497</f>
        <v>0.12283751999999999</v>
      </c>
      <c r="S497" s="221">
        <v>0</v>
      </c>
      <c r="T497" s="222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3" t="s">
        <v>221</v>
      </c>
      <c r="AT497" s="223" t="s">
        <v>142</v>
      </c>
      <c r="AU497" s="223" t="s">
        <v>81</v>
      </c>
      <c r="AY497" s="17" t="s">
        <v>138</v>
      </c>
      <c r="BE497" s="224">
        <f>IF(N497="základní",J497,0)</f>
        <v>0</v>
      </c>
      <c r="BF497" s="224">
        <f>IF(N497="snížená",J497,0)</f>
        <v>0</v>
      </c>
      <c r="BG497" s="224">
        <f>IF(N497="zákl. přenesená",J497,0)</f>
        <v>0</v>
      </c>
      <c r="BH497" s="224">
        <f>IF(N497="sníž. přenesená",J497,0)</f>
        <v>0</v>
      </c>
      <c r="BI497" s="224">
        <f>IF(N497="nulová",J497,0)</f>
        <v>0</v>
      </c>
      <c r="BJ497" s="17" t="s">
        <v>79</v>
      </c>
      <c r="BK497" s="224">
        <f>ROUND(I497*H497,2)</f>
        <v>0</v>
      </c>
      <c r="BL497" s="17" t="s">
        <v>221</v>
      </c>
      <c r="BM497" s="223" t="s">
        <v>765</v>
      </c>
    </row>
    <row r="498" s="2" customFormat="1">
      <c r="A498" s="38"/>
      <c r="B498" s="39"/>
      <c r="C498" s="40"/>
      <c r="D498" s="225" t="s">
        <v>149</v>
      </c>
      <c r="E498" s="40"/>
      <c r="F498" s="226" t="s">
        <v>766</v>
      </c>
      <c r="G498" s="40"/>
      <c r="H498" s="40"/>
      <c r="I498" s="227"/>
      <c r="J498" s="40"/>
      <c r="K498" s="40"/>
      <c r="L498" s="44"/>
      <c r="M498" s="228"/>
      <c r="N498" s="229"/>
      <c r="O498" s="84"/>
      <c r="P498" s="84"/>
      <c r="Q498" s="84"/>
      <c r="R498" s="84"/>
      <c r="S498" s="84"/>
      <c r="T498" s="85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149</v>
      </c>
      <c r="AU498" s="17" t="s">
        <v>81</v>
      </c>
    </row>
    <row r="499" s="12" customFormat="1" ht="22.8" customHeight="1">
      <c r="A499" s="12"/>
      <c r="B499" s="196"/>
      <c r="C499" s="197"/>
      <c r="D499" s="198" t="s">
        <v>70</v>
      </c>
      <c r="E499" s="210" t="s">
        <v>767</v>
      </c>
      <c r="F499" s="210" t="s">
        <v>768</v>
      </c>
      <c r="G499" s="197"/>
      <c r="H499" s="197"/>
      <c r="I499" s="200"/>
      <c r="J499" s="211">
        <f>BK499</f>
        <v>0</v>
      </c>
      <c r="K499" s="197"/>
      <c r="L499" s="202"/>
      <c r="M499" s="203"/>
      <c r="N499" s="204"/>
      <c r="O499" s="204"/>
      <c r="P499" s="205">
        <f>SUM(P500:P504)</f>
        <v>0</v>
      </c>
      <c r="Q499" s="204"/>
      <c r="R499" s="205">
        <f>SUM(R500:R504)</f>
        <v>0.00050469999999999996</v>
      </c>
      <c r="S499" s="204"/>
      <c r="T499" s="206">
        <f>SUM(T500:T504)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07" t="s">
        <v>81</v>
      </c>
      <c r="AT499" s="208" t="s">
        <v>70</v>
      </c>
      <c r="AU499" s="208" t="s">
        <v>79</v>
      </c>
      <c r="AY499" s="207" t="s">
        <v>138</v>
      </c>
      <c r="BK499" s="209">
        <f>SUM(BK500:BK504)</f>
        <v>0</v>
      </c>
    </row>
    <row r="500" s="2" customFormat="1" ht="24.15" customHeight="1">
      <c r="A500" s="38"/>
      <c r="B500" s="39"/>
      <c r="C500" s="212" t="s">
        <v>769</v>
      </c>
      <c r="D500" s="212" t="s">
        <v>142</v>
      </c>
      <c r="E500" s="213" t="s">
        <v>770</v>
      </c>
      <c r="F500" s="214" t="s">
        <v>771</v>
      </c>
      <c r="G500" s="215" t="s">
        <v>145</v>
      </c>
      <c r="H500" s="216">
        <v>4.9000000000000004</v>
      </c>
      <c r="I500" s="217"/>
      <c r="J500" s="218">
        <f>ROUND(I500*H500,2)</f>
        <v>0</v>
      </c>
      <c r="K500" s="214" t="s">
        <v>146</v>
      </c>
      <c r="L500" s="44"/>
      <c r="M500" s="219" t="s">
        <v>19</v>
      </c>
      <c r="N500" s="220" t="s">
        <v>42</v>
      </c>
      <c r="O500" s="84"/>
      <c r="P500" s="221">
        <f>O500*H500</f>
        <v>0</v>
      </c>
      <c r="Q500" s="221">
        <v>0</v>
      </c>
      <c r="R500" s="221">
        <f>Q500*H500</f>
        <v>0</v>
      </c>
      <c r="S500" s="221">
        <v>0</v>
      </c>
      <c r="T500" s="222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3" t="s">
        <v>221</v>
      </c>
      <c r="AT500" s="223" t="s">
        <v>142</v>
      </c>
      <c r="AU500" s="223" t="s">
        <v>81</v>
      </c>
      <c r="AY500" s="17" t="s">
        <v>138</v>
      </c>
      <c r="BE500" s="224">
        <f>IF(N500="základní",J500,0)</f>
        <v>0</v>
      </c>
      <c r="BF500" s="224">
        <f>IF(N500="snížená",J500,0)</f>
        <v>0</v>
      </c>
      <c r="BG500" s="224">
        <f>IF(N500="zákl. přenesená",J500,0)</f>
        <v>0</v>
      </c>
      <c r="BH500" s="224">
        <f>IF(N500="sníž. přenesená",J500,0)</f>
        <v>0</v>
      </c>
      <c r="BI500" s="224">
        <f>IF(N500="nulová",J500,0)</f>
        <v>0</v>
      </c>
      <c r="BJ500" s="17" t="s">
        <v>79</v>
      </c>
      <c r="BK500" s="224">
        <f>ROUND(I500*H500,2)</f>
        <v>0</v>
      </c>
      <c r="BL500" s="17" t="s">
        <v>221</v>
      </c>
      <c r="BM500" s="223" t="s">
        <v>772</v>
      </c>
    </row>
    <row r="501" s="2" customFormat="1">
      <c r="A501" s="38"/>
      <c r="B501" s="39"/>
      <c r="C501" s="40"/>
      <c r="D501" s="225" t="s">
        <v>149</v>
      </c>
      <c r="E501" s="40"/>
      <c r="F501" s="226" t="s">
        <v>773</v>
      </c>
      <c r="G501" s="40"/>
      <c r="H501" s="40"/>
      <c r="I501" s="227"/>
      <c r="J501" s="40"/>
      <c r="K501" s="40"/>
      <c r="L501" s="44"/>
      <c r="M501" s="228"/>
      <c r="N501" s="229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149</v>
      </c>
      <c r="AU501" s="17" t="s">
        <v>81</v>
      </c>
    </row>
    <row r="502" s="14" customFormat="1">
      <c r="A502" s="14"/>
      <c r="B502" s="241"/>
      <c r="C502" s="242"/>
      <c r="D502" s="232" t="s">
        <v>156</v>
      </c>
      <c r="E502" s="243" t="s">
        <v>19</v>
      </c>
      <c r="F502" s="244" t="s">
        <v>774</v>
      </c>
      <c r="G502" s="242"/>
      <c r="H502" s="245">
        <v>4.9000000000000004</v>
      </c>
      <c r="I502" s="246"/>
      <c r="J502" s="242"/>
      <c r="K502" s="242"/>
      <c r="L502" s="247"/>
      <c r="M502" s="248"/>
      <c r="N502" s="249"/>
      <c r="O502" s="249"/>
      <c r="P502" s="249"/>
      <c r="Q502" s="249"/>
      <c r="R502" s="249"/>
      <c r="S502" s="249"/>
      <c r="T502" s="25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1" t="s">
        <v>156</v>
      </c>
      <c r="AU502" s="251" t="s">
        <v>81</v>
      </c>
      <c r="AV502" s="14" t="s">
        <v>81</v>
      </c>
      <c r="AW502" s="14" t="s">
        <v>33</v>
      </c>
      <c r="AX502" s="14" t="s">
        <v>79</v>
      </c>
      <c r="AY502" s="251" t="s">
        <v>138</v>
      </c>
    </row>
    <row r="503" s="2" customFormat="1" ht="16.5" customHeight="1">
      <c r="A503" s="38"/>
      <c r="B503" s="39"/>
      <c r="C503" s="266" t="s">
        <v>775</v>
      </c>
      <c r="D503" s="266" t="s">
        <v>308</v>
      </c>
      <c r="E503" s="267" t="s">
        <v>776</v>
      </c>
      <c r="F503" s="268" t="s">
        <v>777</v>
      </c>
      <c r="G503" s="269" t="s">
        <v>145</v>
      </c>
      <c r="H503" s="270">
        <v>5.0469999999999997</v>
      </c>
      <c r="I503" s="271"/>
      <c r="J503" s="272">
        <f>ROUND(I503*H503,2)</f>
        <v>0</v>
      </c>
      <c r="K503" s="268" t="s">
        <v>146</v>
      </c>
      <c r="L503" s="273"/>
      <c r="M503" s="274" t="s">
        <v>19</v>
      </c>
      <c r="N503" s="275" t="s">
        <v>42</v>
      </c>
      <c r="O503" s="84"/>
      <c r="P503" s="221">
        <f>O503*H503</f>
        <v>0</v>
      </c>
      <c r="Q503" s="221">
        <v>0.00010000000000000001</v>
      </c>
      <c r="R503" s="221">
        <f>Q503*H503</f>
        <v>0.00050469999999999996</v>
      </c>
      <c r="S503" s="221">
        <v>0</v>
      </c>
      <c r="T503" s="222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3" t="s">
        <v>530</v>
      </c>
      <c r="AT503" s="223" t="s">
        <v>308</v>
      </c>
      <c r="AU503" s="223" t="s">
        <v>81</v>
      </c>
      <c r="AY503" s="17" t="s">
        <v>138</v>
      </c>
      <c r="BE503" s="224">
        <f>IF(N503="základní",J503,0)</f>
        <v>0</v>
      </c>
      <c r="BF503" s="224">
        <f>IF(N503="snížená",J503,0)</f>
        <v>0</v>
      </c>
      <c r="BG503" s="224">
        <f>IF(N503="zákl. přenesená",J503,0)</f>
        <v>0</v>
      </c>
      <c r="BH503" s="224">
        <f>IF(N503="sníž. přenesená",J503,0)</f>
        <v>0</v>
      </c>
      <c r="BI503" s="224">
        <f>IF(N503="nulová",J503,0)</f>
        <v>0</v>
      </c>
      <c r="BJ503" s="17" t="s">
        <v>79</v>
      </c>
      <c r="BK503" s="224">
        <f>ROUND(I503*H503,2)</f>
        <v>0</v>
      </c>
      <c r="BL503" s="17" t="s">
        <v>221</v>
      </c>
      <c r="BM503" s="223" t="s">
        <v>778</v>
      </c>
    </row>
    <row r="504" s="14" customFormat="1">
      <c r="A504" s="14"/>
      <c r="B504" s="241"/>
      <c r="C504" s="242"/>
      <c r="D504" s="232" t="s">
        <v>156</v>
      </c>
      <c r="E504" s="242"/>
      <c r="F504" s="244" t="s">
        <v>779</v>
      </c>
      <c r="G504" s="242"/>
      <c r="H504" s="245">
        <v>5.0469999999999997</v>
      </c>
      <c r="I504" s="246"/>
      <c r="J504" s="242"/>
      <c r="K504" s="242"/>
      <c r="L504" s="247"/>
      <c r="M504" s="248"/>
      <c r="N504" s="249"/>
      <c r="O504" s="249"/>
      <c r="P504" s="249"/>
      <c r="Q504" s="249"/>
      <c r="R504" s="249"/>
      <c r="S504" s="249"/>
      <c r="T504" s="250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1" t="s">
        <v>156</v>
      </c>
      <c r="AU504" s="251" t="s">
        <v>81</v>
      </c>
      <c r="AV504" s="14" t="s">
        <v>81</v>
      </c>
      <c r="AW504" s="14" t="s">
        <v>4</v>
      </c>
      <c r="AX504" s="14" t="s">
        <v>79</v>
      </c>
      <c r="AY504" s="251" t="s">
        <v>138</v>
      </c>
    </row>
    <row r="505" s="12" customFormat="1" ht="25.92" customHeight="1">
      <c r="A505" s="12"/>
      <c r="B505" s="196"/>
      <c r="C505" s="197"/>
      <c r="D505" s="198" t="s">
        <v>70</v>
      </c>
      <c r="E505" s="199" t="s">
        <v>273</v>
      </c>
      <c r="F505" s="199" t="s">
        <v>274</v>
      </c>
      <c r="G505" s="197"/>
      <c r="H505" s="197"/>
      <c r="I505" s="200"/>
      <c r="J505" s="201">
        <f>BK505</f>
        <v>0</v>
      </c>
      <c r="K505" s="197"/>
      <c r="L505" s="202"/>
      <c r="M505" s="203"/>
      <c r="N505" s="204"/>
      <c r="O505" s="204"/>
      <c r="P505" s="205">
        <f>SUM(P506:P509)</f>
        <v>0</v>
      </c>
      <c r="Q505" s="204"/>
      <c r="R505" s="205">
        <f>SUM(R506:R509)</f>
        <v>0</v>
      </c>
      <c r="S505" s="204"/>
      <c r="T505" s="206">
        <f>SUM(T506:T509)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07" t="s">
        <v>147</v>
      </c>
      <c r="AT505" s="208" t="s">
        <v>70</v>
      </c>
      <c r="AU505" s="208" t="s">
        <v>71</v>
      </c>
      <c r="AY505" s="207" t="s">
        <v>138</v>
      </c>
      <c r="BK505" s="209">
        <f>SUM(BK506:BK509)</f>
        <v>0</v>
      </c>
    </row>
    <row r="506" s="2" customFormat="1" ht="24.15" customHeight="1">
      <c r="A506" s="38"/>
      <c r="B506" s="39"/>
      <c r="C506" s="212" t="s">
        <v>780</v>
      </c>
      <c r="D506" s="212" t="s">
        <v>142</v>
      </c>
      <c r="E506" s="213" t="s">
        <v>276</v>
      </c>
      <c r="F506" s="214" t="s">
        <v>277</v>
      </c>
      <c r="G506" s="215" t="s">
        <v>278</v>
      </c>
      <c r="H506" s="216">
        <v>50</v>
      </c>
      <c r="I506" s="217"/>
      <c r="J506" s="218">
        <f>ROUND(I506*H506,2)</f>
        <v>0</v>
      </c>
      <c r="K506" s="214" t="s">
        <v>146</v>
      </c>
      <c r="L506" s="44"/>
      <c r="M506" s="219" t="s">
        <v>19</v>
      </c>
      <c r="N506" s="220" t="s">
        <v>42</v>
      </c>
      <c r="O506" s="84"/>
      <c r="P506" s="221">
        <f>O506*H506</f>
        <v>0</v>
      </c>
      <c r="Q506" s="221">
        <v>0</v>
      </c>
      <c r="R506" s="221">
        <f>Q506*H506</f>
        <v>0</v>
      </c>
      <c r="S506" s="221">
        <v>0</v>
      </c>
      <c r="T506" s="222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3" t="s">
        <v>279</v>
      </c>
      <c r="AT506" s="223" t="s">
        <v>142</v>
      </c>
      <c r="AU506" s="223" t="s">
        <v>79</v>
      </c>
      <c r="AY506" s="17" t="s">
        <v>138</v>
      </c>
      <c r="BE506" s="224">
        <f>IF(N506="základní",J506,0)</f>
        <v>0</v>
      </c>
      <c r="BF506" s="224">
        <f>IF(N506="snížená",J506,0)</f>
        <v>0</v>
      </c>
      <c r="BG506" s="224">
        <f>IF(N506="zákl. přenesená",J506,0)</f>
        <v>0</v>
      </c>
      <c r="BH506" s="224">
        <f>IF(N506="sníž. přenesená",J506,0)</f>
        <v>0</v>
      </c>
      <c r="BI506" s="224">
        <f>IF(N506="nulová",J506,0)</f>
        <v>0</v>
      </c>
      <c r="BJ506" s="17" t="s">
        <v>79</v>
      </c>
      <c r="BK506" s="224">
        <f>ROUND(I506*H506,2)</f>
        <v>0</v>
      </c>
      <c r="BL506" s="17" t="s">
        <v>279</v>
      </c>
      <c r="BM506" s="223" t="s">
        <v>781</v>
      </c>
    </row>
    <row r="507" s="2" customFormat="1">
      <c r="A507" s="38"/>
      <c r="B507" s="39"/>
      <c r="C507" s="40"/>
      <c r="D507" s="225" t="s">
        <v>149</v>
      </c>
      <c r="E507" s="40"/>
      <c r="F507" s="226" t="s">
        <v>281</v>
      </c>
      <c r="G507" s="40"/>
      <c r="H507" s="40"/>
      <c r="I507" s="227"/>
      <c r="J507" s="40"/>
      <c r="K507" s="40"/>
      <c r="L507" s="44"/>
      <c r="M507" s="228"/>
      <c r="N507" s="229"/>
      <c r="O507" s="84"/>
      <c r="P507" s="84"/>
      <c r="Q507" s="84"/>
      <c r="R507" s="84"/>
      <c r="S507" s="84"/>
      <c r="T507" s="85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149</v>
      </c>
      <c r="AU507" s="17" t="s">
        <v>79</v>
      </c>
    </row>
    <row r="508" s="13" customFormat="1">
      <c r="A508" s="13"/>
      <c r="B508" s="230"/>
      <c r="C508" s="231"/>
      <c r="D508" s="232" t="s">
        <v>156</v>
      </c>
      <c r="E508" s="233" t="s">
        <v>19</v>
      </c>
      <c r="F508" s="234" t="s">
        <v>782</v>
      </c>
      <c r="G508" s="231"/>
      <c r="H508" s="233" t="s">
        <v>19</v>
      </c>
      <c r="I508" s="235"/>
      <c r="J508" s="231"/>
      <c r="K508" s="231"/>
      <c r="L508" s="236"/>
      <c r="M508" s="237"/>
      <c r="N508" s="238"/>
      <c r="O508" s="238"/>
      <c r="P508" s="238"/>
      <c r="Q508" s="238"/>
      <c r="R508" s="238"/>
      <c r="S508" s="238"/>
      <c r="T508" s="23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0" t="s">
        <v>156</v>
      </c>
      <c r="AU508" s="240" t="s">
        <v>79</v>
      </c>
      <c r="AV508" s="13" t="s">
        <v>79</v>
      </c>
      <c r="AW508" s="13" t="s">
        <v>33</v>
      </c>
      <c r="AX508" s="13" t="s">
        <v>71</v>
      </c>
      <c r="AY508" s="240" t="s">
        <v>138</v>
      </c>
    </row>
    <row r="509" s="14" customFormat="1">
      <c r="A509" s="14"/>
      <c r="B509" s="241"/>
      <c r="C509" s="242"/>
      <c r="D509" s="232" t="s">
        <v>156</v>
      </c>
      <c r="E509" s="243" t="s">
        <v>19</v>
      </c>
      <c r="F509" s="244" t="s">
        <v>574</v>
      </c>
      <c r="G509" s="242"/>
      <c r="H509" s="245">
        <v>50</v>
      </c>
      <c r="I509" s="246"/>
      <c r="J509" s="242"/>
      <c r="K509" s="242"/>
      <c r="L509" s="247"/>
      <c r="M509" s="276"/>
      <c r="N509" s="277"/>
      <c r="O509" s="277"/>
      <c r="P509" s="277"/>
      <c r="Q509" s="277"/>
      <c r="R509" s="277"/>
      <c r="S509" s="277"/>
      <c r="T509" s="278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1" t="s">
        <v>156</v>
      </c>
      <c r="AU509" s="251" t="s">
        <v>79</v>
      </c>
      <c r="AV509" s="14" t="s">
        <v>81</v>
      </c>
      <c r="AW509" s="14" t="s">
        <v>33</v>
      </c>
      <c r="AX509" s="14" t="s">
        <v>79</v>
      </c>
      <c r="AY509" s="251" t="s">
        <v>138</v>
      </c>
    </row>
    <row r="510" s="2" customFormat="1" ht="6.96" customHeight="1">
      <c r="A510" s="38"/>
      <c r="B510" s="59"/>
      <c r="C510" s="60"/>
      <c r="D510" s="60"/>
      <c r="E510" s="60"/>
      <c r="F510" s="60"/>
      <c r="G510" s="60"/>
      <c r="H510" s="60"/>
      <c r="I510" s="60"/>
      <c r="J510" s="60"/>
      <c r="K510" s="60"/>
      <c r="L510" s="44"/>
      <c r="M510" s="38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</row>
  </sheetData>
  <sheetProtection sheet="1" autoFilter="0" formatColumns="0" formatRows="0" objects="1" scenarios="1" spinCount="100000" saltValue="zdvBNpHlr+l8p50CoCTGUZ9R+MH++OMn1L4id/3hRfXknWsRsaFsX/EieYzThHD9HPc625N+o3KmGta8z0zEsQ==" hashValue="KeaVoijjR0TdvJgf/5d21IuVHrWGZnC8l8nnNVLSJ5RvMZ9bdknzs32MmgkvoynT6CzM/eGauFqlBLYjIIyoGw==" algorithmName="SHA-512" password="CC35"/>
  <autoFilter ref="C91:K509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2_02/310238211"/>
    <hyperlink ref="F100" r:id="rId2" display="https://podminky.urs.cz/item/CS_URS_2022_02/317941121"/>
    <hyperlink ref="F108" r:id="rId3" display="https://podminky.urs.cz/item/CS_URS_2022_02/340271021"/>
    <hyperlink ref="F117" r:id="rId4" display="https://podminky.urs.cz/item/CS_URS_2022_02/342272225"/>
    <hyperlink ref="F128" r:id="rId5" display="https://podminky.urs.cz/item/CS_URS_2022_02/342291121"/>
    <hyperlink ref="F137" r:id="rId6" display="https://podminky.urs.cz/item/CS_URS_2022_02/342361821"/>
    <hyperlink ref="F147" r:id="rId7" display="https://podminky.urs.cz/item/CS_URS_2022_02/346272256"/>
    <hyperlink ref="F157" r:id="rId8" display="https://podminky.urs.cz/item/CS_URS_2022_02/612131121"/>
    <hyperlink ref="F159" r:id="rId9" display="https://podminky.urs.cz/item/CS_URS_2022_02/612321111"/>
    <hyperlink ref="F169" r:id="rId10" display="https://podminky.urs.cz/item/CS_URS_2022_02/612321191"/>
    <hyperlink ref="F172" r:id="rId11" display="https://podminky.urs.cz/item/CS_URS_2022_02/612325416"/>
    <hyperlink ref="F182" r:id="rId12" display="https://podminky.urs.cz/item/CS_URS_2022_02/612341121"/>
    <hyperlink ref="F198" r:id="rId13" display="https://podminky.urs.cz/item/CS_URS_2022_02/619991001"/>
    <hyperlink ref="F200" r:id="rId14" display="https://podminky.urs.cz/item/CS_URS_2022_02/622131101"/>
    <hyperlink ref="F204" r:id="rId15" display="https://podminky.urs.cz/item/CS_URS_2022_02/622143003"/>
    <hyperlink ref="F207" r:id="rId16" display="https://podminky.urs.cz/item/CS_URS_2022_02/622321111"/>
    <hyperlink ref="F211" r:id="rId17" display="https://podminky.urs.cz/item/CS_URS_2022_02/622324111"/>
    <hyperlink ref="F215" r:id="rId18" display="https://podminky.urs.cz/item/CS_URS_2022_02/632451111"/>
    <hyperlink ref="F224" r:id="rId19" display="https://podminky.urs.cz/item/CS_URS_2022_02/642942111"/>
    <hyperlink ref="F233" r:id="rId20" display="https://podminky.urs.cz/item/CS_URS_2022_02/642946111"/>
    <hyperlink ref="F239" r:id="rId21" display="https://podminky.urs.cz/item/CS_URS_2022_02/946111115"/>
    <hyperlink ref="F243" r:id="rId22" display="https://podminky.urs.cz/item/CS_URS_2022_02/946111215"/>
    <hyperlink ref="F246" r:id="rId23" display="https://podminky.urs.cz/item/CS_URS_2022_02/946111815"/>
    <hyperlink ref="F248" r:id="rId24" display="https://podminky.urs.cz/item/CS_URS_2022_02/949101111"/>
    <hyperlink ref="F250" r:id="rId25" display="https://podminky.urs.cz/item/CS_URS_2022_02/971038331"/>
    <hyperlink ref="F254" r:id="rId26" display="https://podminky.urs.cz/item/CS_URS_2022_02/971038421"/>
    <hyperlink ref="F263" r:id="rId27" display="https://podminky.urs.cz/item/CS_URS_2022_02/763121422"/>
    <hyperlink ref="F273" r:id="rId28" display="https://podminky.urs.cz/item/CS_URS_2022_02/763164521"/>
    <hyperlink ref="F282" r:id="rId29" display="https://podminky.urs.cz/item/CS_URS_2022_02/763164541"/>
    <hyperlink ref="F291" r:id="rId30" display="https://podminky.urs.cz/item/CS_URS_2022_02/763164621"/>
    <hyperlink ref="F295" r:id="rId31" display="https://podminky.urs.cz/item/CS_URS_2022_02/763172321"/>
    <hyperlink ref="F305" r:id="rId32" display="https://podminky.urs.cz/item/CS_URS_2022_02/763172347"/>
    <hyperlink ref="F317" r:id="rId33" display="https://podminky.urs.cz/item/CS_URS_2022_02/766660001"/>
    <hyperlink ref="F327" r:id="rId34" display="https://podminky.urs.cz/item/CS_URS_2022_02/766660311"/>
    <hyperlink ref="F331" r:id="rId35" display="https://podminky.urs.cz/item/CS_URS_2022_02/766660720"/>
    <hyperlink ref="F334" r:id="rId36" display="https://podminky.urs.cz/item/CS_URS_2022_02/766660729"/>
    <hyperlink ref="F337" r:id="rId37" display="https://podminky.urs.cz/item/CS_URS_2022_02/766695212"/>
    <hyperlink ref="F342" r:id="rId38" display="https://podminky.urs.cz/item/CS_URS_2022_02/771121011"/>
    <hyperlink ref="F344" r:id="rId39" display="https://podminky.urs.cz/item/CS_URS_2022_02/771151021"/>
    <hyperlink ref="F346" r:id="rId40" display="https://podminky.urs.cz/item/CS_URS_2022_02/771474112"/>
    <hyperlink ref="F357" r:id="rId41" display="https://podminky.urs.cz/item/CS_URS_2022_02/771574263"/>
    <hyperlink ref="F368" r:id="rId42" display="https://podminky.urs.cz/item/CS_URS_2022_02/771577111"/>
    <hyperlink ref="F370" r:id="rId43" display="https://podminky.urs.cz/item/CS_URS_2022_02/771577112"/>
    <hyperlink ref="F372" r:id="rId44" display="https://podminky.urs.cz/item/CS_URS_2022_02/771591112"/>
    <hyperlink ref="F389" r:id="rId45" display="https://podminky.urs.cz/item/CS_URS_2022_02/771591115"/>
    <hyperlink ref="F404" r:id="rId46" display="https://podminky.urs.cz/item/CS_URS_2022_02/771591237"/>
    <hyperlink ref="F422" r:id="rId47" display="https://podminky.urs.cz/item/CS_URS_2022_02/781111011"/>
    <hyperlink ref="F424" r:id="rId48" display="https://podminky.urs.cz/item/CS_URS_2022_02/781121011"/>
    <hyperlink ref="F436" r:id="rId49" display="https://podminky.urs.cz/item/CS_URS_2022_02/781131112"/>
    <hyperlink ref="F445" r:id="rId50" display="https://podminky.urs.cz/item/CS_URS_2022_02/781474116"/>
    <hyperlink ref="F449" r:id="rId51" display="https://podminky.urs.cz/item/CS_URS_2022_02/781491111"/>
    <hyperlink ref="F459" r:id="rId52" display="https://podminky.urs.cz/item/CS_URS_2022_02/783101201"/>
    <hyperlink ref="F466" r:id="rId53" display="https://podminky.urs.cz/item/CS_URS_2022_02/783113121"/>
    <hyperlink ref="F468" r:id="rId54" display="https://podminky.urs.cz/item/CS_URS_2022_02/783114101"/>
    <hyperlink ref="F470" r:id="rId55" display="https://podminky.urs.cz/item/CS_URS_2022_02/783118211"/>
    <hyperlink ref="F472" r:id="rId56" display="https://podminky.urs.cz/item/CS_URS_2022_02/783152114"/>
    <hyperlink ref="F475" r:id="rId57" display="https://podminky.urs.cz/item/CS_URS_2022_02/784111001"/>
    <hyperlink ref="F477" r:id="rId58" display="https://podminky.urs.cz/item/CS_URS_2022_02/784161501"/>
    <hyperlink ref="F486" r:id="rId59" display="https://podminky.urs.cz/item/CS_URS_2022_02/784181101"/>
    <hyperlink ref="F498" r:id="rId60" display="https://podminky.urs.cz/item/CS_URS_2022_02/784211101"/>
    <hyperlink ref="F501" r:id="rId61" display="https://podminky.urs.cz/item/CS_URS_2022_02/787911115"/>
    <hyperlink ref="F507" r:id="rId62" display="https://podminky.urs.cz/item/CS_URS_2022_02/HZS12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107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Stavební úpravy sociálních prostor v objektu Petřínská 43, Plzeň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108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783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14. 7. 2022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tr">
        <f>IF('Rekapitulace stavby'!AN10="","",'Rekapitulace stavby'!AN10)</f>
        <v/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2" t="s">
        <v>28</v>
      </c>
      <c r="J15" s="133" t="str">
        <f>IF('Rekapitulace stavby'!AN11="","",'Rekapitulace stavby'!AN11)</f>
        <v/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37</v>
      </c>
      <c r="E30" s="38"/>
      <c r="F30" s="38"/>
      <c r="G30" s="38"/>
      <c r="H30" s="38"/>
      <c r="I30" s="38"/>
      <c r="J30" s="153">
        <f>ROUND(J95,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39</v>
      </c>
      <c r="G32" s="38"/>
      <c r="H32" s="38"/>
      <c r="I32" s="154" t="s">
        <v>38</v>
      </c>
      <c r="J32" s="154" t="s">
        <v>40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41</v>
      </c>
      <c r="E33" s="142" t="s">
        <v>42</v>
      </c>
      <c r="F33" s="156">
        <f>ROUND((SUM(BE95:BE246)),  2)</f>
        <v>0</v>
      </c>
      <c r="G33" s="38"/>
      <c r="H33" s="38"/>
      <c r="I33" s="157">
        <v>0.20999999999999999</v>
      </c>
      <c r="J33" s="156">
        <f>ROUND(((SUM(BE95:BE246))*I33),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56">
        <f>ROUND((SUM(BF95:BF246)),  2)</f>
        <v>0</v>
      </c>
      <c r="G34" s="38"/>
      <c r="H34" s="38"/>
      <c r="I34" s="157">
        <v>0.14999999999999999</v>
      </c>
      <c r="J34" s="156">
        <f>ROUND(((SUM(BF95:BF246))*I34),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56">
        <f>ROUND((SUM(BG95:BG246)),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56">
        <f>ROUND((SUM(BH95:BH246)),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ROUND((SUM(BI95:BI246)),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110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Stavební úpravy sociálních prostor v objektu Petřínská 43, Plzeň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108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c - ZTI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Petřínská 43</v>
      </c>
      <c r="G52" s="40"/>
      <c r="H52" s="40"/>
      <c r="I52" s="32" t="s">
        <v>23</v>
      </c>
      <c r="J52" s="72" t="str">
        <f>IF(J12="","",J12)</f>
        <v>14. 7. 2022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>HBH Atelier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111</v>
      </c>
      <c r="D57" s="171"/>
      <c r="E57" s="171"/>
      <c r="F57" s="171"/>
      <c r="G57" s="171"/>
      <c r="H57" s="171"/>
      <c r="I57" s="171"/>
      <c r="J57" s="172" t="s">
        <v>112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69</v>
      </c>
      <c r="D59" s="40"/>
      <c r="E59" s="40"/>
      <c r="F59" s="40"/>
      <c r="G59" s="40"/>
      <c r="H59" s="40"/>
      <c r="I59" s="40"/>
      <c r="J59" s="102">
        <f>J95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113</v>
      </c>
    </row>
    <row r="60" hidden="1" s="9" customFormat="1" ht="24.96" customHeight="1">
      <c r="A60" s="9"/>
      <c r="B60" s="174"/>
      <c r="C60" s="175"/>
      <c r="D60" s="176" t="s">
        <v>784</v>
      </c>
      <c r="E60" s="177"/>
      <c r="F60" s="177"/>
      <c r="G60" s="177"/>
      <c r="H60" s="177"/>
      <c r="I60" s="177"/>
      <c r="J60" s="178">
        <f>J96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0"/>
      <c r="C61" s="125"/>
      <c r="D61" s="181" t="s">
        <v>785</v>
      </c>
      <c r="E61" s="182"/>
      <c r="F61" s="182"/>
      <c r="G61" s="182"/>
      <c r="H61" s="182"/>
      <c r="I61" s="182"/>
      <c r="J61" s="183">
        <f>J97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0"/>
      <c r="C62" s="125"/>
      <c r="D62" s="181" t="s">
        <v>786</v>
      </c>
      <c r="E62" s="182"/>
      <c r="F62" s="182"/>
      <c r="G62" s="182"/>
      <c r="H62" s="182"/>
      <c r="I62" s="182"/>
      <c r="J62" s="183">
        <f>J111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0"/>
      <c r="C63" s="125"/>
      <c r="D63" s="181" t="s">
        <v>787</v>
      </c>
      <c r="E63" s="182"/>
      <c r="F63" s="182"/>
      <c r="G63" s="182"/>
      <c r="H63" s="182"/>
      <c r="I63" s="182"/>
      <c r="J63" s="183">
        <f>J127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0"/>
      <c r="C64" s="125"/>
      <c r="D64" s="181" t="s">
        <v>788</v>
      </c>
      <c r="E64" s="182"/>
      <c r="F64" s="182"/>
      <c r="G64" s="182"/>
      <c r="H64" s="182"/>
      <c r="I64" s="182"/>
      <c r="J64" s="183">
        <f>J146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80"/>
      <c r="C65" s="125"/>
      <c r="D65" s="181" t="s">
        <v>789</v>
      </c>
      <c r="E65" s="182"/>
      <c r="F65" s="182"/>
      <c r="G65" s="182"/>
      <c r="H65" s="182"/>
      <c r="I65" s="182"/>
      <c r="J65" s="183">
        <f>J171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790</v>
      </c>
      <c r="E66" s="182"/>
      <c r="F66" s="182"/>
      <c r="G66" s="182"/>
      <c r="H66" s="182"/>
      <c r="I66" s="182"/>
      <c r="J66" s="183">
        <f>J187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791</v>
      </c>
      <c r="E67" s="182"/>
      <c r="F67" s="182"/>
      <c r="G67" s="182"/>
      <c r="H67" s="182"/>
      <c r="I67" s="182"/>
      <c r="J67" s="183">
        <f>J196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74"/>
      <c r="C68" s="175"/>
      <c r="D68" s="176" t="s">
        <v>792</v>
      </c>
      <c r="E68" s="177"/>
      <c r="F68" s="177"/>
      <c r="G68" s="177"/>
      <c r="H68" s="177"/>
      <c r="I68" s="177"/>
      <c r="J68" s="178">
        <f>J204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80"/>
      <c r="C69" s="125"/>
      <c r="D69" s="181" t="s">
        <v>793</v>
      </c>
      <c r="E69" s="182"/>
      <c r="F69" s="182"/>
      <c r="G69" s="182"/>
      <c r="H69" s="182"/>
      <c r="I69" s="182"/>
      <c r="J69" s="183">
        <f>J205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0"/>
      <c r="C70" s="125"/>
      <c r="D70" s="181" t="s">
        <v>794</v>
      </c>
      <c r="E70" s="182"/>
      <c r="F70" s="182"/>
      <c r="G70" s="182"/>
      <c r="H70" s="182"/>
      <c r="I70" s="182"/>
      <c r="J70" s="183">
        <f>J209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0"/>
      <c r="C71" s="125"/>
      <c r="D71" s="181" t="s">
        <v>795</v>
      </c>
      <c r="E71" s="182"/>
      <c r="F71" s="182"/>
      <c r="G71" s="182"/>
      <c r="H71" s="182"/>
      <c r="I71" s="182"/>
      <c r="J71" s="183">
        <f>J220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0"/>
      <c r="C72" s="125"/>
      <c r="D72" s="181" t="s">
        <v>796</v>
      </c>
      <c r="E72" s="182"/>
      <c r="F72" s="182"/>
      <c r="G72" s="182"/>
      <c r="H72" s="182"/>
      <c r="I72" s="182"/>
      <c r="J72" s="183">
        <f>J224</f>
        <v>0</v>
      </c>
      <c r="K72" s="125"/>
      <c r="L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0"/>
      <c r="C73" s="125"/>
      <c r="D73" s="181" t="s">
        <v>797</v>
      </c>
      <c r="E73" s="182"/>
      <c r="F73" s="182"/>
      <c r="G73" s="182"/>
      <c r="H73" s="182"/>
      <c r="I73" s="182"/>
      <c r="J73" s="183">
        <f>J228</f>
        <v>0</v>
      </c>
      <c r="K73" s="125"/>
      <c r="L73" s="18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80"/>
      <c r="C74" s="125"/>
      <c r="D74" s="181" t="s">
        <v>798</v>
      </c>
      <c r="E74" s="182"/>
      <c r="F74" s="182"/>
      <c r="G74" s="182"/>
      <c r="H74" s="182"/>
      <c r="I74" s="182"/>
      <c r="J74" s="183">
        <f>J235</f>
        <v>0</v>
      </c>
      <c r="K74" s="125"/>
      <c r="L74" s="18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80"/>
      <c r="C75" s="125"/>
      <c r="D75" s="181" t="s">
        <v>799</v>
      </c>
      <c r="E75" s="182"/>
      <c r="F75" s="182"/>
      <c r="G75" s="182"/>
      <c r="H75" s="182"/>
      <c r="I75" s="182"/>
      <c r="J75" s="183">
        <f>J241</f>
        <v>0</v>
      </c>
      <c r="K75" s="125"/>
      <c r="L75" s="18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2" customFormat="1" ht="21.84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6.96" customHeight="1">
      <c r="A77" s="38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69" t="str">
        <f>E7</f>
        <v>Stavební úpravy sociálních prostor v objektu Petřínská 43, Plzeň</v>
      </c>
      <c r="F85" s="32"/>
      <c r="G85" s="32"/>
      <c r="H85" s="32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108</v>
      </c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69" t="str">
        <f>E9</f>
        <v>c - ZTI</v>
      </c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Petřínská 43</v>
      </c>
      <c r="G89" s="40"/>
      <c r="H89" s="40"/>
      <c r="I89" s="32" t="s">
        <v>23</v>
      </c>
      <c r="J89" s="72" t="str">
        <f>IF(J12="","",J12)</f>
        <v>14. 7. 2022</v>
      </c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 xml:space="preserve"> </v>
      </c>
      <c r="G91" s="40"/>
      <c r="H91" s="40"/>
      <c r="I91" s="32" t="s">
        <v>31</v>
      </c>
      <c r="J91" s="36" t="str">
        <f>E21</f>
        <v>HBH Atelier</v>
      </c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14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14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11" customFormat="1" ht="29.28" customHeight="1">
      <c r="A94" s="185"/>
      <c r="B94" s="186"/>
      <c r="C94" s="187" t="s">
        <v>124</v>
      </c>
      <c r="D94" s="188" t="s">
        <v>56</v>
      </c>
      <c r="E94" s="188" t="s">
        <v>52</v>
      </c>
      <c r="F94" s="188" t="s">
        <v>53</v>
      </c>
      <c r="G94" s="188" t="s">
        <v>125</v>
      </c>
      <c r="H94" s="188" t="s">
        <v>126</v>
      </c>
      <c r="I94" s="188" t="s">
        <v>127</v>
      </c>
      <c r="J94" s="188" t="s">
        <v>112</v>
      </c>
      <c r="K94" s="189" t="s">
        <v>128</v>
      </c>
      <c r="L94" s="190"/>
      <c r="M94" s="92" t="s">
        <v>19</v>
      </c>
      <c r="N94" s="93" t="s">
        <v>41</v>
      </c>
      <c r="O94" s="93" t="s">
        <v>129</v>
      </c>
      <c r="P94" s="93" t="s">
        <v>130</v>
      </c>
      <c r="Q94" s="93" t="s">
        <v>131</v>
      </c>
      <c r="R94" s="93" t="s">
        <v>132</v>
      </c>
      <c r="S94" s="93" t="s">
        <v>133</v>
      </c>
      <c r="T94" s="94" t="s">
        <v>134</v>
      </c>
      <c r="U94" s="185"/>
      <c r="V94" s="185"/>
      <c r="W94" s="185"/>
      <c r="X94" s="185"/>
      <c r="Y94" s="185"/>
      <c r="Z94" s="185"/>
      <c r="AA94" s="185"/>
      <c r="AB94" s="185"/>
      <c r="AC94" s="185"/>
      <c r="AD94" s="185"/>
      <c r="AE94" s="185"/>
    </row>
    <row r="95" s="2" customFormat="1" ht="22.8" customHeight="1">
      <c r="A95" s="38"/>
      <c r="B95" s="39"/>
      <c r="C95" s="99" t="s">
        <v>135</v>
      </c>
      <c r="D95" s="40"/>
      <c r="E95" s="40"/>
      <c r="F95" s="40"/>
      <c r="G95" s="40"/>
      <c r="H95" s="40"/>
      <c r="I95" s="40"/>
      <c r="J95" s="191">
        <f>BK95</f>
        <v>0</v>
      </c>
      <c r="K95" s="40"/>
      <c r="L95" s="44"/>
      <c r="M95" s="95"/>
      <c r="N95" s="192"/>
      <c r="O95" s="96"/>
      <c r="P95" s="193">
        <f>P96+P204</f>
        <v>0</v>
      </c>
      <c r="Q95" s="96"/>
      <c r="R95" s="193">
        <f>R96+R204</f>
        <v>0</v>
      </c>
      <c r="S95" s="96"/>
      <c r="T95" s="194">
        <f>T96+T204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70</v>
      </c>
      <c r="AU95" s="17" t="s">
        <v>113</v>
      </c>
      <c r="BK95" s="195">
        <f>BK96+BK204</f>
        <v>0</v>
      </c>
    </row>
    <row r="96" s="12" customFormat="1" ht="25.92" customHeight="1">
      <c r="A96" s="12"/>
      <c r="B96" s="196"/>
      <c r="C96" s="197"/>
      <c r="D96" s="198" t="s">
        <v>70</v>
      </c>
      <c r="E96" s="199" t="s">
        <v>800</v>
      </c>
      <c r="F96" s="199" t="s">
        <v>801</v>
      </c>
      <c r="G96" s="197"/>
      <c r="H96" s="197"/>
      <c r="I96" s="200"/>
      <c r="J96" s="201">
        <f>BK96</f>
        <v>0</v>
      </c>
      <c r="K96" s="197"/>
      <c r="L96" s="202"/>
      <c r="M96" s="203"/>
      <c r="N96" s="204"/>
      <c r="O96" s="204"/>
      <c r="P96" s="205">
        <f>P97+P111+P127+P146+P171+P187+P196</f>
        <v>0</v>
      </c>
      <c r="Q96" s="204"/>
      <c r="R96" s="205">
        <f>R97+R111+R127+R146+R171+R187+R196</f>
        <v>0</v>
      </c>
      <c r="S96" s="204"/>
      <c r="T96" s="206">
        <f>T97+T111+T127+T146+T171+T187+T196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7" t="s">
        <v>79</v>
      </c>
      <c r="AT96" s="208" t="s">
        <v>70</v>
      </c>
      <c r="AU96" s="208" t="s">
        <v>71</v>
      </c>
      <c r="AY96" s="207" t="s">
        <v>138</v>
      </c>
      <c r="BK96" s="209">
        <f>BK97+BK111+BK127+BK146+BK171+BK187+BK196</f>
        <v>0</v>
      </c>
    </row>
    <row r="97" s="12" customFormat="1" ht="22.8" customHeight="1">
      <c r="A97" s="12"/>
      <c r="B97" s="196"/>
      <c r="C97" s="197"/>
      <c r="D97" s="198" t="s">
        <v>70</v>
      </c>
      <c r="E97" s="210" t="s">
        <v>802</v>
      </c>
      <c r="F97" s="210" t="s">
        <v>803</v>
      </c>
      <c r="G97" s="197"/>
      <c r="H97" s="197"/>
      <c r="I97" s="200"/>
      <c r="J97" s="211">
        <f>BK97</f>
        <v>0</v>
      </c>
      <c r="K97" s="197"/>
      <c r="L97" s="202"/>
      <c r="M97" s="203"/>
      <c r="N97" s="204"/>
      <c r="O97" s="204"/>
      <c r="P97" s="205">
        <f>SUM(P98:P110)</f>
        <v>0</v>
      </c>
      <c r="Q97" s="204"/>
      <c r="R97" s="205">
        <f>SUM(R98:R110)</f>
        <v>0</v>
      </c>
      <c r="S97" s="204"/>
      <c r="T97" s="206">
        <f>SUM(T98:T110)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7" t="s">
        <v>79</v>
      </c>
      <c r="AT97" s="208" t="s">
        <v>70</v>
      </c>
      <c r="AU97" s="208" t="s">
        <v>79</v>
      </c>
      <c r="AY97" s="207" t="s">
        <v>138</v>
      </c>
      <c r="BK97" s="209">
        <f>SUM(BK98:BK110)</f>
        <v>0</v>
      </c>
    </row>
    <row r="98" s="2" customFormat="1" ht="24.15" customHeight="1">
      <c r="A98" s="38"/>
      <c r="B98" s="39"/>
      <c r="C98" s="212" t="s">
        <v>79</v>
      </c>
      <c r="D98" s="212" t="s">
        <v>142</v>
      </c>
      <c r="E98" s="213" t="s">
        <v>804</v>
      </c>
      <c r="F98" s="214" t="s">
        <v>805</v>
      </c>
      <c r="G98" s="215" t="s">
        <v>243</v>
      </c>
      <c r="H98" s="216">
        <v>15</v>
      </c>
      <c r="I98" s="217"/>
      <c r="J98" s="218">
        <f>ROUND(I98*H98,2)</f>
        <v>0</v>
      </c>
      <c r="K98" s="214" t="s">
        <v>19</v>
      </c>
      <c r="L98" s="44"/>
      <c r="M98" s="219" t="s">
        <v>19</v>
      </c>
      <c r="N98" s="220" t="s">
        <v>42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147</v>
      </c>
      <c r="AT98" s="223" t="s">
        <v>142</v>
      </c>
      <c r="AU98" s="223" t="s">
        <v>81</v>
      </c>
      <c r="AY98" s="17" t="s">
        <v>138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79</v>
      </c>
      <c r="BK98" s="224">
        <f>ROUND(I98*H98,2)</f>
        <v>0</v>
      </c>
      <c r="BL98" s="17" t="s">
        <v>147</v>
      </c>
      <c r="BM98" s="223" t="s">
        <v>806</v>
      </c>
    </row>
    <row r="99" s="2" customFormat="1" ht="24.15" customHeight="1">
      <c r="A99" s="38"/>
      <c r="B99" s="39"/>
      <c r="C99" s="212" t="s">
        <v>264</v>
      </c>
      <c r="D99" s="212" t="s">
        <v>142</v>
      </c>
      <c r="E99" s="213" t="s">
        <v>807</v>
      </c>
      <c r="F99" s="214" t="s">
        <v>808</v>
      </c>
      <c r="G99" s="215" t="s">
        <v>243</v>
      </c>
      <c r="H99" s="216">
        <v>3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42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147</v>
      </c>
      <c r="AT99" s="223" t="s">
        <v>142</v>
      </c>
      <c r="AU99" s="223" t="s">
        <v>81</v>
      </c>
      <c r="AY99" s="17" t="s">
        <v>138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79</v>
      </c>
      <c r="BK99" s="224">
        <f>ROUND(I99*H99,2)</f>
        <v>0</v>
      </c>
      <c r="BL99" s="17" t="s">
        <v>147</v>
      </c>
      <c r="BM99" s="223" t="s">
        <v>809</v>
      </c>
    </row>
    <row r="100" s="2" customFormat="1" ht="24.15" customHeight="1">
      <c r="A100" s="38"/>
      <c r="B100" s="39"/>
      <c r="C100" s="212" t="s">
        <v>147</v>
      </c>
      <c r="D100" s="212" t="s">
        <v>142</v>
      </c>
      <c r="E100" s="213" t="s">
        <v>810</v>
      </c>
      <c r="F100" s="214" t="s">
        <v>805</v>
      </c>
      <c r="G100" s="215" t="s">
        <v>243</v>
      </c>
      <c r="H100" s="216">
        <v>5</v>
      </c>
      <c r="I100" s="217"/>
      <c r="J100" s="218">
        <f>ROUND(I100*H100,2)</f>
        <v>0</v>
      </c>
      <c r="K100" s="214" t="s">
        <v>19</v>
      </c>
      <c r="L100" s="44"/>
      <c r="M100" s="219" t="s">
        <v>19</v>
      </c>
      <c r="N100" s="220" t="s">
        <v>42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147</v>
      </c>
      <c r="AT100" s="223" t="s">
        <v>142</v>
      </c>
      <c r="AU100" s="223" t="s">
        <v>81</v>
      </c>
      <c r="AY100" s="17" t="s">
        <v>138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79</v>
      </c>
      <c r="BK100" s="224">
        <f>ROUND(I100*H100,2)</f>
        <v>0</v>
      </c>
      <c r="BL100" s="17" t="s">
        <v>147</v>
      </c>
      <c r="BM100" s="223" t="s">
        <v>811</v>
      </c>
    </row>
    <row r="101" s="2" customFormat="1" ht="24.15" customHeight="1">
      <c r="A101" s="38"/>
      <c r="B101" s="39"/>
      <c r="C101" s="212" t="s">
        <v>188</v>
      </c>
      <c r="D101" s="212" t="s">
        <v>142</v>
      </c>
      <c r="E101" s="213" t="s">
        <v>812</v>
      </c>
      <c r="F101" s="214" t="s">
        <v>813</v>
      </c>
      <c r="G101" s="215" t="s">
        <v>243</v>
      </c>
      <c r="H101" s="216">
        <v>6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42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147</v>
      </c>
      <c r="AT101" s="223" t="s">
        <v>142</v>
      </c>
      <c r="AU101" s="223" t="s">
        <v>81</v>
      </c>
      <c r="AY101" s="17" t="s">
        <v>138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79</v>
      </c>
      <c r="BK101" s="224">
        <f>ROUND(I101*H101,2)</f>
        <v>0</v>
      </c>
      <c r="BL101" s="17" t="s">
        <v>147</v>
      </c>
      <c r="BM101" s="223" t="s">
        <v>814</v>
      </c>
    </row>
    <row r="102" s="2" customFormat="1" ht="24.15" customHeight="1">
      <c r="A102" s="38"/>
      <c r="B102" s="39"/>
      <c r="C102" s="212" t="s">
        <v>205</v>
      </c>
      <c r="D102" s="212" t="s">
        <v>142</v>
      </c>
      <c r="E102" s="213" t="s">
        <v>815</v>
      </c>
      <c r="F102" s="214" t="s">
        <v>816</v>
      </c>
      <c r="G102" s="215" t="s">
        <v>446</v>
      </c>
      <c r="H102" s="216">
        <v>2</v>
      </c>
      <c r="I102" s="217"/>
      <c r="J102" s="218">
        <f>ROUND(I102*H102,2)</f>
        <v>0</v>
      </c>
      <c r="K102" s="214" t="s">
        <v>19</v>
      </c>
      <c r="L102" s="44"/>
      <c r="M102" s="219" t="s">
        <v>19</v>
      </c>
      <c r="N102" s="220" t="s">
        <v>42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147</v>
      </c>
      <c r="AT102" s="223" t="s">
        <v>142</v>
      </c>
      <c r="AU102" s="223" t="s">
        <v>81</v>
      </c>
      <c r="AY102" s="17" t="s">
        <v>138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79</v>
      </c>
      <c r="BK102" s="224">
        <f>ROUND(I102*H102,2)</f>
        <v>0</v>
      </c>
      <c r="BL102" s="17" t="s">
        <v>147</v>
      </c>
      <c r="BM102" s="223" t="s">
        <v>817</v>
      </c>
    </row>
    <row r="103" s="2" customFormat="1" ht="16.5" customHeight="1">
      <c r="A103" s="38"/>
      <c r="B103" s="39"/>
      <c r="C103" s="212" t="s">
        <v>139</v>
      </c>
      <c r="D103" s="212" t="s">
        <v>142</v>
      </c>
      <c r="E103" s="213" t="s">
        <v>818</v>
      </c>
      <c r="F103" s="214" t="s">
        <v>819</v>
      </c>
      <c r="G103" s="215" t="s">
        <v>446</v>
      </c>
      <c r="H103" s="216">
        <v>2</v>
      </c>
      <c r="I103" s="217"/>
      <c r="J103" s="218">
        <f>ROUND(I103*H103,2)</f>
        <v>0</v>
      </c>
      <c r="K103" s="214" t="s">
        <v>19</v>
      </c>
      <c r="L103" s="44"/>
      <c r="M103" s="219" t="s">
        <v>19</v>
      </c>
      <c r="N103" s="220" t="s">
        <v>42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147</v>
      </c>
      <c r="AT103" s="223" t="s">
        <v>142</v>
      </c>
      <c r="AU103" s="223" t="s">
        <v>81</v>
      </c>
      <c r="AY103" s="17" t="s">
        <v>138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79</v>
      </c>
      <c r="BK103" s="224">
        <f>ROUND(I103*H103,2)</f>
        <v>0</v>
      </c>
      <c r="BL103" s="17" t="s">
        <v>147</v>
      </c>
      <c r="BM103" s="223" t="s">
        <v>820</v>
      </c>
    </row>
    <row r="104" s="2" customFormat="1" ht="33" customHeight="1">
      <c r="A104" s="38"/>
      <c r="B104" s="39"/>
      <c r="C104" s="212" t="s">
        <v>181</v>
      </c>
      <c r="D104" s="212" t="s">
        <v>142</v>
      </c>
      <c r="E104" s="213" t="s">
        <v>821</v>
      </c>
      <c r="F104" s="214" t="s">
        <v>822</v>
      </c>
      <c r="G104" s="215" t="s">
        <v>446</v>
      </c>
      <c r="H104" s="216">
        <v>2</v>
      </c>
      <c r="I104" s="217"/>
      <c r="J104" s="218">
        <f>ROUND(I104*H104,2)</f>
        <v>0</v>
      </c>
      <c r="K104" s="214" t="s">
        <v>19</v>
      </c>
      <c r="L104" s="44"/>
      <c r="M104" s="219" t="s">
        <v>19</v>
      </c>
      <c r="N104" s="220" t="s">
        <v>42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147</v>
      </c>
      <c r="AT104" s="223" t="s">
        <v>142</v>
      </c>
      <c r="AU104" s="223" t="s">
        <v>81</v>
      </c>
      <c r="AY104" s="17" t="s">
        <v>138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79</v>
      </c>
      <c r="BK104" s="224">
        <f>ROUND(I104*H104,2)</f>
        <v>0</v>
      </c>
      <c r="BL104" s="17" t="s">
        <v>147</v>
      </c>
      <c r="BM104" s="223" t="s">
        <v>823</v>
      </c>
    </row>
    <row r="105" s="2" customFormat="1" ht="24.15" customHeight="1">
      <c r="A105" s="38"/>
      <c r="B105" s="39"/>
      <c r="C105" s="212" t="s">
        <v>283</v>
      </c>
      <c r="D105" s="212" t="s">
        <v>142</v>
      </c>
      <c r="E105" s="213" t="s">
        <v>824</v>
      </c>
      <c r="F105" s="214" t="s">
        <v>825</v>
      </c>
      <c r="G105" s="215" t="s">
        <v>446</v>
      </c>
      <c r="H105" s="216">
        <v>1</v>
      </c>
      <c r="I105" s="217"/>
      <c r="J105" s="218">
        <f>ROUND(I105*H105,2)</f>
        <v>0</v>
      </c>
      <c r="K105" s="214" t="s">
        <v>19</v>
      </c>
      <c r="L105" s="44"/>
      <c r="M105" s="219" t="s">
        <v>19</v>
      </c>
      <c r="N105" s="220" t="s">
        <v>42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147</v>
      </c>
      <c r="AT105" s="223" t="s">
        <v>142</v>
      </c>
      <c r="AU105" s="223" t="s">
        <v>81</v>
      </c>
      <c r="AY105" s="17" t="s">
        <v>138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79</v>
      </c>
      <c r="BK105" s="224">
        <f>ROUND(I105*H105,2)</f>
        <v>0</v>
      </c>
      <c r="BL105" s="17" t="s">
        <v>147</v>
      </c>
      <c r="BM105" s="223" t="s">
        <v>826</v>
      </c>
    </row>
    <row r="106" s="2" customFormat="1" ht="24.15" customHeight="1">
      <c r="A106" s="38"/>
      <c r="B106" s="39"/>
      <c r="C106" s="212" t="s">
        <v>175</v>
      </c>
      <c r="D106" s="212" t="s">
        <v>142</v>
      </c>
      <c r="E106" s="213" t="s">
        <v>827</v>
      </c>
      <c r="F106" s="214" t="s">
        <v>828</v>
      </c>
      <c r="G106" s="215" t="s">
        <v>446</v>
      </c>
      <c r="H106" s="216">
        <v>3</v>
      </c>
      <c r="I106" s="217"/>
      <c r="J106" s="218">
        <f>ROUND(I106*H106,2)</f>
        <v>0</v>
      </c>
      <c r="K106" s="214" t="s">
        <v>19</v>
      </c>
      <c r="L106" s="44"/>
      <c r="M106" s="219" t="s">
        <v>19</v>
      </c>
      <c r="N106" s="220" t="s">
        <v>42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147</v>
      </c>
      <c r="AT106" s="223" t="s">
        <v>142</v>
      </c>
      <c r="AU106" s="223" t="s">
        <v>81</v>
      </c>
      <c r="AY106" s="17" t="s">
        <v>138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79</v>
      </c>
      <c r="BK106" s="224">
        <f>ROUND(I106*H106,2)</f>
        <v>0</v>
      </c>
      <c r="BL106" s="17" t="s">
        <v>147</v>
      </c>
      <c r="BM106" s="223" t="s">
        <v>829</v>
      </c>
    </row>
    <row r="107" s="2" customFormat="1" ht="16.5" customHeight="1">
      <c r="A107" s="38"/>
      <c r="B107" s="39"/>
      <c r="C107" s="212" t="s">
        <v>275</v>
      </c>
      <c r="D107" s="212" t="s">
        <v>142</v>
      </c>
      <c r="E107" s="213" t="s">
        <v>830</v>
      </c>
      <c r="F107" s="214" t="s">
        <v>831</v>
      </c>
      <c r="G107" s="215" t="s">
        <v>446</v>
      </c>
      <c r="H107" s="216">
        <v>2</v>
      </c>
      <c r="I107" s="217"/>
      <c r="J107" s="218">
        <f>ROUND(I107*H107,2)</f>
        <v>0</v>
      </c>
      <c r="K107" s="214" t="s">
        <v>19</v>
      </c>
      <c r="L107" s="44"/>
      <c r="M107" s="219" t="s">
        <v>19</v>
      </c>
      <c r="N107" s="220" t="s">
        <v>42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147</v>
      </c>
      <c r="AT107" s="223" t="s">
        <v>142</v>
      </c>
      <c r="AU107" s="223" t="s">
        <v>81</v>
      </c>
      <c r="AY107" s="17" t="s">
        <v>138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79</v>
      </c>
      <c r="BK107" s="224">
        <f>ROUND(I107*H107,2)</f>
        <v>0</v>
      </c>
      <c r="BL107" s="17" t="s">
        <v>147</v>
      </c>
      <c r="BM107" s="223" t="s">
        <v>832</v>
      </c>
    </row>
    <row r="108" s="2" customFormat="1" ht="16.5" customHeight="1">
      <c r="A108" s="38"/>
      <c r="B108" s="39"/>
      <c r="C108" s="212" t="s">
        <v>81</v>
      </c>
      <c r="D108" s="212" t="s">
        <v>142</v>
      </c>
      <c r="E108" s="213" t="s">
        <v>833</v>
      </c>
      <c r="F108" s="214" t="s">
        <v>834</v>
      </c>
      <c r="G108" s="215" t="s">
        <v>446</v>
      </c>
      <c r="H108" s="216">
        <v>1</v>
      </c>
      <c r="I108" s="217"/>
      <c r="J108" s="218">
        <f>ROUND(I108*H108,2)</f>
        <v>0</v>
      </c>
      <c r="K108" s="214" t="s">
        <v>19</v>
      </c>
      <c r="L108" s="44"/>
      <c r="M108" s="219" t="s">
        <v>19</v>
      </c>
      <c r="N108" s="220" t="s">
        <v>42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147</v>
      </c>
      <c r="AT108" s="223" t="s">
        <v>142</v>
      </c>
      <c r="AU108" s="223" t="s">
        <v>81</v>
      </c>
      <c r="AY108" s="17" t="s">
        <v>138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79</v>
      </c>
      <c r="BK108" s="224">
        <f>ROUND(I108*H108,2)</f>
        <v>0</v>
      </c>
      <c r="BL108" s="17" t="s">
        <v>147</v>
      </c>
      <c r="BM108" s="223" t="s">
        <v>835</v>
      </c>
    </row>
    <row r="109" s="2" customFormat="1" ht="16.5" customHeight="1">
      <c r="A109" s="38"/>
      <c r="B109" s="39"/>
      <c r="C109" s="212" t="s">
        <v>151</v>
      </c>
      <c r="D109" s="212" t="s">
        <v>142</v>
      </c>
      <c r="E109" s="213" t="s">
        <v>836</v>
      </c>
      <c r="F109" s="214" t="s">
        <v>837</v>
      </c>
      <c r="G109" s="215" t="s">
        <v>838</v>
      </c>
      <c r="H109" s="216">
        <v>1</v>
      </c>
      <c r="I109" s="217"/>
      <c r="J109" s="218">
        <f>ROUND(I109*H109,2)</f>
        <v>0</v>
      </c>
      <c r="K109" s="214" t="s">
        <v>19</v>
      </c>
      <c r="L109" s="44"/>
      <c r="M109" s="219" t="s">
        <v>19</v>
      </c>
      <c r="N109" s="220" t="s">
        <v>42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147</v>
      </c>
      <c r="AT109" s="223" t="s">
        <v>142</v>
      </c>
      <c r="AU109" s="223" t="s">
        <v>81</v>
      </c>
      <c r="AY109" s="17" t="s">
        <v>138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79</v>
      </c>
      <c r="BK109" s="224">
        <f>ROUND(I109*H109,2)</f>
        <v>0</v>
      </c>
      <c r="BL109" s="17" t="s">
        <v>147</v>
      </c>
      <c r="BM109" s="223" t="s">
        <v>839</v>
      </c>
    </row>
    <row r="110" s="2" customFormat="1" ht="16.5" customHeight="1">
      <c r="A110" s="38"/>
      <c r="B110" s="39"/>
      <c r="C110" s="212" t="s">
        <v>167</v>
      </c>
      <c r="D110" s="212" t="s">
        <v>142</v>
      </c>
      <c r="E110" s="213" t="s">
        <v>836</v>
      </c>
      <c r="F110" s="214" t="s">
        <v>837</v>
      </c>
      <c r="G110" s="215" t="s">
        <v>838</v>
      </c>
      <c r="H110" s="216">
        <v>1</v>
      </c>
      <c r="I110" s="217"/>
      <c r="J110" s="218">
        <f>ROUND(I110*H110,2)</f>
        <v>0</v>
      </c>
      <c r="K110" s="214" t="s">
        <v>19</v>
      </c>
      <c r="L110" s="44"/>
      <c r="M110" s="219" t="s">
        <v>19</v>
      </c>
      <c r="N110" s="220" t="s">
        <v>42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147</v>
      </c>
      <c r="AT110" s="223" t="s">
        <v>142</v>
      </c>
      <c r="AU110" s="223" t="s">
        <v>81</v>
      </c>
      <c r="AY110" s="17" t="s">
        <v>138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79</v>
      </c>
      <c r="BK110" s="224">
        <f>ROUND(I110*H110,2)</f>
        <v>0</v>
      </c>
      <c r="BL110" s="17" t="s">
        <v>147</v>
      </c>
      <c r="BM110" s="223" t="s">
        <v>840</v>
      </c>
    </row>
    <row r="111" s="12" customFormat="1" ht="22.8" customHeight="1">
      <c r="A111" s="12"/>
      <c r="B111" s="196"/>
      <c r="C111" s="197"/>
      <c r="D111" s="198" t="s">
        <v>70</v>
      </c>
      <c r="E111" s="210" t="s">
        <v>841</v>
      </c>
      <c r="F111" s="210" t="s">
        <v>842</v>
      </c>
      <c r="G111" s="197"/>
      <c r="H111" s="197"/>
      <c r="I111" s="200"/>
      <c r="J111" s="211">
        <f>BK111</f>
        <v>0</v>
      </c>
      <c r="K111" s="197"/>
      <c r="L111" s="202"/>
      <c r="M111" s="203"/>
      <c r="N111" s="204"/>
      <c r="O111" s="204"/>
      <c r="P111" s="205">
        <f>SUM(P112:P126)</f>
        <v>0</v>
      </c>
      <c r="Q111" s="204"/>
      <c r="R111" s="205">
        <f>SUM(R112:R126)</f>
        <v>0</v>
      </c>
      <c r="S111" s="204"/>
      <c r="T111" s="206">
        <f>SUM(T112:T126)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7" t="s">
        <v>79</v>
      </c>
      <c r="AT111" s="208" t="s">
        <v>70</v>
      </c>
      <c r="AU111" s="208" t="s">
        <v>79</v>
      </c>
      <c r="AY111" s="207" t="s">
        <v>138</v>
      </c>
      <c r="BK111" s="209">
        <f>SUM(BK112:BK126)</f>
        <v>0</v>
      </c>
    </row>
    <row r="112" s="2" customFormat="1" ht="24.15" customHeight="1">
      <c r="A112" s="38"/>
      <c r="B112" s="39"/>
      <c r="C112" s="212" t="s">
        <v>211</v>
      </c>
      <c r="D112" s="212" t="s">
        <v>142</v>
      </c>
      <c r="E112" s="213" t="s">
        <v>804</v>
      </c>
      <c r="F112" s="214" t="s">
        <v>805</v>
      </c>
      <c r="G112" s="215" t="s">
        <v>243</v>
      </c>
      <c r="H112" s="216">
        <v>25</v>
      </c>
      <c r="I112" s="217"/>
      <c r="J112" s="218">
        <f>ROUND(I112*H112,2)</f>
        <v>0</v>
      </c>
      <c r="K112" s="214" t="s">
        <v>19</v>
      </c>
      <c r="L112" s="44"/>
      <c r="M112" s="219" t="s">
        <v>19</v>
      </c>
      <c r="N112" s="220" t="s">
        <v>42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147</v>
      </c>
      <c r="AT112" s="223" t="s">
        <v>142</v>
      </c>
      <c r="AU112" s="223" t="s">
        <v>81</v>
      </c>
      <c r="AY112" s="17" t="s">
        <v>138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79</v>
      </c>
      <c r="BK112" s="224">
        <f>ROUND(I112*H112,2)</f>
        <v>0</v>
      </c>
      <c r="BL112" s="17" t="s">
        <v>147</v>
      </c>
      <c r="BM112" s="223" t="s">
        <v>843</v>
      </c>
    </row>
    <row r="113" s="2" customFormat="1" ht="24.15" customHeight="1">
      <c r="A113" s="38"/>
      <c r="B113" s="39"/>
      <c r="C113" s="212" t="s">
        <v>437</v>
      </c>
      <c r="D113" s="212" t="s">
        <v>142</v>
      </c>
      <c r="E113" s="213" t="s">
        <v>807</v>
      </c>
      <c r="F113" s="214" t="s">
        <v>808</v>
      </c>
      <c r="G113" s="215" t="s">
        <v>243</v>
      </c>
      <c r="H113" s="216">
        <v>4</v>
      </c>
      <c r="I113" s="217"/>
      <c r="J113" s="218">
        <f>ROUND(I113*H113,2)</f>
        <v>0</v>
      </c>
      <c r="K113" s="214" t="s">
        <v>19</v>
      </c>
      <c r="L113" s="44"/>
      <c r="M113" s="219" t="s">
        <v>19</v>
      </c>
      <c r="N113" s="220" t="s">
        <v>42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147</v>
      </c>
      <c r="AT113" s="223" t="s">
        <v>142</v>
      </c>
      <c r="AU113" s="223" t="s">
        <v>81</v>
      </c>
      <c r="AY113" s="17" t="s">
        <v>138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79</v>
      </c>
      <c r="BK113" s="224">
        <f>ROUND(I113*H113,2)</f>
        <v>0</v>
      </c>
      <c r="BL113" s="17" t="s">
        <v>147</v>
      </c>
      <c r="BM113" s="223" t="s">
        <v>844</v>
      </c>
    </row>
    <row r="114" s="2" customFormat="1" ht="24.15" customHeight="1">
      <c r="A114" s="38"/>
      <c r="B114" s="39"/>
      <c r="C114" s="212" t="s">
        <v>232</v>
      </c>
      <c r="D114" s="212" t="s">
        <v>142</v>
      </c>
      <c r="E114" s="213" t="s">
        <v>845</v>
      </c>
      <c r="F114" s="214" t="s">
        <v>846</v>
      </c>
      <c r="G114" s="215" t="s">
        <v>243</v>
      </c>
      <c r="H114" s="216">
        <v>8</v>
      </c>
      <c r="I114" s="217"/>
      <c r="J114" s="218">
        <f>ROUND(I114*H114,2)</f>
        <v>0</v>
      </c>
      <c r="K114" s="214" t="s">
        <v>19</v>
      </c>
      <c r="L114" s="44"/>
      <c r="M114" s="219" t="s">
        <v>19</v>
      </c>
      <c r="N114" s="220" t="s">
        <v>42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147</v>
      </c>
      <c r="AT114" s="223" t="s">
        <v>142</v>
      </c>
      <c r="AU114" s="223" t="s">
        <v>81</v>
      </c>
      <c r="AY114" s="17" t="s">
        <v>138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79</v>
      </c>
      <c r="BK114" s="224">
        <f>ROUND(I114*H114,2)</f>
        <v>0</v>
      </c>
      <c r="BL114" s="17" t="s">
        <v>147</v>
      </c>
      <c r="BM114" s="223" t="s">
        <v>847</v>
      </c>
    </row>
    <row r="115" s="2" customFormat="1" ht="24.15" customHeight="1">
      <c r="A115" s="38"/>
      <c r="B115" s="39"/>
      <c r="C115" s="212" t="s">
        <v>226</v>
      </c>
      <c r="D115" s="212" t="s">
        <v>142</v>
      </c>
      <c r="E115" s="213" t="s">
        <v>810</v>
      </c>
      <c r="F115" s="214" t="s">
        <v>805</v>
      </c>
      <c r="G115" s="215" t="s">
        <v>243</v>
      </c>
      <c r="H115" s="216">
        <v>5</v>
      </c>
      <c r="I115" s="217"/>
      <c r="J115" s="218">
        <f>ROUND(I115*H115,2)</f>
        <v>0</v>
      </c>
      <c r="K115" s="214" t="s">
        <v>19</v>
      </c>
      <c r="L115" s="44"/>
      <c r="M115" s="219" t="s">
        <v>19</v>
      </c>
      <c r="N115" s="220" t="s">
        <v>42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147</v>
      </c>
      <c r="AT115" s="223" t="s">
        <v>142</v>
      </c>
      <c r="AU115" s="223" t="s">
        <v>81</v>
      </c>
      <c r="AY115" s="17" t="s">
        <v>138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79</v>
      </c>
      <c r="BK115" s="224">
        <f>ROUND(I115*H115,2)</f>
        <v>0</v>
      </c>
      <c r="BL115" s="17" t="s">
        <v>147</v>
      </c>
      <c r="BM115" s="223" t="s">
        <v>848</v>
      </c>
    </row>
    <row r="116" s="2" customFormat="1" ht="24.15" customHeight="1">
      <c r="A116" s="38"/>
      <c r="B116" s="39"/>
      <c r="C116" s="212" t="s">
        <v>141</v>
      </c>
      <c r="D116" s="212" t="s">
        <v>142</v>
      </c>
      <c r="E116" s="213" t="s">
        <v>812</v>
      </c>
      <c r="F116" s="214" t="s">
        <v>813</v>
      </c>
      <c r="G116" s="215" t="s">
        <v>243</v>
      </c>
      <c r="H116" s="216">
        <v>24</v>
      </c>
      <c r="I116" s="217"/>
      <c r="J116" s="218">
        <f>ROUND(I116*H116,2)</f>
        <v>0</v>
      </c>
      <c r="K116" s="214" t="s">
        <v>19</v>
      </c>
      <c r="L116" s="44"/>
      <c r="M116" s="219" t="s">
        <v>19</v>
      </c>
      <c r="N116" s="220" t="s">
        <v>42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147</v>
      </c>
      <c r="AT116" s="223" t="s">
        <v>142</v>
      </c>
      <c r="AU116" s="223" t="s">
        <v>81</v>
      </c>
      <c r="AY116" s="17" t="s">
        <v>138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79</v>
      </c>
      <c r="BK116" s="224">
        <f>ROUND(I116*H116,2)</f>
        <v>0</v>
      </c>
      <c r="BL116" s="17" t="s">
        <v>147</v>
      </c>
      <c r="BM116" s="223" t="s">
        <v>849</v>
      </c>
    </row>
    <row r="117" s="2" customFormat="1" ht="24.15" customHeight="1">
      <c r="A117" s="38"/>
      <c r="B117" s="39"/>
      <c r="C117" s="212" t="s">
        <v>356</v>
      </c>
      <c r="D117" s="212" t="s">
        <v>142</v>
      </c>
      <c r="E117" s="213" t="s">
        <v>815</v>
      </c>
      <c r="F117" s="214" t="s">
        <v>816</v>
      </c>
      <c r="G117" s="215" t="s">
        <v>446</v>
      </c>
      <c r="H117" s="216">
        <v>3</v>
      </c>
      <c r="I117" s="217"/>
      <c r="J117" s="218">
        <f>ROUND(I117*H117,2)</f>
        <v>0</v>
      </c>
      <c r="K117" s="214" t="s">
        <v>19</v>
      </c>
      <c r="L117" s="44"/>
      <c r="M117" s="219" t="s">
        <v>19</v>
      </c>
      <c r="N117" s="220" t="s">
        <v>42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147</v>
      </c>
      <c r="AT117" s="223" t="s">
        <v>142</v>
      </c>
      <c r="AU117" s="223" t="s">
        <v>81</v>
      </c>
      <c r="AY117" s="17" t="s">
        <v>138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79</v>
      </c>
      <c r="BK117" s="224">
        <f>ROUND(I117*H117,2)</f>
        <v>0</v>
      </c>
      <c r="BL117" s="17" t="s">
        <v>147</v>
      </c>
      <c r="BM117" s="223" t="s">
        <v>850</v>
      </c>
    </row>
    <row r="118" s="2" customFormat="1" ht="16.5" customHeight="1">
      <c r="A118" s="38"/>
      <c r="B118" s="39"/>
      <c r="C118" s="212" t="s">
        <v>593</v>
      </c>
      <c r="D118" s="212" t="s">
        <v>142</v>
      </c>
      <c r="E118" s="213" t="s">
        <v>818</v>
      </c>
      <c r="F118" s="214" t="s">
        <v>819</v>
      </c>
      <c r="G118" s="215" t="s">
        <v>446</v>
      </c>
      <c r="H118" s="216">
        <v>3</v>
      </c>
      <c r="I118" s="217"/>
      <c r="J118" s="218">
        <f>ROUND(I118*H118,2)</f>
        <v>0</v>
      </c>
      <c r="K118" s="214" t="s">
        <v>19</v>
      </c>
      <c r="L118" s="44"/>
      <c r="M118" s="219" t="s">
        <v>19</v>
      </c>
      <c r="N118" s="220" t="s">
        <v>42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147</v>
      </c>
      <c r="AT118" s="223" t="s">
        <v>142</v>
      </c>
      <c r="AU118" s="223" t="s">
        <v>81</v>
      </c>
      <c r="AY118" s="17" t="s">
        <v>138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79</v>
      </c>
      <c r="BK118" s="224">
        <f>ROUND(I118*H118,2)</f>
        <v>0</v>
      </c>
      <c r="BL118" s="17" t="s">
        <v>147</v>
      </c>
      <c r="BM118" s="223" t="s">
        <v>851</v>
      </c>
    </row>
    <row r="119" s="2" customFormat="1" ht="24.15" customHeight="1">
      <c r="A119" s="38"/>
      <c r="B119" s="39"/>
      <c r="C119" s="212" t="s">
        <v>603</v>
      </c>
      <c r="D119" s="212" t="s">
        <v>142</v>
      </c>
      <c r="E119" s="213" t="s">
        <v>852</v>
      </c>
      <c r="F119" s="214" t="s">
        <v>853</v>
      </c>
      <c r="G119" s="215" t="s">
        <v>446</v>
      </c>
      <c r="H119" s="216">
        <v>2</v>
      </c>
      <c r="I119" s="217"/>
      <c r="J119" s="218">
        <f>ROUND(I119*H119,2)</f>
        <v>0</v>
      </c>
      <c r="K119" s="214" t="s">
        <v>19</v>
      </c>
      <c r="L119" s="44"/>
      <c r="M119" s="219" t="s">
        <v>19</v>
      </c>
      <c r="N119" s="220" t="s">
        <v>42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147</v>
      </c>
      <c r="AT119" s="223" t="s">
        <v>142</v>
      </c>
      <c r="AU119" s="223" t="s">
        <v>81</v>
      </c>
      <c r="AY119" s="17" t="s">
        <v>138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79</v>
      </c>
      <c r="BK119" s="224">
        <f>ROUND(I119*H119,2)</f>
        <v>0</v>
      </c>
      <c r="BL119" s="17" t="s">
        <v>147</v>
      </c>
      <c r="BM119" s="223" t="s">
        <v>854</v>
      </c>
    </row>
    <row r="120" s="2" customFormat="1" ht="16.5" customHeight="1">
      <c r="A120" s="38"/>
      <c r="B120" s="39"/>
      <c r="C120" s="212" t="s">
        <v>365</v>
      </c>
      <c r="D120" s="212" t="s">
        <v>142</v>
      </c>
      <c r="E120" s="213" t="s">
        <v>855</v>
      </c>
      <c r="F120" s="214" t="s">
        <v>856</v>
      </c>
      <c r="G120" s="215" t="s">
        <v>446</v>
      </c>
      <c r="H120" s="216">
        <v>2</v>
      </c>
      <c r="I120" s="217"/>
      <c r="J120" s="218">
        <f>ROUND(I120*H120,2)</f>
        <v>0</v>
      </c>
      <c r="K120" s="214" t="s">
        <v>19</v>
      </c>
      <c r="L120" s="44"/>
      <c r="M120" s="219" t="s">
        <v>19</v>
      </c>
      <c r="N120" s="220" t="s">
        <v>42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147</v>
      </c>
      <c r="AT120" s="223" t="s">
        <v>142</v>
      </c>
      <c r="AU120" s="223" t="s">
        <v>81</v>
      </c>
      <c r="AY120" s="17" t="s">
        <v>138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79</v>
      </c>
      <c r="BK120" s="224">
        <f>ROUND(I120*H120,2)</f>
        <v>0</v>
      </c>
      <c r="BL120" s="17" t="s">
        <v>147</v>
      </c>
      <c r="BM120" s="223" t="s">
        <v>857</v>
      </c>
    </row>
    <row r="121" s="2" customFormat="1" ht="16.5" customHeight="1">
      <c r="A121" s="38"/>
      <c r="B121" s="39"/>
      <c r="C121" s="212" t="s">
        <v>371</v>
      </c>
      <c r="D121" s="212" t="s">
        <v>142</v>
      </c>
      <c r="E121" s="213" t="s">
        <v>858</v>
      </c>
      <c r="F121" s="214" t="s">
        <v>859</v>
      </c>
      <c r="G121" s="215" t="s">
        <v>446</v>
      </c>
      <c r="H121" s="216">
        <v>2</v>
      </c>
      <c r="I121" s="217"/>
      <c r="J121" s="218">
        <f>ROUND(I121*H121,2)</f>
        <v>0</v>
      </c>
      <c r="K121" s="214" t="s">
        <v>19</v>
      </c>
      <c r="L121" s="44"/>
      <c r="M121" s="219" t="s">
        <v>19</v>
      </c>
      <c r="N121" s="220" t="s">
        <v>42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147</v>
      </c>
      <c r="AT121" s="223" t="s">
        <v>142</v>
      </c>
      <c r="AU121" s="223" t="s">
        <v>81</v>
      </c>
      <c r="AY121" s="17" t="s">
        <v>138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79</v>
      </c>
      <c r="BK121" s="224">
        <f>ROUND(I121*H121,2)</f>
        <v>0</v>
      </c>
      <c r="BL121" s="17" t="s">
        <v>147</v>
      </c>
      <c r="BM121" s="223" t="s">
        <v>860</v>
      </c>
    </row>
    <row r="122" s="2" customFormat="1" ht="24.15" customHeight="1">
      <c r="A122" s="38"/>
      <c r="B122" s="39"/>
      <c r="C122" s="212" t="s">
        <v>598</v>
      </c>
      <c r="D122" s="212" t="s">
        <v>142</v>
      </c>
      <c r="E122" s="213" t="s">
        <v>861</v>
      </c>
      <c r="F122" s="214" t="s">
        <v>862</v>
      </c>
      <c r="G122" s="215" t="s">
        <v>446</v>
      </c>
      <c r="H122" s="216">
        <v>1</v>
      </c>
      <c r="I122" s="217"/>
      <c r="J122" s="218">
        <f>ROUND(I122*H122,2)</f>
        <v>0</v>
      </c>
      <c r="K122" s="214" t="s">
        <v>19</v>
      </c>
      <c r="L122" s="44"/>
      <c r="M122" s="219" t="s">
        <v>19</v>
      </c>
      <c r="N122" s="220" t="s">
        <v>42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147</v>
      </c>
      <c r="AT122" s="223" t="s">
        <v>142</v>
      </c>
      <c r="AU122" s="223" t="s">
        <v>81</v>
      </c>
      <c r="AY122" s="17" t="s">
        <v>138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79</v>
      </c>
      <c r="BK122" s="224">
        <f>ROUND(I122*H122,2)</f>
        <v>0</v>
      </c>
      <c r="BL122" s="17" t="s">
        <v>147</v>
      </c>
      <c r="BM122" s="223" t="s">
        <v>863</v>
      </c>
    </row>
    <row r="123" s="2" customFormat="1" ht="16.5" customHeight="1">
      <c r="A123" s="38"/>
      <c r="B123" s="39"/>
      <c r="C123" s="212" t="s">
        <v>611</v>
      </c>
      <c r="D123" s="212" t="s">
        <v>142</v>
      </c>
      <c r="E123" s="213" t="s">
        <v>864</v>
      </c>
      <c r="F123" s="214" t="s">
        <v>865</v>
      </c>
      <c r="G123" s="215" t="s">
        <v>446</v>
      </c>
      <c r="H123" s="216">
        <v>3</v>
      </c>
      <c r="I123" s="217"/>
      <c r="J123" s="218">
        <f>ROUND(I123*H123,2)</f>
        <v>0</v>
      </c>
      <c r="K123" s="214" t="s">
        <v>19</v>
      </c>
      <c r="L123" s="44"/>
      <c r="M123" s="219" t="s">
        <v>19</v>
      </c>
      <c r="N123" s="220" t="s">
        <v>42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147</v>
      </c>
      <c r="AT123" s="223" t="s">
        <v>142</v>
      </c>
      <c r="AU123" s="223" t="s">
        <v>81</v>
      </c>
      <c r="AY123" s="17" t="s">
        <v>138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79</v>
      </c>
      <c r="BK123" s="224">
        <f>ROUND(I123*H123,2)</f>
        <v>0</v>
      </c>
      <c r="BL123" s="17" t="s">
        <v>147</v>
      </c>
      <c r="BM123" s="223" t="s">
        <v>866</v>
      </c>
    </row>
    <row r="124" s="2" customFormat="1" ht="16.5" customHeight="1">
      <c r="A124" s="38"/>
      <c r="B124" s="39"/>
      <c r="C124" s="212" t="s">
        <v>221</v>
      </c>
      <c r="D124" s="212" t="s">
        <v>142</v>
      </c>
      <c r="E124" s="213" t="s">
        <v>836</v>
      </c>
      <c r="F124" s="214" t="s">
        <v>837</v>
      </c>
      <c r="G124" s="215" t="s">
        <v>838</v>
      </c>
      <c r="H124" s="216">
        <v>1</v>
      </c>
      <c r="I124" s="217"/>
      <c r="J124" s="218">
        <f>ROUND(I124*H124,2)</f>
        <v>0</v>
      </c>
      <c r="K124" s="214" t="s">
        <v>19</v>
      </c>
      <c r="L124" s="44"/>
      <c r="M124" s="219" t="s">
        <v>19</v>
      </c>
      <c r="N124" s="220" t="s">
        <v>42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147</v>
      </c>
      <c r="AT124" s="223" t="s">
        <v>142</v>
      </c>
      <c r="AU124" s="223" t="s">
        <v>81</v>
      </c>
      <c r="AY124" s="17" t="s">
        <v>138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79</v>
      </c>
      <c r="BK124" s="224">
        <f>ROUND(I124*H124,2)</f>
        <v>0</v>
      </c>
      <c r="BL124" s="17" t="s">
        <v>147</v>
      </c>
      <c r="BM124" s="223" t="s">
        <v>867</v>
      </c>
    </row>
    <row r="125" s="2" customFormat="1" ht="16.5" customHeight="1">
      <c r="A125" s="38"/>
      <c r="B125" s="39"/>
      <c r="C125" s="212" t="s">
        <v>8</v>
      </c>
      <c r="D125" s="212" t="s">
        <v>142</v>
      </c>
      <c r="E125" s="213" t="s">
        <v>868</v>
      </c>
      <c r="F125" s="214" t="s">
        <v>834</v>
      </c>
      <c r="G125" s="215" t="s">
        <v>446</v>
      </c>
      <c r="H125" s="216">
        <v>1</v>
      </c>
      <c r="I125" s="217"/>
      <c r="J125" s="218">
        <f>ROUND(I125*H125,2)</f>
        <v>0</v>
      </c>
      <c r="K125" s="214" t="s">
        <v>19</v>
      </c>
      <c r="L125" s="44"/>
      <c r="M125" s="219" t="s">
        <v>19</v>
      </c>
      <c r="N125" s="220" t="s">
        <v>42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147</v>
      </c>
      <c r="AT125" s="223" t="s">
        <v>142</v>
      </c>
      <c r="AU125" s="223" t="s">
        <v>81</v>
      </c>
      <c r="AY125" s="17" t="s">
        <v>138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79</v>
      </c>
      <c r="BK125" s="224">
        <f>ROUND(I125*H125,2)</f>
        <v>0</v>
      </c>
      <c r="BL125" s="17" t="s">
        <v>147</v>
      </c>
      <c r="BM125" s="223" t="s">
        <v>869</v>
      </c>
    </row>
    <row r="126" s="2" customFormat="1" ht="16.5" customHeight="1">
      <c r="A126" s="38"/>
      <c r="B126" s="39"/>
      <c r="C126" s="212" t="s">
        <v>7</v>
      </c>
      <c r="D126" s="212" t="s">
        <v>142</v>
      </c>
      <c r="E126" s="213" t="s">
        <v>870</v>
      </c>
      <c r="F126" s="214" t="s">
        <v>837</v>
      </c>
      <c r="G126" s="215" t="s">
        <v>838</v>
      </c>
      <c r="H126" s="216">
        <v>1</v>
      </c>
      <c r="I126" s="217"/>
      <c r="J126" s="218">
        <f>ROUND(I126*H126,2)</f>
        <v>0</v>
      </c>
      <c r="K126" s="214" t="s">
        <v>19</v>
      </c>
      <c r="L126" s="44"/>
      <c r="M126" s="219" t="s">
        <v>19</v>
      </c>
      <c r="N126" s="220" t="s">
        <v>42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147</v>
      </c>
      <c r="AT126" s="223" t="s">
        <v>142</v>
      </c>
      <c r="AU126" s="223" t="s">
        <v>81</v>
      </c>
      <c r="AY126" s="17" t="s">
        <v>138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79</v>
      </c>
      <c r="BK126" s="224">
        <f>ROUND(I126*H126,2)</f>
        <v>0</v>
      </c>
      <c r="BL126" s="17" t="s">
        <v>147</v>
      </c>
      <c r="BM126" s="223" t="s">
        <v>871</v>
      </c>
    </row>
    <row r="127" s="12" customFormat="1" ht="22.8" customHeight="1">
      <c r="A127" s="12"/>
      <c r="B127" s="196"/>
      <c r="C127" s="197"/>
      <c r="D127" s="198" t="s">
        <v>70</v>
      </c>
      <c r="E127" s="210" t="s">
        <v>872</v>
      </c>
      <c r="F127" s="210" t="s">
        <v>873</v>
      </c>
      <c r="G127" s="197"/>
      <c r="H127" s="197"/>
      <c r="I127" s="200"/>
      <c r="J127" s="211">
        <f>BK127</f>
        <v>0</v>
      </c>
      <c r="K127" s="197"/>
      <c r="L127" s="202"/>
      <c r="M127" s="203"/>
      <c r="N127" s="204"/>
      <c r="O127" s="204"/>
      <c r="P127" s="205">
        <f>SUM(P128:P145)</f>
        <v>0</v>
      </c>
      <c r="Q127" s="204"/>
      <c r="R127" s="205">
        <f>SUM(R128:R145)</f>
        <v>0</v>
      </c>
      <c r="S127" s="204"/>
      <c r="T127" s="206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7" t="s">
        <v>79</v>
      </c>
      <c r="AT127" s="208" t="s">
        <v>70</v>
      </c>
      <c r="AU127" s="208" t="s">
        <v>79</v>
      </c>
      <c r="AY127" s="207" t="s">
        <v>138</v>
      </c>
      <c r="BK127" s="209">
        <f>SUM(BK128:BK145)</f>
        <v>0</v>
      </c>
    </row>
    <row r="128" s="2" customFormat="1" ht="24.15" customHeight="1">
      <c r="A128" s="38"/>
      <c r="B128" s="39"/>
      <c r="C128" s="212" t="s">
        <v>430</v>
      </c>
      <c r="D128" s="212" t="s">
        <v>142</v>
      </c>
      <c r="E128" s="213" t="s">
        <v>874</v>
      </c>
      <c r="F128" s="214" t="s">
        <v>875</v>
      </c>
      <c r="G128" s="215" t="s">
        <v>243</v>
      </c>
      <c r="H128" s="216">
        <v>2</v>
      </c>
      <c r="I128" s="217"/>
      <c r="J128" s="218">
        <f>ROUND(I128*H128,2)</f>
        <v>0</v>
      </c>
      <c r="K128" s="214" t="s">
        <v>19</v>
      </c>
      <c r="L128" s="44"/>
      <c r="M128" s="219" t="s">
        <v>19</v>
      </c>
      <c r="N128" s="220" t="s">
        <v>42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147</v>
      </c>
      <c r="AT128" s="223" t="s">
        <v>142</v>
      </c>
      <c r="AU128" s="223" t="s">
        <v>81</v>
      </c>
      <c r="AY128" s="17" t="s">
        <v>138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79</v>
      </c>
      <c r="BK128" s="224">
        <f>ROUND(I128*H128,2)</f>
        <v>0</v>
      </c>
      <c r="BL128" s="17" t="s">
        <v>147</v>
      </c>
      <c r="BM128" s="223" t="s">
        <v>876</v>
      </c>
    </row>
    <row r="129" s="2" customFormat="1" ht="24.15" customHeight="1">
      <c r="A129" s="38"/>
      <c r="B129" s="39"/>
      <c r="C129" s="212" t="s">
        <v>380</v>
      </c>
      <c r="D129" s="212" t="s">
        <v>142</v>
      </c>
      <c r="E129" s="213" t="s">
        <v>804</v>
      </c>
      <c r="F129" s="214" t="s">
        <v>805</v>
      </c>
      <c r="G129" s="215" t="s">
        <v>243</v>
      </c>
      <c r="H129" s="216">
        <v>15</v>
      </c>
      <c r="I129" s="217"/>
      <c r="J129" s="218">
        <f>ROUND(I129*H129,2)</f>
        <v>0</v>
      </c>
      <c r="K129" s="214" t="s">
        <v>19</v>
      </c>
      <c r="L129" s="44"/>
      <c r="M129" s="219" t="s">
        <v>19</v>
      </c>
      <c r="N129" s="220" t="s">
        <v>42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147</v>
      </c>
      <c r="AT129" s="223" t="s">
        <v>142</v>
      </c>
      <c r="AU129" s="223" t="s">
        <v>81</v>
      </c>
      <c r="AY129" s="17" t="s">
        <v>138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79</v>
      </c>
      <c r="BK129" s="224">
        <f>ROUND(I129*H129,2)</f>
        <v>0</v>
      </c>
      <c r="BL129" s="17" t="s">
        <v>147</v>
      </c>
      <c r="BM129" s="223" t="s">
        <v>877</v>
      </c>
    </row>
    <row r="130" s="2" customFormat="1" ht="24.15" customHeight="1">
      <c r="A130" s="38"/>
      <c r="B130" s="39"/>
      <c r="C130" s="212" t="s">
        <v>333</v>
      </c>
      <c r="D130" s="212" t="s">
        <v>142</v>
      </c>
      <c r="E130" s="213" t="s">
        <v>807</v>
      </c>
      <c r="F130" s="214" t="s">
        <v>808</v>
      </c>
      <c r="G130" s="215" t="s">
        <v>243</v>
      </c>
      <c r="H130" s="216">
        <v>2</v>
      </c>
      <c r="I130" s="217"/>
      <c r="J130" s="218">
        <f>ROUND(I130*H130,2)</f>
        <v>0</v>
      </c>
      <c r="K130" s="214" t="s">
        <v>19</v>
      </c>
      <c r="L130" s="44"/>
      <c r="M130" s="219" t="s">
        <v>19</v>
      </c>
      <c r="N130" s="220" t="s">
        <v>42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147</v>
      </c>
      <c r="AT130" s="223" t="s">
        <v>142</v>
      </c>
      <c r="AU130" s="223" t="s">
        <v>81</v>
      </c>
      <c r="AY130" s="17" t="s">
        <v>138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79</v>
      </c>
      <c r="BK130" s="224">
        <f>ROUND(I130*H130,2)</f>
        <v>0</v>
      </c>
      <c r="BL130" s="17" t="s">
        <v>147</v>
      </c>
      <c r="BM130" s="223" t="s">
        <v>878</v>
      </c>
    </row>
    <row r="131" s="2" customFormat="1" ht="24.15" customHeight="1">
      <c r="A131" s="38"/>
      <c r="B131" s="39"/>
      <c r="C131" s="212" t="s">
        <v>697</v>
      </c>
      <c r="D131" s="212" t="s">
        <v>142</v>
      </c>
      <c r="E131" s="213" t="s">
        <v>879</v>
      </c>
      <c r="F131" s="214" t="s">
        <v>880</v>
      </c>
      <c r="G131" s="215" t="s">
        <v>243</v>
      </c>
      <c r="H131" s="216">
        <v>2</v>
      </c>
      <c r="I131" s="217"/>
      <c r="J131" s="218">
        <f>ROUND(I131*H131,2)</f>
        <v>0</v>
      </c>
      <c r="K131" s="214" t="s">
        <v>19</v>
      </c>
      <c r="L131" s="44"/>
      <c r="M131" s="219" t="s">
        <v>19</v>
      </c>
      <c r="N131" s="220" t="s">
        <v>42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147</v>
      </c>
      <c r="AT131" s="223" t="s">
        <v>142</v>
      </c>
      <c r="AU131" s="223" t="s">
        <v>81</v>
      </c>
      <c r="AY131" s="17" t="s">
        <v>138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79</v>
      </c>
      <c r="BK131" s="224">
        <f>ROUND(I131*H131,2)</f>
        <v>0</v>
      </c>
      <c r="BL131" s="17" t="s">
        <v>147</v>
      </c>
      <c r="BM131" s="223" t="s">
        <v>881</v>
      </c>
    </row>
    <row r="132" s="2" customFormat="1" ht="24.15" customHeight="1">
      <c r="A132" s="38"/>
      <c r="B132" s="39"/>
      <c r="C132" s="212" t="s">
        <v>689</v>
      </c>
      <c r="D132" s="212" t="s">
        <v>142</v>
      </c>
      <c r="E132" s="213" t="s">
        <v>810</v>
      </c>
      <c r="F132" s="214" t="s">
        <v>805</v>
      </c>
      <c r="G132" s="215" t="s">
        <v>243</v>
      </c>
      <c r="H132" s="216">
        <v>10</v>
      </c>
      <c r="I132" s="217"/>
      <c r="J132" s="218">
        <f>ROUND(I132*H132,2)</f>
        <v>0</v>
      </c>
      <c r="K132" s="214" t="s">
        <v>19</v>
      </c>
      <c r="L132" s="44"/>
      <c r="M132" s="219" t="s">
        <v>19</v>
      </c>
      <c r="N132" s="220" t="s">
        <v>42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147</v>
      </c>
      <c r="AT132" s="223" t="s">
        <v>142</v>
      </c>
      <c r="AU132" s="223" t="s">
        <v>81</v>
      </c>
      <c r="AY132" s="17" t="s">
        <v>138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79</v>
      </c>
      <c r="BK132" s="224">
        <f>ROUND(I132*H132,2)</f>
        <v>0</v>
      </c>
      <c r="BL132" s="17" t="s">
        <v>147</v>
      </c>
      <c r="BM132" s="223" t="s">
        <v>882</v>
      </c>
    </row>
    <row r="133" s="2" customFormat="1" ht="24.15" customHeight="1">
      <c r="A133" s="38"/>
      <c r="B133" s="39"/>
      <c r="C133" s="212" t="s">
        <v>351</v>
      </c>
      <c r="D133" s="212" t="s">
        <v>142</v>
      </c>
      <c r="E133" s="213" t="s">
        <v>883</v>
      </c>
      <c r="F133" s="214" t="s">
        <v>880</v>
      </c>
      <c r="G133" s="215" t="s">
        <v>243</v>
      </c>
      <c r="H133" s="216">
        <v>2</v>
      </c>
      <c r="I133" s="217"/>
      <c r="J133" s="218">
        <f>ROUND(I133*H133,2)</f>
        <v>0</v>
      </c>
      <c r="K133" s="214" t="s">
        <v>19</v>
      </c>
      <c r="L133" s="44"/>
      <c r="M133" s="219" t="s">
        <v>19</v>
      </c>
      <c r="N133" s="220" t="s">
        <v>42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147</v>
      </c>
      <c r="AT133" s="223" t="s">
        <v>142</v>
      </c>
      <c r="AU133" s="223" t="s">
        <v>81</v>
      </c>
      <c r="AY133" s="17" t="s">
        <v>138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79</v>
      </c>
      <c r="BK133" s="224">
        <f>ROUND(I133*H133,2)</f>
        <v>0</v>
      </c>
      <c r="BL133" s="17" t="s">
        <v>147</v>
      </c>
      <c r="BM133" s="223" t="s">
        <v>884</v>
      </c>
    </row>
    <row r="134" s="2" customFormat="1" ht="24.15" customHeight="1">
      <c r="A134" s="38"/>
      <c r="B134" s="39"/>
      <c r="C134" s="212" t="s">
        <v>480</v>
      </c>
      <c r="D134" s="212" t="s">
        <v>142</v>
      </c>
      <c r="E134" s="213" t="s">
        <v>885</v>
      </c>
      <c r="F134" s="214" t="s">
        <v>886</v>
      </c>
      <c r="G134" s="215" t="s">
        <v>446</v>
      </c>
      <c r="H134" s="216">
        <v>1</v>
      </c>
      <c r="I134" s="217"/>
      <c r="J134" s="218">
        <f>ROUND(I134*H134,2)</f>
        <v>0</v>
      </c>
      <c r="K134" s="214" t="s">
        <v>19</v>
      </c>
      <c r="L134" s="44"/>
      <c r="M134" s="219" t="s">
        <v>19</v>
      </c>
      <c r="N134" s="220" t="s">
        <v>42</v>
      </c>
      <c r="O134" s="84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147</v>
      </c>
      <c r="AT134" s="223" t="s">
        <v>142</v>
      </c>
      <c r="AU134" s="223" t="s">
        <v>81</v>
      </c>
      <c r="AY134" s="17" t="s">
        <v>138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79</v>
      </c>
      <c r="BK134" s="224">
        <f>ROUND(I134*H134,2)</f>
        <v>0</v>
      </c>
      <c r="BL134" s="17" t="s">
        <v>147</v>
      </c>
      <c r="BM134" s="223" t="s">
        <v>887</v>
      </c>
    </row>
    <row r="135" s="2" customFormat="1" ht="24.15" customHeight="1">
      <c r="A135" s="38"/>
      <c r="B135" s="39"/>
      <c r="C135" s="212" t="s">
        <v>741</v>
      </c>
      <c r="D135" s="212" t="s">
        <v>142</v>
      </c>
      <c r="E135" s="213" t="s">
        <v>888</v>
      </c>
      <c r="F135" s="214" t="s">
        <v>825</v>
      </c>
      <c r="G135" s="215" t="s">
        <v>446</v>
      </c>
      <c r="H135" s="216">
        <v>1</v>
      </c>
      <c r="I135" s="217"/>
      <c r="J135" s="218">
        <f>ROUND(I135*H135,2)</f>
        <v>0</v>
      </c>
      <c r="K135" s="214" t="s">
        <v>19</v>
      </c>
      <c r="L135" s="44"/>
      <c r="M135" s="219" t="s">
        <v>19</v>
      </c>
      <c r="N135" s="220" t="s">
        <v>42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147</v>
      </c>
      <c r="AT135" s="223" t="s">
        <v>142</v>
      </c>
      <c r="AU135" s="223" t="s">
        <v>81</v>
      </c>
      <c r="AY135" s="17" t="s">
        <v>138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79</v>
      </c>
      <c r="BK135" s="224">
        <f>ROUND(I135*H135,2)</f>
        <v>0</v>
      </c>
      <c r="BL135" s="17" t="s">
        <v>147</v>
      </c>
      <c r="BM135" s="223" t="s">
        <v>889</v>
      </c>
    </row>
    <row r="136" s="2" customFormat="1" ht="16.5" customHeight="1">
      <c r="A136" s="38"/>
      <c r="B136" s="39"/>
      <c r="C136" s="212" t="s">
        <v>650</v>
      </c>
      <c r="D136" s="212" t="s">
        <v>142</v>
      </c>
      <c r="E136" s="213" t="s">
        <v>890</v>
      </c>
      <c r="F136" s="214" t="s">
        <v>891</v>
      </c>
      <c r="G136" s="215" t="s">
        <v>446</v>
      </c>
      <c r="H136" s="216">
        <v>1</v>
      </c>
      <c r="I136" s="217"/>
      <c r="J136" s="218">
        <f>ROUND(I136*H136,2)</f>
        <v>0</v>
      </c>
      <c r="K136" s="214" t="s">
        <v>19</v>
      </c>
      <c r="L136" s="44"/>
      <c r="M136" s="219" t="s">
        <v>19</v>
      </c>
      <c r="N136" s="220" t="s">
        <v>42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147</v>
      </c>
      <c r="AT136" s="223" t="s">
        <v>142</v>
      </c>
      <c r="AU136" s="223" t="s">
        <v>81</v>
      </c>
      <c r="AY136" s="17" t="s">
        <v>138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79</v>
      </c>
      <c r="BK136" s="224">
        <f>ROUND(I136*H136,2)</f>
        <v>0</v>
      </c>
      <c r="BL136" s="17" t="s">
        <v>147</v>
      </c>
      <c r="BM136" s="223" t="s">
        <v>892</v>
      </c>
    </row>
    <row r="137" s="2" customFormat="1" ht="16.5" customHeight="1">
      <c r="A137" s="38"/>
      <c r="B137" s="39"/>
      <c r="C137" s="212" t="s">
        <v>893</v>
      </c>
      <c r="D137" s="212" t="s">
        <v>142</v>
      </c>
      <c r="E137" s="213" t="s">
        <v>855</v>
      </c>
      <c r="F137" s="214" t="s">
        <v>856</v>
      </c>
      <c r="G137" s="215" t="s">
        <v>446</v>
      </c>
      <c r="H137" s="216">
        <v>4</v>
      </c>
      <c r="I137" s="217"/>
      <c r="J137" s="218">
        <f>ROUND(I137*H137,2)</f>
        <v>0</v>
      </c>
      <c r="K137" s="214" t="s">
        <v>19</v>
      </c>
      <c r="L137" s="44"/>
      <c r="M137" s="219" t="s">
        <v>19</v>
      </c>
      <c r="N137" s="220" t="s">
        <v>42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147</v>
      </c>
      <c r="AT137" s="223" t="s">
        <v>142</v>
      </c>
      <c r="AU137" s="223" t="s">
        <v>81</v>
      </c>
      <c r="AY137" s="17" t="s">
        <v>138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79</v>
      </c>
      <c r="BK137" s="224">
        <f>ROUND(I137*H137,2)</f>
        <v>0</v>
      </c>
      <c r="BL137" s="17" t="s">
        <v>147</v>
      </c>
      <c r="BM137" s="223" t="s">
        <v>894</v>
      </c>
    </row>
    <row r="138" s="2" customFormat="1" ht="16.5" customHeight="1">
      <c r="A138" s="38"/>
      <c r="B138" s="39"/>
      <c r="C138" s="212" t="s">
        <v>334</v>
      </c>
      <c r="D138" s="212" t="s">
        <v>142</v>
      </c>
      <c r="E138" s="213" t="s">
        <v>858</v>
      </c>
      <c r="F138" s="214" t="s">
        <v>859</v>
      </c>
      <c r="G138" s="215" t="s">
        <v>446</v>
      </c>
      <c r="H138" s="216">
        <v>4</v>
      </c>
      <c r="I138" s="217"/>
      <c r="J138" s="218">
        <f>ROUND(I138*H138,2)</f>
        <v>0</v>
      </c>
      <c r="K138" s="214" t="s">
        <v>19</v>
      </c>
      <c r="L138" s="44"/>
      <c r="M138" s="219" t="s">
        <v>19</v>
      </c>
      <c r="N138" s="220" t="s">
        <v>42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147</v>
      </c>
      <c r="AT138" s="223" t="s">
        <v>142</v>
      </c>
      <c r="AU138" s="223" t="s">
        <v>81</v>
      </c>
      <c r="AY138" s="17" t="s">
        <v>138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79</v>
      </c>
      <c r="BK138" s="224">
        <f>ROUND(I138*H138,2)</f>
        <v>0</v>
      </c>
      <c r="BL138" s="17" t="s">
        <v>147</v>
      </c>
      <c r="BM138" s="223" t="s">
        <v>895</v>
      </c>
    </row>
    <row r="139" s="2" customFormat="1" ht="24.15" customHeight="1">
      <c r="A139" s="38"/>
      <c r="B139" s="39"/>
      <c r="C139" s="212" t="s">
        <v>751</v>
      </c>
      <c r="D139" s="212" t="s">
        <v>142</v>
      </c>
      <c r="E139" s="213" t="s">
        <v>861</v>
      </c>
      <c r="F139" s="214" t="s">
        <v>862</v>
      </c>
      <c r="G139" s="215" t="s">
        <v>446</v>
      </c>
      <c r="H139" s="216">
        <v>4</v>
      </c>
      <c r="I139" s="217"/>
      <c r="J139" s="218">
        <f>ROUND(I139*H139,2)</f>
        <v>0</v>
      </c>
      <c r="K139" s="214" t="s">
        <v>19</v>
      </c>
      <c r="L139" s="44"/>
      <c r="M139" s="219" t="s">
        <v>19</v>
      </c>
      <c r="N139" s="220" t="s">
        <v>42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147</v>
      </c>
      <c r="AT139" s="223" t="s">
        <v>142</v>
      </c>
      <c r="AU139" s="223" t="s">
        <v>81</v>
      </c>
      <c r="AY139" s="17" t="s">
        <v>138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79</v>
      </c>
      <c r="BK139" s="224">
        <f>ROUND(I139*H139,2)</f>
        <v>0</v>
      </c>
      <c r="BL139" s="17" t="s">
        <v>147</v>
      </c>
      <c r="BM139" s="223" t="s">
        <v>896</v>
      </c>
    </row>
    <row r="140" s="2" customFormat="1" ht="16.5" customHeight="1">
      <c r="A140" s="38"/>
      <c r="B140" s="39"/>
      <c r="C140" s="212" t="s">
        <v>746</v>
      </c>
      <c r="D140" s="212" t="s">
        <v>142</v>
      </c>
      <c r="E140" s="213" t="s">
        <v>897</v>
      </c>
      <c r="F140" s="214" t="s">
        <v>898</v>
      </c>
      <c r="G140" s="215" t="s">
        <v>446</v>
      </c>
      <c r="H140" s="216">
        <v>1</v>
      </c>
      <c r="I140" s="217"/>
      <c r="J140" s="218">
        <f>ROUND(I140*H140,2)</f>
        <v>0</v>
      </c>
      <c r="K140" s="214" t="s">
        <v>19</v>
      </c>
      <c r="L140" s="44"/>
      <c r="M140" s="219" t="s">
        <v>19</v>
      </c>
      <c r="N140" s="220" t="s">
        <v>42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147</v>
      </c>
      <c r="AT140" s="223" t="s">
        <v>142</v>
      </c>
      <c r="AU140" s="223" t="s">
        <v>81</v>
      </c>
      <c r="AY140" s="17" t="s">
        <v>138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79</v>
      </c>
      <c r="BK140" s="224">
        <f>ROUND(I140*H140,2)</f>
        <v>0</v>
      </c>
      <c r="BL140" s="17" t="s">
        <v>147</v>
      </c>
      <c r="BM140" s="223" t="s">
        <v>899</v>
      </c>
    </row>
    <row r="141" s="2" customFormat="1" ht="16.5" customHeight="1">
      <c r="A141" s="38"/>
      <c r="B141" s="39"/>
      <c r="C141" s="212" t="s">
        <v>762</v>
      </c>
      <c r="D141" s="212" t="s">
        <v>142</v>
      </c>
      <c r="E141" s="213" t="s">
        <v>900</v>
      </c>
      <c r="F141" s="214" t="s">
        <v>901</v>
      </c>
      <c r="G141" s="215" t="s">
        <v>446</v>
      </c>
      <c r="H141" s="216">
        <v>1</v>
      </c>
      <c r="I141" s="217"/>
      <c r="J141" s="218">
        <f>ROUND(I141*H141,2)</f>
        <v>0</v>
      </c>
      <c r="K141" s="214" t="s">
        <v>19</v>
      </c>
      <c r="L141" s="44"/>
      <c r="M141" s="219" t="s">
        <v>19</v>
      </c>
      <c r="N141" s="220" t="s">
        <v>42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147</v>
      </c>
      <c r="AT141" s="223" t="s">
        <v>142</v>
      </c>
      <c r="AU141" s="223" t="s">
        <v>81</v>
      </c>
      <c r="AY141" s="17" t="s">
        <v>138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79</v>
      </c>
      <c r="BK141" s="224">
        <f>ROUND(I141*H141,2)</f>
        <v>0</v>
      </c>
      <c r="BL141" s="17" t="s">
        <v>147</v>
      </c>
      <c r="BM141" s="223" t="s">
        <v>902</v>
      </c>
    </row>
    <row r="142" s="2" customFormat="1" ht="16.5" customHeight="1">
      <c r="A142" s="38"/>
      <c r="B142" s="39"/>
      <c r="C142" s="212" t="s">
        <v>530</v>
      </c>
      <c r="D142" s="212" t="s">
        <v>142</v>
      </c>
      <c r="E142" s="213" t="s">
        <v>836</v>
      </c>
      <c r="F142" s="214" t="s">
        <v>837</v>
      </c>
      <c r="G142" s="215" t="s">
        <v>838</v>
      </c>
      <c r="H142" s="216">
        <v>1</v>
      </c>
      <c r="I142" s="217"/>
      <c r="J142" s="218">
        <f>ROUND(I142*H142,2)</f>
        <v>0</v>
      </c>
      <c r="K142" s="214" t="s">
        <v>19</v>
      </c>
      <c r="L142" s="44"/>
      <c r="M142" s="219" t="s">
        <v>19</v>
      </c>
      <c r="N142" s="220" t="s">
        <v>42</v>
      </c>
      <c r="O142" s="84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147</v>
      </c>
      <c r="AT142" s="223" t="s">
        <v>142</v>
      </c>
      <c r="AU142" s="223" t="s">
        <v>81</v>
      </c>
      <c r="AY142" s="17" t="s">
        <v>138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79</v>
      </c>
      <c r="BK142" s="224">
        <f>ROUND(I142*H142,2)</f>
        <v>0</v>
      </c>
      <c r="BL142" s="17" t="s">
        <v>147</v>
      </c>
      <c r="BM142" s="223" t="s">
        <v>903</v>
      </c>
    </row>
    <row r="143" s="2" customFormat="1" ht="16.5" customHeight="1">
      <c r="A143" s="38"/>
      <c r="B143" s="39"/>
      <c r="C143" s="212" t="s">
        <v>706</v>
      </c>
      <c r="D143" s="212" t="s">
        <v>142</v>
      </c>
      <c r="E143" s="213" t="s">
        <v>836</v>
      </c>
      <c r="F143" s="214" t="s">
        <v>837</v>
      </c>
      <c r="G143" s="215" t="s">
        <v>838</v>
      </c>
      <c r="H143" s="216">
        <v>1</v>
      </c>
      <c r="I143" s="217"/>
      <c r="J143" s="218">
        <f>ROUND(I143*H143,2)</f>
        <v>0</v>
      </c>
      <c r="K143" s="214" t="s">
        <v>19</v>
      </c>
      <c r="L143" s="44"/>
      <c r="M143" s="219" t="s">
        <v>19</v>
      </c>
      <c r="N143" s="220" t="s">
        <v>42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147</v>
      </c>
      <c r="AT143" s="223" t="s">
        <v>142</v>
      </c>
      <c r="AU143" s="223" t="s">
        <v>81</v>
      </c>
      <c r="AY143" s="17" t="s">
        <v>138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79</v>
      </c>
      <c r="BK143" s="224">
        <f>ROUND(I143*H143,2)</f>
        <v>0</v>
      </c>
      <c r="BL143" s="17" t="s">
        <v>147</v>
      </c>
      <c r="BM143" s="223" t="s">
        <v>904</v>
      </c>
    </row>
    <row r="144" s="2" customFormat="1" ht="16.5" customHeight="1">
      <c r="A144" s="38"/>
      <c r="B144" s="39"/>
      <c r="C144" s="212" t="s">
        <v>678</v>
      </c>
      <c r="D144" s="212" t="s">
        <v>142</v>
      </c>
      <c r="E144" s="213" t="s">
        <v>868</v>
      </c>
      <c r="F144" s="214" t="s">
        <v>834</v>
      </c>
      <c r="G144" s="215" t="s">
        <v>446</v>
      </c>
      <c r="H144" s="216">
        <v>1</v>
      </c>
      <c r="I144" s="217"/>
      <c r="J144" s="218">
        <f>ROUND(I144*H144,2)</f>
        <v>0</v>
      </c>
      <c r="K144" s="214" t="s">
        <v>19</v>
      </c>
      <c r="L144" s="44"/>
      <c r="M144" s="219" t="s">
        <v>19</v>
      </c>
      <c r="N144" s="220" t="s">
        <v>42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147</v>
      </c>
      <c r="AT144" s="223" t="s">
        <v>142</v>
      </c>
      <c r="AU144" s="223" t="s">
        <v>81</v>
      </c>
      <c r="AY144" s="17" t="s">
        <v>138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79</v>
      </c>
      <c r="BK144" s="224">
        <f>ROUND(I144*H144,2)</f>
        <v>0</v>
      </c>
      <c r="BL144" s="17" t="s">
        <v>147</v>
      </c>
      <c r="BM144" s="223" t="s">
        <v>905</v>
      </c>
    </row>
    <row r="145" s="2" customFormat="1" ht="16.5" customHeight="1">
      <c r="A145" s="38"/>
      <c r="B145" s="39"/>
      <c r="C145" s="212" t="s">
        <v>439</v>
      </c>
      <c r="D145" s="212" t="s">
        <v>142</v>
      </c>
      <c r="E145" s="213" t="s">
        <v>906</v>
      </c>
      <c r="F145" s="214" t="s">
        <v>837</v>
      </c>
      <c r="G145" s="215" t="s">
        <v>838</v>
      </c>
      <c r="H145" s="216">
        <v>1</v>
      </c>
      <c r="I145" s="217"/>
      <c r="J145" s="218">
        <f>ROUND(I145*H145,2)</f>
        <v>0</v>
      </c>
      <c r="K145" s="214" t="s">
        <v>19</v>
      </c>
      <c r="L145" s="44"/>
      <c r="M145" s="219" t="s">
        <v>19</v>
      </c>
      <c r="N145" s="220" t="s">
        <v>42</v>
      </c>
      <c r="O145" s="84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147</v>
      </c>
      <c r="AT145" s="223" t="s">
        <v>142</v>
      </c>
      <c r="AU145" s="223" t="s">
        <v>81</v>
      </c>
      <c r="AY145" s="17" t="s">
        <v>138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79</v>
      </c>
      <c r="BK145" s="224">
        <f>ROUND(I145*H145,2)</f>
        <v>0</v>
      </c>
      <c r="BL145" s="17" t="s">
        <v>147</v>
      </c>
      <c r="BM145" s="223" t="s">
        <v>907</v>
      </c>
    </row>
    <row r="146" s="12" customFormat="1" ht="22.8" customHeight="1">
      <c r="A146" s="12"/>
      <c r="B146" s="196"/>
      <c r="C146" s="197"/>
      <c r="D146" s="198" t="s">
        <v>70</v>
      </c>
      <c r="E146" s="210" t="s">
        <v>908</v>
      </c>
      <c r="F146" s="210" t="s">
        <v>909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SUM(P147:P170)</f>
        <v>0</v>
      </c>
      <c r="Q146" s="204"/>
      <c r="R146" s="205">
        <f>SUM(R147:R170)</f>
        <v>0</v>
      </c>
      <c r="S146" s="204"/>
      <c r="T146" s="206">
        <f>SUM(T147:T170)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79</v>
      </c>
      <c r="AT146" s="208" t="s">
        <v>70</v>
      </c>
      <c r="AU146" s="208" t="s">
        <v>79</v>
      </c>
      <c r="AY146" s="207" t="s">
        <v>138</v>
      </c>
      <c r="BK146" s="209">
        <f>SUM(BK147:BK170)</f>
        <v>0</v>
      </c>
    </row>
    <row r="147" s="2" customFormat="1" ht="24.15" customHeight="1">
      <c r="A147" s="38"/>
      <c r="B147" s="39"/>
      <c r="C147" s="212" t="s">
        <v>443</v>
      </c>
      <c r="D147" s="212" t="s">
        <v>142</v>
      </c>
      <c r="E147" s="213" t="s">
        <v>804</v>
      </c>
      <c r="F147" s="214" t="s">
        <v>805</v>
      </c>
      <c r="G147" s="215" t="s">
        <v>243</v>
      </c>
      <c r="H147" s="216">
        <v>15</v>
      </c>
      <c r="I147" s="217"/>
      <c r="J147" s="218">
        <f>ROUND(I147*H147,2)</f>
        <v>0</v>
      </c>
      <c r="K147" s="214" t="s">
        <v>19</v>
      </c>
      <c r="L147" s="44"/>
      <c r="M147" s="219" t="s">
        <v>19</v>
      </c>
      <c r="N147" s="220" t="s">
        <v>42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147</v>
      </c>
      <c r="AT147" s="223" t="s">
        <v>142</v>
      </c>
      <c r="AU147" s="223" t="s">
        <v>81</v>
      </c>
      <c r="AY147" s="17" t="s">
        <v>138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79</v>
      </c>
      <c r="BK147" s="224">
        <f>ROUND(I147*H147,2)</f>
        <v>0</v>
      </c>
      <c r="BL147" s="17" t="s">
        <v>147</v>
      </c>
      <c r="BM147" s="223" t="s">
        <v>910</v>
      </c>
    </row>
    <row r="148" s="2" customFormat="1" ht="24.15" customHeight="1">
      <c r="A148" s="38"/>
      <c r="B148" s="39"/>
      <c r="C148" s="212" t="s">
        <v>570</v>
      </c>
      <c r="D148" s="212" t="s">
        <v>142</v>
      </c>
      <c r="E148" s="213" t="s">
        <v>807</v>
      </c>
      <c r="F148" s="214" t="s">
        <v>808</v>
      </c>
      <c r="G148" s="215" t="s">
        <v>243</v>
      </c>
      <c r="H148" s="216">
        <v>10</v>
      </c>
      <c r="I148" s="217"/>
      <c r="J148" s="218">
        <f>ROUND(I148*H148,2)</f>
        <v>0</v>
      </c>
      <c r="K148" s="214" t="s">
        <v>19</v>
      </c>
      <c r="L148" s="44"/>
      <c r="M148" s="219" t="s">
        <v>19</v>
      </c>
      <c r="N148" s="220" t="s">
        <v>42</v>
      </c>
      <c r="O148" s="84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147</v>
      </c>
      <c r="AT148" s="223" t="s">
        <v>142</v>
      </c>
      <c r="AU148" s="223" t="s">
        <v>81</v>
      </c>
      <c r="AY148" s="17" t="s">
        <v>138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79</v>
      </c>
      <c r="BK148" s="224">
        <f>ROUND(I148*H148,2)</f>
        <v>0</v>
      </c>
      <c r="BL148" s="17" t="s">
        <v>147</v>
      </c>
      <c r="BM148" s="223" t="s">
        <v>911</v>
      </c>
    </row>
    <row r="149" s="2" customFormat="1" ht="24.15" customHeight="1">
      <c r="A149" s="38"/>
      <c r="B149" s="39"/>
      <c r="C149" s="212" t="s">
        <v>625</v>
      </c>
      <c r="D149" s="212" t="s">
        <v>142</v>
      </c>
      <c r="E149" s="213" t="s">
        <v>912</v>
      </c>
      <c r="F149" s="214" t="s">
        <v>808</v>
      </c>
      <c r="G149" s="215" t="s">
        <v>243</v>
      </c>
      <c r="H149" s="216">
        <v>3</v>
      </c>
      <c r="I149" s="217"/>
      <c r="J149" s="218">
        <f>ROUND(I149*H149,2)</f>
        <v>0</v>
      </c>
      <c r="K149" s="214" t="s">
        <v>19</v>
      </c>
      <c r="L149" s="44"/>
      <c r="M149" s="219" t="s">
        <v>19</v>
      </c>
      <c r="N149" s="220" t="s">
        <v>42</v>
      </c>
      <c r="O149" s="84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147</v>
      </c>
      <c r="AT149" s="223" t="s">
        <v>142</v>
      </c>
      <c r="AU149" s="223" t="s">
        <v>81</v>
      </c>
      <c r="AY149" s="17" t="s">
        <v>138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79</v>
      </c>
      <c r="BK149" s="224">
        <f>ROUND(I149*H149,2)</f>
        <v>0</v>
      </c>
      <c r="BL149" s="17" t="s">
        <v>147</v>
      </c>
      <c r="BM149" s="223" t="s">
        <v>913</v>
      </c>
    </row>
    <row r="150" s="2" customFormat="1" ht="24.15" customHeight="1">
      <c r="A150" s="38"/>
      <c r="B150" s="39"/>
      <c r="C150" s="212" t="s">
        <v>565</v>
      </c>
      <c r="D150" s="212" t="s">
        <v>142</v>
      </c>
      <c r="E150" s="213" t="s">
        <v>914</v>
      </c>
      <c r="F150" s="214" t="s">
        <v>813</v>
      </c>
      <c r="G150" s="215" t="s">
        <v>243</v>
      </c>
      <c r="H150" s="216">
        <v>4</v>
      </c>
      <c r="I150" s="217"/>
      <c r="J150" s="218">
        <f>ROUND(I150*H150,2)</f>
        <v>0</v>
      </c>
      <c r="K150" s="214" t="s">
        <v>19</v>
      </c>
      <c r="L150" s="44"/>
      <c r="M150" s="219" t="s">
        <v>19</v>
      </c>
      <c r="N150" s="220" t="s">
        <v>42</v>
      </c>
      <c r="O150" s="84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147</v>
      </c>
      <c r="AT150" s="223" t="s">
        <v>142</v>
      </c>
      <c r="AU150" s="223" t="s">
        <v>81</v>
      </c>
      <c r="AY150" s="17" t="s">
        <v>138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79</v>
      </c>
      <c r="BK150" s="224">
        <f>ROUND(I150*H150,2)</f>
        <v>0</v>
      </c>
      <c r="BL150" s="17" t="s">
        <v>147</v>
      </c>
      <c r="BM150" s="223" t="s">
        <v>915</v>
      </c>
    </row>
    <row r="151" s="2" customFormat="1" ht="24.15" customHeight="1">
      <c r="A151" s="38"/>
      <c r="B151" s="39"/>
      <c r="C151" s="212" t="s">
        <v>579</v>
      </c>
      <c r="D151" s="212" t="s">
        <v>142</v>
      </c>
      <c r="E151" s="213" t="s">
        <v>879</v>
      </c>
      <c r="F151" s="214" t="s">
        <v>880</v>
      </c>
      <c r="G151" s="215" t="s">
        <v>243</v>
      </c>
      <c r="H151" s="216">
        <v>4</v>
      </c>
      <c r="I151" s="217"/>
      <c r="J151" s="218">
        <f>ROUND(I151*H151,2)</f>
        <v>0</v>
      </c>
      <c r="K151" s="214" t="s">
        <v>19</v>
      </c>
      <c r="L151" s="44"/>
      <c r="M151" s="219" t="s">
        <v>19</v>
      </c>
      <c r="N151" s="220" t="s">
        <v>42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147</v>
      </c>
      <c r="AT151" s="223" t="s">
        <v>142</v>
      </c>
      <c r="AU151" s="223" t="s">
        <v>81</v>
      </c>
      <c r="AY151" s="17" t="s">
        <v>138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79</v>
      </c>
      <c r="BK151" s="224">
        <f>ROUND(I151*H151,2)</f>
        <v>0</v>
      </c>
      <c r="BL151" s="17" t="s">
        <v>147</v>
      </c>
      <c r="BM151" s="223" t="s">
        <v>916</v>
      </c>
    </row>
    <row r="152" s="2" customFormat="1" ht="24.15" customHeight="1">
      <c r="A152" s="38"/>
      <c r="B152" s="39"/>
      <c r="C152" s="212" t="s">
        <v>574</v>
      </c>
      <c r="D152" s="212" t="s">
        <v>142</v>
      </c>
      <c r="E152" s="213" t="s">
        <v>917</v>
      </c>
      <c r="F152" s="214" t="s">
        <v>805</v>
      </c>
      <c r="G152" s="215" t="s">
        <v>243</v>
      </c>
      <c r="H152" s="216">
        <v>8</v>
      </c>
      <c r="I152" s="217"/>
      <c r="J152" s="218">
        <f>ROUND(I152*H152,2)</f>
        <v>0</v>
      </c>
      <c r="K152" s="214" t="s">
        <v>19</v>
      </c>
      <c r="L152" s="44"/>
      <c r="M152" s="219" t="s">
        <v>19</v>
      </c>
      <c r="N152" s="220" t="s">
        <v>42</v>
      </c>
      <c r="O152" s="84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147</v>
      </c>
      <c r="AT152" s="223" t="s">
        <v>142</v>
      </c>
      <c r="AU152" s="223" t="s">
        <v>81</v>
      </c>
      <c r="AY152" s="17" t="s">
        <v>138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79</v>
      </c>
      <c r="BK152" s="224">
        <f>ROUND(I152*H152,2)</f>
        <v>0</v>
      </c>
      <c r="BL152" s="17" t="s">
        <v>147</v>
      </c>
      <c r="BM152" s="223" t="s">
        <v>918</v>
      </c>
    </row>
    <row r="153" s="2" customFormat="1" ht="16.5" customHeight="1">
      <c r="A153" s="38"/>
      <c r="B153" s="39"/>
      <c r="C153" s="212" t="s">
        <v>454</v>
      </c>
      <c r="D153" s="212" t="s">
        <v>142</v>
      </c>
      <c r="E153" s="213" t="s">
        <v>919</v>
      </c>
      <c r="F153" s="214" t="s">
        <v>920</v>
      </c>
      <c r="G153" s="215" t="s">
        <v>446</v>
      </c>
      <c r="H153" s="216">
        <v>2</v>
      </c>
      <c r="I153" s="217"/>
      <c r="J153" s="218">
        <f>ROUND(I153*H153,2)</f>
        <v>0</v>
      </c>
      <c r="K153" s="214" t="s">
        <v>19</v>
      </c>
      <c r="L153" s="44"/>
      <c r="M153" s="219" t="s">
        <v>19</v>
      </c>
      <c r="N153" s="220" t="s">
        <v>42</v>
      </c>
      <c r="O153" s="84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147</v>
      </c>
      <c r="AT153" s="223" t="s">
        <v>142</v>
      </c>
      <c r="AU153" s="223" t="s">
        <v>81</v>
      </c>
      <c r="AY153" s="17" t="s">
        <v>138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79</v>
      </c>
      <c r="BK153" s="224">
        <f>ROUND(I153*H153,2)</f>
        <v>0</v>
      </c>
      <c r="BL153" s="17" t="s">
        <v>147</v>
      </c>
      <c r="BM153" s="223" t="s">
        <v>921</v>
      </c>
    </row>
    <row r="154" s="2" customFormat="1" ht="24.15" customHeight="1">
      <c r="A154" s="38"/>
      <c r="B154" s="39"/>
      <c r="C154" s="212" t="s">
        <v>487</v>
      </c>
      <c r="D154" s="212" t="s">
        <v>142</v>
      </c>
      <c r="E154" s="213" t="s">
        <v>922</v>
      </c>
      <c r="F154" s="214" t="s">
        <v>923</v>
      </c>
      <c r="G154" s="215" t="s">
        <v>446</v>
      </c>
      <c r="H154" s="216">
        <v>2</v>
      </c>
      <c r="I154" s="217"/>
      <c r="J154" s="218">
        <f>ROUND(I154*H154,2)</f>
        <v>0</v>
      </c>
      <c r="K154" s="214" t="s">
        <v>19</v>
      </c>
      <c r="L154" s="44"/>
      <c r="M154" s="219" t="s">
        <v>19</v>
      </c>
      <c r="N154" s="220" t="s">
        <v>42</v>
      </c>
      <c r="O154" s="84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147</v>
      </c>
      <c r="AT154" s="223" t="s">
        <v>142</v>
      </c>
      <c r="AU154" s="223" t="s">
        <v>81</v>
      </c>
      <c r="AY154" s="17" t="s">
        <v>138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79</v>
      </c>
      <c r="BK154" s="224">
        <f>ROUND(I154*H154,2)</f>
        <v>0</v>
      </c>
      <c r="BL154" s="17" t="s">
        <v>147</v>
      </c>
      <c r="BM154" s="223" t="s">
        <v>924</v>
      </c>
    </row>
    <row r="155" s="2" customFormat="1" ht="24.15" customHeight="1">
      <c r="A155" s="38"/>
      <c r="B155" s="39"/>
      <c r="C155" s="212" t="s">
        <v>298</v>
      </c>
      <c r="D155" s="212" t="s">
        <v>142</v>
      </c>
      <c r="E155" s="213" t="s">
        <v>925</v>
      </c>
      <c r="F155" s="214" t="s">
        <v>816</v>
      </c>
      <c r="G155" s="215" t="s">
        <v>446</v>
      </c>
      <c r="H155" s="216">
        <v>3</v>
      </c>
      <c r="I155" s="217"/>
      <c r="J155" s="218">
        <f>ROUND(I155*H155,2)</f>
        <v>0</v>
      </c>
      <c r="K155" s="214" t="s">
        <v>19</v>
      </c>
      <c r="L155" s="44"/>
      <c r="M155" s="219" t="s">
        <v>19</v>
      </c>
      <c r="N155" s="220" t="s">
        <v>42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147</v>
      </c>
      <c r="AT155" s="223" t="s">
        <v>142</v>
      </c>
      <c r="AU155" s="223" t="s">
        <v>81</v>
      </c>
      <c r="AY155" s="17" t="s">
        <v>138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79</v>
      </c>
      <c r="BK155" s="224">
        <f>ROUND(I155*H155,2)</f>
        <v>0</v>
      </c>
      <c r="BL155" s="17" t="s">
        <v>147</v>
      </c>
      <c r="BM155" s="223" t="s">
        <v>926</v>
      </c>
    </row>
    <row r="156" s="2" customFormat="1" ht="16.5" customHeight="1">
      <c r="A156" s="38"/>
      <c r="B156" s="39"/>
      <c r="C156" s="212" t="s">
        <v>589</v>
      </c>
      <c r="D156" s="212" t="s">
        <v>142</v>
      </c>
      <c r="E156" s="213" t="s">
        <v>818</v>
      </c>
      <c r="F156" s="214" t="s">
        <v>819</v>
      </c>
      <c r="G156" s="215" t="s">
        <v>446</v>
      </c>
      <c r="H156" s="216">
        <v>3</v>
      </c>
      <c r="I156" s="217"/>
      <c r="J156" s="218">
        <f>ROUND(I156*H156,2)</f>
        <v>0</v>
      </c>
      <c r="K156" s="214" t="s">
        <v>19</v>
      </c>
      <c r="L156" s="44"/>
      <c r="M156" s="219" t="s">
        <v>19</v>
      </c>
      <c r="N156" s="220" t="s">
        <v>42</v>
      </c>
      <c r="O156" s="84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147</v>
      </c>
      <c r="AT156" s="223" t="s">
        <v>142</v>
      </c>
      <c r="AU156" s="223" t="s">
        <v>81</v>
      </c>
      <c r="AY156" s="17" t="s">
        <v>138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79</v>
      </c>
      <c r="BK156" s="224">
        <f>ROUND(I156*H156,2)</f>
        <v>0</v>
      </c>
      <c r="BL156" s="17" t="s">
        <v>147</v>
      </c>
      <c r="BM156" s="223" t="s">
        <v>927</v>
      </c>
    </row>
    <row r="157" s="2" customFormat="1" ht="24.15" customHeight="1">
      <c r="A157" s="38"/>
      <c r="B157" s="39"/>
      <c r="C157" s="212" t="s">
        <v>469</v>
      </c>
      <c r="D157" s="212" t="s">
        <v>142</v>
      </c>
      <c r="E157" s="213" t="s">
        <v>928</v>
      </c>
      <c r="F157" s="214" t="s">
        <v>929</v>
      </c>
      <c r="G157" s="215" t="s">
        <v>446</v>
      </c>
      <c r="H157" s="216">
        <v>2</v>
      </c>
      <c r="I157" s="217"/>
      <c r="J157" s="218">
        <f>ROUND(I157*H157,2)</f>
        <v>0</v>
      </c>
      <c r="K157" s="214" t="s">
        <v>19</v>
      </c>
      <c r="L157" s="44"/>
      <c r="M157" s="219" t="s">
        <v>19</v>
      </c>
      <c r="N157" s="220" t="s">
        <v>42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147</v>
      </c>
      <c r="AT157" s="223" t="s">
        <v>142</v>
      </c>
      <c r="AU157" s="223" t="s">
        <v>81</v>
      </c>
      <c r="AY157" s="17" t="s">
        <v>138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79</v>
      </c>
      <c r="BK157" s="224">
        <f>ROUND(I157*H157,2)</f>
        <v>0</v>
      </c>
      <c r="BL157" s="17" t="s">
        <v>147</v>
      </c>
      <c r="BM157" s="223" t="s">
        <v>930</v>
      </c>
    </row>
    <row r="158" s="2" customFormat="1" ht="24.15" customHeight="1">
      <c r="A158" s="38"/>
      <c r="B158" s="39"/>
      <c r="C158" s="212" t="s">
        <v>475</v>
      </c>
      <c r="D158" s="212" t="s">
        <v>142</v>
      </c>
      <c r="E158" s="213" t="s">
        <v>931</v>
      </c>
      <c r="F158" s="214" t="s">
        <v>932</v>
      </c>
      <c r="G158" s="215" t="s">
        <v>446</v>
      </c>
      <c r="H158" s="216">
        <v>2</v>
      </c>
      <c r="I158" s="217"/>
      <c r="J158" s="218">
        <f>ROUND(I158*H158,2)</f>
        <v>0</v>
      </c>
      <c r="K158" s="214" t="s">
        <v>19</v>
      </c>
      <c r="L158" s="44"/>
      <c r="M158" s="219" t="s">
        <v>19</v>
      </c>
      <c r="N158" s="220" t="s">
        <v>42</v>
      </c>
      <c r="O158" s="84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147</v>
      </c>
      <c r="AT158" s="223" t="s">
        <v>142</v>
      </c>
      <c r="AU158" s="223" t="s">
        <v>81</v>
      </c>
      <c r="AY158" s="17" t="s">
        <v>138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79</v>
      </c>
      <c r="BK158" s="224">
        <f>ROUND(I158*H158,2)</f>
        <v>0</v>
      </c>
      <c r="BL158" s="17" t="s">
        <v>147</v>
      </c>
      <c r="BM158" s="223" t="s">
        <v>933</v>
      </c>
    </row>
    <row r="159" s="2" customFormat="1" ht="33" customHeight="1">
      <c r="A159" s="38"/>
      <c r="B159" s="39"/>
      <c r="C159" s="212" t="s">
        <v>413</v>
      </c>
      <c r="D159" s="212" t="s">
        <v>142</v>
      </c>
      <c r="E159" s="213" t="s">
        <v>934</v>
      </c>
      <c r="F159" s="214" t="s">
        <v>935</v>
      </c>
      <c r="G159" s="215" t="s">
        <v>446</v>
      </c>
      <c r="H159" s="216">
        <v>2</v>
      </c>
      <c r="I159" s="217"/>
      <c r="J159" s="218">
        <f>ROUND(I159*H159,2)</f>
        <v>0</v>
      </c>
      <c r="K159" s="214" t="s">
        <v>19</v>
      </c>
      <c r="L159" s="44"/>
      <c r="M159" s="219" t="s">
        <v>19</v>
      </c>
      <c r="N159" s="220" t="s">
        <v>42</v>
      </c>
      <c r="O159" s="84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147</v>
      </c>
      <c r="AT159" s="223" t="s">
        <v>142</v>
      </c>
      <c r="AU159" s="223" t="s">
        <v>81</v>
      </c>
      <c r="AY159" s="17" t="s">
        <v>138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79</v>
      </c>
      <c r="BK159" s="224">
        <f>ROUND(I159*H159,2)</f>
        <v>0</v>
      </c>
      <c r="BL159" s="17" t="s">
        <v>147</v>
      </c>
      <c r="BM159" s="223" t="s">
        <v>936</v>
      </c>
    </row>
    <row r="160" s="2" customFormat="1" ht="37.8" customHeight="1">
      <c r="A160" s="38"/>
      <c r="B160" s="39"/>
      <c r="C160" s="212" t="s">
        <v>463</v>
      </c>
      <c r="D160" s="212" t="s">
        <v>142</v>
      </c>
      <c r="E160" s="213" t="s">
        <v>937</v>
      </c>
      <c r="F160" s="214" t="s">
        <v>938</v>
      </c>
      <c r="G160" s="215" t="s">
        <v>446</v>
      </c>
      <c r="H160" s="216">
        <v>2</v>
      </c>
      <c r="I160" s="217"/>
      <c r="J160" s="218">
        <f>ROUND(I160*H160,2)</f>
        <v>0</v>
      </c>
      <c r="K160" s="214" t="s">
        <v>19</v>
      </c>
      <c r="L160" s="44"/>
      <c r="M160" s="219" t="s">
        <v>19</v>
      </c>
      <c r="N160" s="220" t="s">
        <v>42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147</v>
      </c>
      <c r="AT160" s="223" t="s">
        <v>142</v>
      </c>
      <c r="AU160" s="223" t="s">
        <v>81</v>
      </c>
      <c r="AY160" s="17" t="s">
        <v>138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79</v>
      </c>
      <c r="BK160" s="224">
        <f>ROUND(I160*H160,2)</f>
        <v>0</v>
      </c>
      <c r="BL160" s="17" t="s">
        <v>147</v>
      </c>
      <c r="BM160" s="223" t="s">
        <v>939</v>
      </c>
    </row>
    <row r="161" s="2" customFormat="1" ht="24.15" customHeight="1">
      <c r="A161" s="38"/>
      <c r="B161" s="39"/>
      <c r="C161" s="212" t="s">
        <v>556</v>
      </c>
      <c r="D161" s="212" t="s">
        <v>142</v>
      </c>
      <c r="E161" s="213" t="s">
        <v>940</v>
      </c>
      <c r="F161" s="214" t="s">
        <v>941</v>
      </c>
      <c r="G161" s="215" t="s">
        <v>446</v>
      </c>
      <c r="H161" s="216">
        <v>2</v>
      </c>
      <c r="I161" s="217"/>
      <c r="J161" s="218">
        <f>ROUND(I161*H161,2)</f>
        <v>0</v>
      </c>
      <c r="K161" s="214" t="s">
        <v>19</v>
      </c>
      <c r="L161" s="44"/>
      <c r="M161" s="219" t="s">
        <v>19</v>
      </c>
      <c r="N161" s="220" t="s">
        <v>42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147</v>
      </c>
      <c r="AT161" s="223" t="s">
        <v>142</v>
      </c>
      <c r="AU161" s="223" t="s">
        <v>81</v>
      </c>
      <c r="AY161" s="17" t="s">
        <v>138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79</v>
      </c>
      <c r="BK161" s="224">
        <f>ROUND(I161*H161,2)</f>
        <v>0</v>
      </c>
      <c r="BL161" s="17" t="s">
        <v>147</v>
      </c>
      <c r="BM161" s="223" t="s">
        <v>942</v>
      </c>
    </row>
    <row r="162" s="2" customFormat="1" ht="24.15" customHeight="1">
      <c r="A162" s="38"/>
      <c r="B162" s="39"/>
      <c r="C162" s="212" t="s">
        <v>561</v>
      </c>
      <c r="D162" s="212" t="s">
        <v>142</v>
      </c>
      <c r="E162" s="213" t="s">
        <v>943</v>
      </c>
      <c r="F162" s="214" t="s">
        <v>944</v>
      </c>
      <c r="G162" s="215" t="s">
        <v>446</v>
      </c>
      <c r="H162" s="216">
        <v>2</v>
      </c>
      <c r="I162" s="217"/>
      <c r="J162" s="218">
        <f>ROUND(I162*H162,2)</f>
        <v>0</v>
      </c>
      <c r="K162" s="214" t="s">
        <v>19</v>
      </c>
      <c r="L162" s="44"/>
      <c r="M162" s="219" t="s">
        <v>19</v>
      </c>
      <c r="N162" s="220" t="s">
        <v>42</v>
      </c>
      <c r="O162" s="84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3" t="s">
        <v>147</v>
      </c>
      <c r="AT162" s="223" t="s">
        <v>142</v>
      </c>
      <c r="AU162" s="223" t="s">
        <v>81</v>
      </c>
      <c r="AY162" s="17" t="s">
        <v>138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79</v>
      </c>
      <c r="BK162" s="224">
        <f>ROUND(I162*H162,2)</f>
        <v>0</v>
      </c>
      <c r="BL162" s="17" t="s">
        <v>147</v>
      </c>
      <c r="BM162" s="223" t="s">
        <v>945</v>
      </c>
    </row>
    <row r="163" s="2" customFormat="1" ht="16.5" customHeight="1">
      <c r="A163" s="38"/>
      <c r="B163" s="39"/>
      <c r="C163" s="212" t="s">
        <v>399</v>
      </c>
      <c r="D163" s="212" t="s">
        <v>142</v>
      </c>
      <c r="E163" s="213" t="s">
        <v>946</v>
      </c>
      <c r="F163" s="214" t="s">
        <v>947</v>
      </c>
      <c r="G163" s="215" t="s">
        <v>446</v>
      </c>
      <c r="H163" s="216">
        <v>1</v>
      </c>
      <c r="I163" s="217"/>
      <c r="J163" s="218">
        <f>ROUND(I163*H163,2)</f>
        <v>0</v>
      </c>
      <c r="K163" s="214" t="s">
        <v>19</v>
      </c>
      <c r="L163" s="44"/>
      <c r="M163" s="219" t="s">
        <v>19</v>
      </c>
      <c r="N163" s="220" t="s">
        <v>42</v>
      </c>
      <c r="O163" s="84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147</v>
      </c>
      <c r="AT163" s="223" t="s">
        <v>142</v>
      </c>
      <c r="AU163" s="223" t="s">
        <v>81</v>
      </c>
      <c r="AY163" s="17" t="s">
        <v>138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79</v>
      </c>
      <c r="BK163" s="224">
        <f>ROUND(I163*H163,2)</f>
        <v>0</v>
      </c>
      <c r="BL163" s="17" t="s">
        <v>147</v>
      </c>
      <c r="BM163" s="223" t="s">
        <v>948</v>
      </c>
    </row>
    <row r="164" s="2" customFormat="1" ht="16.5" customHeight="1">
      <c r="A164" s="38"/>
      <c r="B164" s="39"/>
      <c r="C164" s="212" t="s">
        <v>418</v>
      </c>
      <c r="D164" s="212" t="s">
        <v>142</v>
      </c>
      <c r="E164" s="213" t="s">
        <v>858</v>
      </c>
      <c r="F164" s="214" t="s">
        <v>859</v>
      </c>
      <c r="G164" s="215" t="s">
        <v>446</v>
      </c>
      <c r="H164" s="216">
        <v>1</v>
      </c>
      <c r="I164" s="217"/>
      <c r="J164" s="218">
        <f>ROUND(I164*H164,2)</f>
        <v>0</v>
      </c>
      <c r="K164" s="214" t="s">
        <v>19</v>
      </c>
      <c r="L164" s="44"/>
      <c r="M164" s="219" t="s">
        <v>19</v>
      </c>
      <c r="N164" s="220" t="s">
        <v>42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147</v>
      </c>
      <c r="AT164" s="223" t="s">
        <v>142</v>
      </c>
      <c r="AU164" s="223" t="s">
        <v>81</v>
      </c>
      <c r="AY164" s="17" t="s">
        <v>138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79</v>
      </c>
      <c r="BK164" s="224">
        <f>ROUND(I164*H164,2)</f>
        <v>0</v>
      </c>
      <c r="BL164" s="17" t="s">
        <v>147</v>
      </c>
      <c r="BM164" s="223" t="s">
        <v>949</v>
      </c>
    </row>
    <row r="165" s="2" customFormat="1" ht="24.15" customHeight="1">
      <c r="A165" s="38"/>
      <c r="B165" s="39"/>
      <c r="C165" s="212" t="s">
        <v>448</v>
      </c>
      <c r="D165" s="212" t="s">
        <v>142</v>
      </c>
      <c r="E165" s="213" t="s">
        <v>861</v>
      </c>
      <c r="F165" s="214" t="s">
        <v>862</v>
      </c>
      <c r="G165" s="215" t="s">
        <v>446</v>
      </c>
      <c r="H165" s="216">
        <v>1</v>
      </c>
      <c r="I165" s="217"/>
      <c r="J165" s="218">
        <f>ROUND(I165*H165,2)</f>
        <v>0</v>
      </c>
      <c r="K165" s="214" t="s">
        <v>19</v>
      </c>
      <c r="L165" s="44"/>
      <c r="M165" s="219" t="s">
        <v>19</v>
      </c>
      <c r="N165" s="220" t="s">
        <v>42</v>
      </c>
      <c r="O165" s="84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147</v>
      </c>
      <c r="AT165" s="223" t="s">
        <v>142</v>
      </c>
      <c r="AU165" s="223" t="s">
        <v>81</v>
      </c>
      <c r="AY165" s="17" t="s">
        <v>138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79</v>
      </c>
      <c r="BK165" s="224">
        <f>ROUND(I165*H165,2)</f>
        <v>0</v>
      </c>
      <c r="BL165" s="17" t="s">
        <v>147</v>
      </c>
      <c r="BM165" s="223" t="s">
        <v>950</v>
      </c>
    </row>
    <row r="166" s="2" customFormat="1" ht="16.5" customHeight="1">
      <c r="A166" s="38"/>
      <c r="B166" s="39"/>
      <c r="C166" s="212" t="s">
        <v>328</v>
      </c>
      <c r="D166" s="212" t="s">
        <v>142</v>
      </c>
      <c r="E166" s="213" t="s">
        <v>951</v>
      </c>
      <c r="F166" s="214" t="s">
        <v>865</v>
      </c>
      <c r="G166" s="215" t="s">
        <v>446</v>
      </c>
      <c r="H166" s="216">
        <v>3</v>
      </c>
      <c r="I166" s="217"/>
      <c r="J166" s="218">
        <f>ROUND(I166*H166,2)</f>
        <v>0</v>
      </c>
      <c r="K166" s="214" t="s">
        <v>19</v>
      </c>
      <c r="L166" s="44"/>
      <c r="M166" s="219" t="s">
        <v>19</v>
      </c>
      <c r="N166" s="220" t="s">
        <v>42</v>
      </c>
      <c r="O166" s="84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3" t="s">
        <v>147</v>
      </c>
      <c r="AT166" s="223" t="s">
        <v>142</v>
      </c>
      <c r="AU166" s="223" t="s">
        <v>81</v>
      </c>
      <c r="AY166" s="17" t="s">
        <v>138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79</v>
      </c>
      <c r="BK166" s="224">
        <f>ROUND(I166*H166,2)</f>
        <v>0</v>
      </c>
      <c r="BL166" s="17" t="s">
        <v>147</v>
      </c>
      <c r="BM166" s="223" t="s">
        <v>952</v>
      </c>
    </row>
    <row r="167" s="2" customFormat="1" ht="16.5" customHeight="1">
      <c r="A167" s="38"/>
      <c r="B167" s="39"/>
      <c r="C167" s="212" t="s">
        <v>552</v>
      </c>
      <c r="D167" s="212" t="s">
        <v>142</v>
      </c>
      <c r="E167" s="213" t="s">
        <v>836</v>
      </c>
      <c r="F167" s="214" t="s">
        <v>837</v>
      </c>
      <c r="G167" s="215" t="s">
        <v>838</v>
      </c>
      <c r="H167" s="216">
        <v>1</v>
      </c>
      <c r="I167" s="217"/>
      <c r="J167" s="218">
        <f>ROUND(I167*H167,2)</f>
        <v>0</v>
      </c>
      <c r="K167" s="214" t="s">
        <v>19</v>
      </c>
      <c r="L167" s="44"/>
      <c r="M167" s="219" t="s">
        <v>19</v>
      </c>
      <c r="N167" s="220" t="s">
        <v>42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147</v>
      </c>
      <c r="AT167" s="223" t="s">
        <v>142</v>
      </c>
      <c r="AU167" s="223" t="s">
        <v>81</v>
      </c>
      <c r="AY167" s="17" t="s">
        <v>138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79</v>
      </c>
      <c r="BK167" s="224">
        <f>ROUND(I167*H167,2)</f>
        <v>0</v>
      </c>
      <c r="BL167" s="17" t="s">
        <v>147</v>
      </c>
      <c r="BM167" s="223" t="s">
        <v>953</v>
      </c>
    </row>
    <row r="168" s="2" customFormat="1" ht="16.5" customHeight="1">
      <c r="A168" s="38"/>
      <c r="B168" s="39"/>
      <c r="C168" s="212" t="s">
        <v>546</v>
      </c>
      <c r="D168" s="212" t="s">
        <v>142</v>
      </c>
      <c r="E168" s="213" t="s">
        <v>868</v>
      </c>
      <c r="F168" s="214" t="s">
        <v>834</v>
      </c>
      <c r="G168" s="215" t="s">
        <v>446</v>
      </c>
      <c r="H168" s="216">
        <v>1</v>
      </c>
      <c r="I168" s="217"/>
      <c r="J168" s="218">
        <f>ROUND(I168*H168,2)</f>
        <v>0</v>
      </c>
      <c r="K168" s="214" t="s">
        <v>19</v>
      </c>
      <c r="L168" s="44"/>
      <c r="M168" s="219" t="s">
        <v>19</v>
      </c>
      <c r="N168" s="220" t="s">
        <v>42</v>
      </c>
      <c r="O168" s="84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147</v>
      </c>
      <c r="AT168" s="223" t="s">
        <v>142</v>
      </c>
      <c r="AU168" s="223" t="s">
        <v>81</v>
      </c>
      <c r="AY168" s="17" t="s">
        <v>138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79</v>
      </c>
      <c r="BK168" s="224">
        <f>ROUND(I168*H168,2)</f>
        <v>0</v>
      </c>
      <c r="BL168" s="17" t="s">
        <v>147</v>
      </c>
      <c r="BM168" s="223" t="s">
        <v>954</v>
      </c>
    </row>
    <row r="169" s="2" customFormat="1" ht="16.5" customHeight="1">
      <c r="A169" s="38"/>
      <c r="B169" s="39"/>
      <c r="C169" s="212" t="s">
        <v>583</v>
      </c>
      <c r="D169" s="212" t="s">
        <v>142</v>
      </c>
      <c r="E169" s="213" t="s">
        <v>955</v>
      </c>
      <c r="F169" s="214" t="s">
        <v>837</v>
      </c>
      <c r="G169" s="215" t="s">
        <v>838</v>
      </c>
      <c r="H169" s="216">
        <v>1</v>
      </c>
      <c r="I169" s="217"/>
      <c r="J169" s="218">
        <f>ROUND(I169*H169,2)</f>
        <v>0</v>
      </c>
      <c r="K169" s="214" t="s">
        <v>19</v>
      </c>
      <c r="L169" s="44"/>
      <c r="M169" s="219" t="s">
        <v>19</v>
      </c>
      <c r="N169" s="220" t="s">
        <v>42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147</v>
      </c>
      <c r="AT169" s="223" t="s">
        <v>142</v>
      </c>
      <c r="AU169" s="223" t="s">
        <v>81</v>
      </c>
      <c r="AY169" s="17" t="s">
        <v>138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79</v>
      </c>
      <c r="BK169" s="224">
        <f>ROUND(I169*H169,2)</f>
        <v>0</v>
      </c>
      <c r="BL169" s="17" t="s">
        <v>147</v>
      </c>
      <c r="BM169" s="223" t="s">
        <v>956</v>
      </c>
    </row>
    <row r="170" s="2" customFormat="1" ht="24.15" customHeight="1">
      <c r="A170" s="38"/>
      <c r="B170" s="39"/>
      <c r="C170" s="212" t="s">
        <v>630</v>
      </c>
      <c r="D170" s="212" t="s">
        <v>142</v>
      </c>
      <c r="E170" s="213" t="s">
        <v>957</v>
      </c>
      <c r="F170" s="214" t="s">
        <v>958</v>
      </c>
      <c r="G170" s="215" t="s">
        <v>446</v>
      </c>
      <c r="H170" s="216">
        <v>1</v>
      </c>
      <c r="I170" s="217"/>
      <c r="J170" s="218">
        <f>ROUND(I170*H170,2)</f>
        <v>0</v>
      </c>
      <c r="K170" s="214" t="s">
        <v>19</v>
      </c>
      <c r="L170" s="44"/>
      <c r="M170" s="219" t="s">
        <v>19</v>
      </c>
      <c r="N170" s="220" t="s">
        <v>42</v>
      </c>
      <c r="O170" s="84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147</v>
      </c>
      <c r="AT170" s="223" t="s">
        <v>142</v>
      </c>
      <c r="AU170" s="223" t="s">
        <v>81</v>
      </c>
      <c r="AY170" s="17" t="s">
        <v>138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79</v>
      </c>
      <c r="BK170" s="224">
        <f>ROUND(I170*H170,2)</f>
        <v>0</v>
      </c>
      <c r="BL170" s="17" t="s">
        <v>147</v>
      </c>
      <c r="BM170" s="223" t="s">
        <v>959</v>
      </c>
    </row>
    <row r="171" s="12" customFormat="1" ht="22.8" customHeight="1">
      <c r="A171" s="12"/>
      <c r="B171" s="196"/>
      <c r="C171" s="197"/>
      <c r="D171" s="198" t="s">
        <v>70</v>
      </c>
      <c r="E171" s="210" t="s">
        <v>960</v>
      </c>
      <c r="F171" s="210" t="s">
        <v>961</v>
      </c>
      <c r="G171" s="197"/>
      <c r="H171" s="197"/>
      <c r="I171" s="200"/>
      <c r="J171" s="211">
        <f>BK171</f>
        <v>0</v>
      </c>
      <c r="K171" s="197"/>
      <c r="L171" s="202"/>
      <c r="M171" s="203"/>
      <c r="N171" s="204"/>
      <c r="O171" s="204"/>
      <c r="P171" s="205">
        <f>SUM(P172:P186)</f>
        <v>0</v>
      </c>
      <c r="Q171" s="204"/>
      <c r="R171" s="205">
        <f>SUM(R172:R186)</f>
        <v>0</v>
      </c>
      <c r="S171" s="204"/>
      <c r="T171" s="206">
        <f>SUM(T172:T186)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7" t="s">
        <v>79</v>
      </c>
      <c r="AT171" s="208" t="s">
        <v>70</v>
      </c>
      <c r="AU171" s="208" t="s">
        <v>79</v>
      </c>
      <c r="AY171" s="207" t="s">
        <v>138</v>
      </c>
      <c r="BK171" s="209">
        <f>SUM(BK172:BK186)</f>
        <v>0</v>
      </c>
    </row>
    <row r="172" s="2" customFormat="1" ht="24.15" customHeight="1">
      <c r="A172" s="38"/>
      <c r="B172" s="39"/>
      <c r="C172" s="212" t="s">
        <v>962</v>
      </c>
      <c r="D172" s="212" t="s">
        <v>142</v>
      </c>
      <c r="E172" s="213" t="s">
        <v>804</v>
      </c>
      <c r="F172" s="214" t="s">
        <v>805</v>
      </c>
      <c r="G172" s="215" t="s">
        <v>243</v>
      </c>
      <c r="H172" s="216">
        <v>15</v>
      </c>
      <c r="I172" s="217"/>
      <c r="J172" s="218">
        <f>ROUND(I172*H172,2)</f>
        <v>0</v>
      </c>
      <c r="K172" s="214" t="s">
        <v>19</v>
      </c>
      <c r="L172" s="44"/>
      <c r="M172" s="219" t="s">
        <v>19</v>
      </c>
      <c r="N172" s="220" t="s">
        <v>42</v>
      </c>
      <c r="O172" s="84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3" t="s">
        <v>147</v>
      </c>
      <c r="AT172" s="223" t="s">
        <v>142</v>
      </c>
      <c r="AU172" s="223" t="s">
        <v>81</v>
      </c>
      <c r="AY172" s="17" t="s">
        <v>138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79</v>
      </c>
      <c r="BK172" s="224">
        <f>ROUND(I172*H172,2)</f>
        <v>0</v>
      </c>
      <c r="BL172" s="17" t="s">
        <v>147</v>
      </c>
      <c r="BM172" s="223" t="s">
        <v>963</v>
      </c>
    </row>
    <row r="173" s="2" customFormat="1" ht="24.15" customHeight="1">
      <c r="A173" s="38"/>
      <c r="B173" s="39"/>
      <c r="C173" s="212" t="s">
        <v>736</v>
      </c>
      <c r="D173" s="212" t="s">
        <v>142</v>
      </c>
      <c r="E173" s="213" t="s">
        <v>807</v>
      </c>
      <c r="F173" s="214" t="s">
        <v>808</v>
      </c>
      <c r="G173" s="215" t="s">
        <v>243</v>
      </c>
      <c r="H173" s="216">
        <v>7</v>
      </c>
      <c r="I173" s="217"/>
      <c r="J173" s="218">
        <f>ROUND(I173*H173,2)</f>
        <v>0</v>
      </c>
      <c r="K173" s="214" t="s">
        <v>19</v>
      </c>
      <c r="L173" s="44"/>
      <c r="M173" s="219" t="s">
        <v>19</v>
      </c>
      <c r="N173" s="220" t="s">
        <v>42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147</v>
      </c>
      <c r="AT173" s="223" t="s">
        <v>142</v>
      </c>
      <c r="AU173" s="223" t="s">
        <v>81</v>
      </c>
      <c r="AY173" s="17" t="s">
        <v>138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79</v>
      </c>
      <c r="BK173" s="224">
        <f>ROUND(I173*H173,2)</f>
        <v>0</v>
      </c>
      <c r="BL173" s="17" t="s">
        <v>147</v>
      </c>
      <c r="BM173" s="223" t="s">
        <v>964</v>
      </c>
    </row>
    <row r="174" s="2" customFormat="1" ht="24.15" customHeight="1">
      <c r="A174" s="38"/>
      <c r="B174" s="39"/>
      <c r="C174" s="212" t="s">
        <v>394</v>
      </c>
      <c r="D174" s="212" t="s">
        <v>142</v>
      </c>
      <c r="E174" s="213" t="s">
        <v>807</v>
      </c>
      <c r="F174" s="214" t="s">
        <v>808</v>
      </c>
      <c r="G174" s="215" t="s">
        <v>243</v>
      </c>
      <c r="H174" s="216">
        <v>8</v>
      </c>
      <c r="I174" s="217"/>
      <c r="J174" s="218">
        <f>ROUND(I174*H174,2)</f>
        <v>0</v>
      </c>
      <c r="K174" s="214" t="s">
        <v>19</v>
      </c>
      <c r="L174" s="44"/>
      <c r="M174" s="219" t="s">
        <v>19</v>
      </c>
      <c r="N174" s="220" t="s">
        <v>42</v>
      </c>
      <c r="O174" s="84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147</v>
      </c>
      <c r="AT174" s="223" t="s">
        <v>142</v>
      </c>
      <c r="AU174" s="223" t="s">
        <v>81</v>
      </c>
      <c r="AY174" s="17" t="s">
        <v>138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79</v>
      </c>
      <c r="BK174" s="224">
        <f>ROUND(I174*H174,2)</f>
        <v>0</v>
      </c>
      <c r="BL174" s="17" t="s">
        <v>147</v>
      </c>
      <c r="BM174" s="223" t="s">
        <v>965</v>
      </c>
    </row>
    <row r="175" s="2" customFormat="1" ht="24.15" customHeight="1">
      <c r="A175" s="38"/>
      <c r="B175" s="39"/>
      <c r="C175" s="212" t="s">
        <v>731</v>
      </c>
      <c r="D175" s="212" t="s">
        <v>142</v>
      </c>
      <c r="E175" s="213" t="s">
        <v>914</v>
      </c>
      <c r="F175" s="214" t="s">
        <v>813</v>
      </c>
      <c r="G175" s="215" t="s">
        <v>243</v>
      </c>
      <c r="H175" s="216">
        <v>2</v>
      </c>
      <c r="I175" s="217"/>
      <c r="J175" s="218">
        <f>ROUND(I175*H175,2)</f>
        <v>0</v>
      </c>
      <c r="K175" s="214" t="s">
        <v>19</v>
      </c>
      <c r="L175" s="44"/>
      <c r="M175" s="219" t="s">
        <v>19</v>
      </c>
      <c r="N175" s="220" t="s">
        <v>42</v>
      </c>
      <c r="O175" s="84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3" t="s">
        <v>147</v>
      </c>
      <c r="AT175" s="223" t="s">
        <v>142</v>
      </c>
      <c r="AU175" s="223" t="s">
        <v>81</v>
      </c>
      <c r="AY175" s="17" t="s">
        <v>138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79</v>
      </c>
      <c r="BK175" s="224">
        <f>ROUND(I175*H175,2)</f>
        <v>0</v>
      </c>
      <c r="BL175" s="17" t="s">
        <v>147</v>
      </c>
      <c r="BM175" s="223" t="s">
        <v>966</v>
      </c>
    </row>
    <row r="176" s="2" customFormat="1" ht="24.15" customHeight="1">
      <c r="A176" s="38"/>
      <c r="B176" s="39"/>
      <c r="C176" s="212" t="s">
        <v>775</v>
      </c>
      <c r="D176" s="212" t="s">
        <v>142</v>
      </c>
      <c r="E176" s="213" t="s">
        <v>967</v>
      </c>
      <c r="F176" s="214" t="s">
        <v>805</v>
      </c>
      <c r="G176" s="215" t="s">
        <v>243</v>
      </c>
      <c r="H176" s="216">
        <v>3</v>
      </c>
      <c r="I176" s="217"/>
      <c r="J176" s="218">
        <f>ROUND(I176*H176,2)</f>
        <v>0</v>
      </c>
      <c r="K176" s="214" t="s">
        <v>19</v>
      </c>
      <c r="L176" s="44"/>
      <c r="M176" s="219" t="s">
        <v>19</v>
      </c>
      <c r="N176" s="220" t="s">
        <v>42</v>
      </c>
      <c r="O176" s="84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147</v>
      </c>
      <c r="AT176" s="223" t="s">
        <v>142</v>
      </c>
      <c r="AU176" s="223" t="s">
        <v>81</v>
      </c>
      <c r="AY176" s="17" t="s">
        <v>138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79</v>
      </c>
      <c r="BK176" s="224">
        <f>ROUND(I176*H176,2)</f>
        <v>0</v>
      </c>
      <c r="BL176" s="17" t="s">
        <v>147</v>
      </c>
      <c r="BM176" s="223" t="s">
        <v>968</v>
      </c>
    </row>
    <row r="177" s="2" customFormat="1" ht="24.15" customHeight="1">
      <c r="A177" s="38"/>
      <c r="B177" s="39"/>
      <c r="C177" s="212" t="s">
        <v>713</v>
      </c>
      <c r="D177" s="212" t="s">
        <v>142</v>
      </c>
      <c r="E177" s="213" t="s">
        <v>883</v>
      </c>
      <c r="F177" s="214" t="s">
        <v>880</v>
      </c>
      <c r="G177" s="215" t="s">
        <v>243</v>
      </c>
      <c r="H177" s="216">
        <v>2</v>
      </c>
      <c r="I177" s="217"/>
      <c r="J177" s="218">
        <f>ROUND(I177*H177,2)</f>
        <v>0</v>
      </c>
      <c r="K177" s="214" t="s">
        <v>19</v>
      </c>
      <c r="L177" s="44"/>
      <c r="M177" s="219" t="s">
        <v>19</v>
      </c>
      <c r="N177" s="220" t="s">
        <v>42</v>
      </c>
      <c r="O177" s="84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3" t="s">
        <v>147</v>
      </c>
      <c r="AT177" s="223" t="s">
        <v>142</v>
      </c>
      <c r="AU177" s="223" t="s">
        <v>81</v>
      </c>
      <c r="AY177" s="17" t="s">
        <v>138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7" t="s">
        <v>79</v>
      </c>
      <c r="BK177" s="224">
        <f>ROUND(I177*H177,2)</f>
        <v>0</v>
      </c>
      <c r="BL177" s="17" t="s">
        <v>147</v>
      </c>
      <c r="BM177" s="223" t="s">
        <v>969</v>
      </c>
    </row>
    <row r="178" s="2" customFormat="1" ht="24.15" customHeight="1">
      <c r="A178" s="38"/>
      <c r="B178" s="39"/>
      <c r="C178" s="212" t="s">
        <v>970</v>
      </c>
      <c r="D178" s="212" t="s">
        <v>142</v>
      </c>
      <c r="E178" s="213" t="s">
        <v>815</v>
      </c>
      <c r="F178" s="214" t="s">
        <v>816</v>
      </c>
      <c r="G178" s="215" t="s">
        <v>446</v>
      </c>
      <c r="H178" s="216">
        <v>1</v>
      </c>
      <c r="I178" s="217"/>
      <c r="J178" s="218">
        <f>ROUND(I178*H178,2)</f>
        <v>0</v>
      </c>
      <c r="K178" s="214" t="s">
        <v>19</v>
      </c>
      <c r="L178" s="44"/>
      <c r="M178" s="219" t="s">
        <v>19</v>
      </c>
      <c r="N178" s="220" t="s">
        <v>42</v>
      </c>
      <c r="O178" s="84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147</v>
      </c>
      <c r="AT178" s="223" t="s">
        <v>142</v>
      </c>
      <c r="AU178" s="223" t="s">
        <v>81</v>
      </c>
      <c r="AY178" s="17" t="s">
        <v>138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79</v>
      </c>
      <c r="BK178" s="224">
        <f>ROUND(I178*H178,2)</f>
        <v>0</v>
      </c>
      <c r="BL178" s="17" t="s">
        <v>147</v>
      </c>
      <c r="BM178" s="223" t="s">
        <v>971</v>
      </c>
    </row>
    <row r="179" s="2" customFormat="1" ht="16.5" customHeight="1">
      <c r="A179" s="38"/>
      <c r="B179" s="39"/>
      <c r="C179" s="212" t="s">
        <v>458</v>
      </c>
      <c r="D179" s="212" t="s">
        <v>142</v>
      </c>
      <c r="E179" s="213" t="s">
        <v>818</v>
      </c>
      <c r="F179" s="214" t="s">
        <v>819</v>
      </c>
      <c r="G179" s="215" t="s">
        <v>446</v>
      </c>
      <c r="H179" s="216">
        <v>1</v>
      </c>
      <c r="I179" s="217"/>
      <c r="J179" s="218">
        <f>ROUND(I179*H179,2)</f>
        <v>0</v>
      </c>
      <c r="K179" s="214" t="s">
        <v>19</v>
      </c>
      <c r="L179" s="44"/>
      <c r="M179" s="219" t="s">
        <v>19</v>
      </c>
      <c r="N179" s="220" t="s">
        <v>42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147</v>
      </c>
      <c r="AT179" s="223" t="s">
        <v>142</v>
      </c>
      <c r="AU179" s="223" t="s">
        <v>81</v>
      </c>
      <c r="AY179" s="17" t="s">
        <v>138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79</v>
      </c>
      <c r="BK179" s="224">
        <f>ROUND(I179*H179,2)</f>
        <v>0</v>
      </c>
      <c r="BL179" s="17" t="s">
        <v>147</v>
      </c>
      <c r="BM179" s="223" t="s">
        <v>972</v>
      </c>
    </row>
    <row r="180" s="2" customFormat="1" ht="24.15" customHeight="1">
      <c r="A180" s="38"/>
      <c r="B180" s="39"/>
      <c r="C180" s="212" t="s">
        <v>540</v>
      </c>
      <c r="D180" s="212" t="s">
        <v>142</v>
      </c>
      <c r="E180" s="213" t="s">
        <v>824</v>
      </c>
      <c r="F180" s="214" t="s">
        <v>825</v>
      </c>
      <c r="G180" s="215" t="s">
        <v>446</v>
      </c>
      <c r="H180" s="216">
        <v>3</v>
      </c>
      <c r="I180" s="217"/>
      <c r="J180" s="218">
        <f>ROUND(I180*H180,2)</f>
        <v>0</v>
      </c>
      <c r="K180" s="214" t="s">
        <v>19</v>
      </c>
      <c r="L180" s="44"/>
      <c r="M180" s="219" t="s">
        <v>19</v>
      </c>
      <c r="N180" s="220" t="s">
        <v>42</v>
      </c>
      <c r="O180" s="84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147</v>
      </c>
      <c r="AT180" s="223" t="s">
        <v>142</v>
      </c>
      <c r="AU180" s="223" t="s">
        <v>81</v>
      </c>
      <c r="AY180" s="17" t="s">
        <v>138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79</v>
      </c>
      <c r="BK180" s="224">
        <f>ROUND(I180*H180,2)</f>
        <v>0</v>
      </c>
      <c r="BL180" s="17" t="s">
        <v>147</v>
      </c>
      <c r="BM180" s="223" t="s">
        <v>973</v>
      </c>
    </row>
    <row r="181" s="2" customFormat="1" ht="16.5" customHeight="1">
      <c r="A181" s="38"/>
      <c r="B181" s="39"/>
      <c r="C181" s="212" t="s">
        <v>409</v>
      </c>
      <c r="D181" s="212" t="s">
        <v>142</v>
      </c>
      <c r="E181" s="213" t="s">
        <v>890</v>
      </c>
      <c r="F181" s="214" t="s">
        <v>891</v>
      </c>
      <c r="G181" s="215" t="s">
        <v>446</v>
      </c>
      <c r="H181" s="216">
        <v>3</v>
      </c>
      <c r="I181" s="217"/>
      <c r="J181" s="218">
        <f>ROUND(I181*H181,2)</f>
        <v>0</v>
      </c>
      <c r="K181" s="214" t="s">
        <v>19</v>
      </c>
      <c r="L181" s="44"/>
      <c r="M181" s="219" t="s">
        <v>19</v>
      </c>
      <c r="N181" s="220" t="s">
        <v>42</v>
      </c>
      <c r="O181" s="84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147</v>
      </c>
      <c r="AT181" s="223" t="s">
        <v>142</v>
      </c>
      <c r="AU181" s="223" t="s">
        <v>81</v>
      </c>
      <c r="AY181" s="17" t="s">
        <v>138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79</v>
      </c>
      <c r="BK181" s="224">
        <f>ROUND(I181*H181,2)</f>
        <v>0</v>
      </c>
      <c r="BL181" s="17" t="s">
        <v>147</v>
      </c>
      <c r="BM181" s="223" t="s">
        <v>974</v>
      </c>
    </row>
    <row r="182" s="2" customFormat="1" ht="16.5" customHeight="1">
      <c r="A182" s="38"/>
      <c r="B182" s="39"/>
      <c r="C182" s="212" t="s">
        <v>780</v>
      </c>
      <c r="D182" s="212" t="s">
        <v>142</v>
      </c>
      <c r="E182" s="213" t="s">
        <v>864</v>
      </c>
      <c r="F182" s="214" t="s">
        <v>865</v>
      </c>
      <c r="G182" s="215" t="s">
        <v>446</v>
      </c>
      <c r="H182" s="216">
        <v>1</v>
      </c>
      <c r="I182" s="217"/>
      <c r="J182" s="218">
        <f>ROUND(I182*H182,2)</f>
        <v>0</v>
      </c>
      <c r="K182" s="214" t="s">
        <v>19</v>
      </c>
      <c r="L182" s="44"/>
      <c r="M182" s="219" t="s">
        <v>19</v>
      </c>
      <c r="N182" s="220" t="s">
        <v>42</v>
      </c>
      <c r="O182" s="84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147</v>
      </c>
      <c r="AT182" s="223" t="s">
        <v>142</v>
      </c>
      <c r="AU182" s="223" t="s">
        <v>81</v>
      </c>
      <c r="AY182" s="17" t="s">
        <v>138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79</v>
      </c>
      <c r="BK182" s="224">
        <f>ROUND(I182*H182,2)</f>
        <v>0</v>
      </c>
      <c r="BL182" s="17" t="s">
        <v>147</v>
      </c>
      <c r="BM182" s="223" t="s">
        <v>975</v>
      </c>
    </row>
    <row r="183" s="2" customFormat="1" ht="16.5" customHeight="1">
      <c r="A183" s="38"/>
      <c r="B183" s="39"/>
      <c r="C183" s="212" t="s">
        <v>726</v>
      </c>
      <c r="D183" s="212" t="s">
        <v>142</v>
      </c>
      <c r="E183" s="213" t="s">
        <v>836</v>
      </c>
      <c r="F183" s="214" t="s">
        <v>837</v>
      </c>
      <c r="G183" s="215" t="s">
        <v>838</v>
      </c>
      <c r="H183" s="216">
        <v>1</v>
      </c>
      <c r="I183" s="217"/>
      <c r="J183" s="218">
        <f>ROUND(I183*H183,2)</f>
        <v>0</v>
      </c>
      <c r="K183" s="214" t="s">
        <v>19</v>
      </c>
      <c r="L183" s="44"/>
      <c r="M183" s="219" t="s">
        <v>19</v>
      </c>
      <c r="N183" s="220" t="s">
        <v>42</v>
      </c>
      <c r="O183" s="84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147</v>
      </c>
      <c r="AT183" s="223" t="s">
        <v>142</v>
      </c>
      <c r="AU183" s="223" t="s">
        <v>81</v>
      </c>
      <c r="AY183" s="17" t="s">
        <v>138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79</v>
      </c>
      <c r="BK183" s="224">
        <f>ROUND(I183*H183,2)</f>
        <v>0</v>
      </c>
      <c r="BL183" s="17" t="s">
        <v>147</v>
      </c>
      <c r="BM183" s="223" t="s">
        <v>976</v>
      </c>
    </row>
    <row r="184" s="2" customFormat="1" ht="16.5" customHeight="1">
      <c r="A184" s="38"/>
      <c r="B184" s="39"/>
      <c r="C184" s="212" t="s">
        <v>769</v>
      </c>
      <c r="D184" s="212" t="s">
        <v>142</v>
      </c>
      <c r="E184" s="213" t="s">
        <v>836</v>
      </c>
      <c r="F184" s="214" t="s">
        <v>837</v>
      </c>
      <c r="G184" s="215" t="s">
        <v>838</v>
      </c>
      <c r="H184" s="216">
        <v>1</v>
      </c>
      <c r="I184" s="217"/>
      <c r="J184" s="218">
        <f>ROUND(I184*H184,2)</f>
        <v>0</v>
      </c>
      <c r="K184" s="214" t="s">
        <v>19</v>
      </c>
      <c r="L184" s="44"/>
      <c r="M184" s="219" t="s">
        <v>19</v>
      </c>
      <c r="N184" s="220" t="s">
        <v>42</v>
      </c>
      <c r="O184" s="84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147</v>
      </c>
      <c r="AT184" s="223" t="s">
        <v>142</v>
      </c>
      <c r="AU184" s="223" t="s">
        <v>81</v>
      </c>
      <c r="AY184" s="17" t="s">
        <v>138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79</v>
      </c>
      <c r="BK184" s="224">
        <f>ROUND(I184*H184,2)</f>
        <v>0</v>
      </c>
      <c r="BL184" s="17" t="s">
        <v>147</v>
      </c>
      <c r="BM184" s="223" t="s">
        <v>977</v>
      </c>
    </row>
    <row r="185" s="2" customFormat="1" ht="16.5" customHeight="1">
      <c r="A185" s="38"/>
      <c r="B185" s="39"/>
      <c r="C185" s="212" t="s">
        <v>721</v>
      </c>
      <c r="D185" s="212" t="s">
        <v>142</v>
      </c>
      <c r="E185" s="213" t="s">
        <v>868</v>
      </c>
      <c r="F185" s="214" t="s">
        <v>834</v>
      </c>
      <c r="G185" s="215" t="s">
        <v>446</v>
      </c>
      <c r="H185" s="216">
        <v>1</v>
      </c>
      <c r="I185" s="217"/>
      <c r="J185" s="218">
        <f>ROUND(I185*H185,2)</f>
        <v>0</v>
      </c>
      <c r="K185" s="214" t="s">
        <v>19</v>
      </c>
      <c r="L185" s="44"/>
      <c r="M185" s="219" t="s">
        <v>19</v>
      </c>
      <c r="N185" s="220" t="s">
        <v>42</v>
      </c>
      <c r="O185" s="84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3" t="s">
        <v>147</v>
      </c>
      <c r="AT185" s="223" t="s">
        <v>142</v>
      </c>
      <c r="AU185" s="223" t="s">
        <v>81</v>
      </c>
      <c r="AY185" s="17" t="s">
        <v>138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79</v>
      </c>
      <c r="BK185" s="224">
        <f>ROUND(I185*H185,2)</f>
        <v>0</v>
      </c>
      <c r="BL185" s="17" t="s">
        <v>147</v>
      </c>
      <c r="BM185" s="223" t="s">
        <v>978</v>
      </c>
    </row>
    <row r="186" s="2" customFormat="1" ht="16.5" customHeight="1">
      <c r="A186" s="38"/>
      <c r="B186" s="39"/>
      <c r="C186" s="212" t="s">
        <v>404</v>
      </c>
      <c r="D186" s="212" t="s">
        <v>142</v>
      </c>
      <c r="E186" s="213" t="s">
        <v>955</v>
      </c>
      <c r="F186" s="214" t="s">
        <v>837</v>
      </c>
      <c r="G186" s="215" t="s">
        <v>838</v>
      </c>
      <c r="H186" s="216">
        <v>1</v>
      </c>
      <c r="I186" s="217"/>
      <c r="J186" s="218">
        <f>ROUND(I186*H186,2)</f>
        <v>0</v>
      </c>
      <c r="K186" s="214" t="s">
        <v>19</v>
      </c>
      <c r="L186" s="44"/>
      <c r="M186" s="219" t="s">
        <v>19</v>
      </c>
      <c r="N186" s="220" t="s">
        <v>42</v>
      </c>
      <c r="O186" s="84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147</v>
      </c>
      <c r="AT186" s="223" t="s">
        <v>142</v>
      </c>
      <c r="AU186" s="223" t="s">
        <v>81</v>
      </c>
      <c r="AY186" s="17" t="s">
        <v>138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79</v>
      </c>
      <c r="BK186" s="224">
        <f>ROUND(I186*H186,2)</f>
        <v>0</v>
      </c>
      <c r="BL186" s="17" t="s">
        <v>147</v>
      </c>
      <c r="BM186" s="223" t="s">
        <v>979</v>
      </c>
    </row>
    <row r="187" s="12" customFormat="1" ht="22.8" customHeight="1">
      <c r="A187" s="12"/>
      <c r="B187" s="196"/>
      <c r="C187" s="197"/>
      <c r="D187" s="198" t="s">
        <v>70</v>
      </c>
      <c r="E187" s="210" t="s">
        <v>980</v>
      </c>
      <c r="F187" s="210" t="s">
        <v>981</v>
      </c>
      <c r="G187" s="197"/>
      <c r="H187" s="197"/>
      <c r="I187" s="200"/>
      <c r="J187" s="211">
        <f>BK187</f>
        <v>0</v>
      </c>
      <c r="K187" s="197"/>
      <c r="L187" s="202"/>
      <c r="M187" s="203"/>
      <c r="N187" s="204"/>
      <c r="O187" s="204"/>
      <c r="P187" s="205">
        <f>SUM(P188:P195)</f>
        <v>0</v>
      </c>
      <c r="Q187" s="204"/>
      <c r="R187" s="205">
        <f>SUM(R188:R195)</f>
        <v>0</v>
      </c>
      <c r="S187" s="204"/>
      <c r="T187" s="206">
        <f>SUM(T188:T195)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7" t="s">
        <v>79</v>
      </c>
      <c r="AT187" s="208" t="s">
        <v>70</v>
      </c>
      <c r="AU187" s="208" t="s">
        <v>79</v>
      </c>
      <c r="AY187" s="207" t="s">
        <v>138</v>
      </c>
      <c r="BK187" s="209">
        <f>SUM(BK188:BK195)</f>
        <v>0</v>
      </c>
    </row>
    <row r="188" s="2" customFormat="1" ht="16.5" customHeight="1">
      <c r="A188" s="38"/>
      <c r="B188" s="39"/>
      <c r="C188" s="212" t="s">
        <v>982</v>
      </c>
      <c r="D188" s="212" t="s">
        <v>142</v>
      </c>
      <c r="E188" s="213" t="s">
        <v>983</v>
      </c>
      <c r="F188" s="214" t="s">
        <v>984</v>
      </c>
      <c r="G188" s="215" t="s">
        <v>446</v>
      </c>
      <c r="H188" s="216">
        <v>4</v>
      </c>
      <c r="I188" s="217"/>
      <c r="J188" s="218">
        <f>ROUND(I188*H188,2)</f>
        <v>0</v>
      </c>
      <c r="K188" s="214" t="s">
        <v>19</v>
      </c>
      <c r="L188" s="44"/>
      <c r="M188" s="219" t="s">
        <v>19</v>
      </c>
      <c r="N188" s="220" t="s">
        <v>42</v>
      </c>
      <c r="O188" s="84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3" t="s">
        <v>147</v>
      </c>
      <c r="AT188" s="223" t="s">
        <v>142</v>
      </c>
      <c r="AU188" s="223" t="s">
        <v>81</v>
      </c>
      <c r="AY188" s="17" t="s">
        <v>138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79</v>
      </c>
      <c r="BK188" s="224">
        <f>ROUND(I188*H188,2)</f>
        <v>0</v>
      </c>
      <c r="BL188" s="17" t="s">
        <v>147</v>
      </c>
      <c r="BM188" s="223" t="s">
        <v>985</v>
      </c>
    </row>
    <row r="189" s="2" customFormat="1" ht="24.15" customHeight="1">
      <c r="A189" s="38"/>
      <c r="B189" s="39"/>
      <c r="C189" s="212" t="s">
        <v>986</v>
      </c>
      <c r="D189" s="212" t="s">
        <v>142</v>
      </c>
      <c r="E189" s="213" t="s">
        <v>987</v>
      </c>
      <c r="F189" s="214" t="s">
        <v>988</v>
      </c>
      <c r="G189" s="215" t="s">
        <v>243</v>
      </c>
      <c r="H189" s="216">
        <v>23</v>
      </c>
      <c r="I189" s="217"/>
      <c r="J189" s="218">
        <f>ROUND(I189*H189,2)</f>
        <v>0</v>
      </c>
      <c r="K189" s="214" t="s">
        <v>19</v>
      </c>
      <c r="L189" s="44"/>
      <c r="M189" s="219" t="s">
        <v>19</v>
      </c>
      <c r="N189" s="220" t="s">
        <v>42</v>
      </c>
      <c r="O189" s="84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147</v>
      </c>
      <c r="AT189" s="223" t="s">
        <v>142</v>
      </c>
      <c r="AU189" s="223" t="s">
        <v>81</v>
      </c>
      <c r="AY189" s="17" t="s">
        <v>138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79</v>
      </c>
      <c r="BK189" s="224">
        <f>ROUND(I189*H189,2)</f>
        <v>0</v>
      </c>
      <c r="BL189" s="17" t="s">
        <v>147</v>
      </c>
      <c r="BM189" s="223" t="s">
        <v>989</v>
      </c>
    </row>
    <row r="190" s="2" customFormat="1" ht="44.25" customHeight="1">
      <c r="A190" s="38"/>
      <c r="B190" s="39"/>
      <c r="C190" s="212" t="s">
        <v>990</v>
      </c>
      <c r="D190" s="212" t="s">
        <v>142</v>
      </c>
      <c r="E190" s="213" t="s">
        <v>991</v>
      </c>
      <c r="F190" s="214" t="s">
        <v>992</v>
      </c>
      <c r="G190" s="215" t="s">
        <v>170</v>
      </c>
      <c r="H190" s="216">
        <v>6</v>
      </c>
      <c r="I190" s="217"/>
      <c r="J190" s="218">
        <f>ROUND(I190*H190,2)</f>
        <v>0</v>
      </c>
      <c r="K190" s="214" t="s">
        <v>19</v>
      </c>
      <c r="L190" s="44"/>
      <c r="M190" s="219" t="s">
        <v>19</v>
      </c>
      <c r="N190" s="220" t="s">
        <v>42</v>
      </c>
      <c r="O190" s="84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147</v>
      </c>
      <c r="AT190" s="223" t="s">
        <v>142</v>
      </c>
      <c r="AU190" s="223" t="s">
        <v>81</v>
      </c>
      <c r="AY190" s="17" t="s">
        <v>138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79</v>
      </c>
      <c r="BK190" s="224">
        <f>ROUND(I190*H190,2)</f>
        <v>0</v>
      </c>
      <c r="BL190" s="17" t="s">
        <v>147</v>
      </c>
      <c r="BM190" s="223" t="s">
        <v>993</v>
      </c>
    </row>
    <row r="191" s="2" customFormat="1" ht="24.15" customHeight="1">
      <c r="A191" s="38"/>
      <c r="B191" s="39"/>
      <c r="C191" s="212" t="s">
        <v>994</v>
      </c>
      <c r="D191" s="212" t="s">
        <v>142</v>
      </c>
      <c r="E191" s="213" t="s">
        <v>995</v>
      </c>
      <c r="F191" s="214" t="s">
        <v>996</v>
      </c>
      <c r="G191" s="215" t="s">
        <v>461</v>
      </c>
      <c r="H191" s="216">
        <v>1</v>
      </c>
      <c r="I191" s="217"/>
      <c r="J191" s="218">
        <f>ROUND(I191*H191,2)</f>
        <v>0</v>
      </c>
      <c r="K191" s="214" t="s">
        <v>19</v>
      </c>
      <c r="L191" s="44"/>
      <c r="M191" s="219" t="s">
        <v>19</v>
      </c>
      <c r="N191" s="220" t="s">
        <v>42</v>
      </c>
      <c r="O191" s="84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147</v>
      </c>
      <c r="AT191" s="223" t="s">
        <v>142</v>
      </c>
      <c r="AU191" s="223" t="s">
        <v>81</v>
      </c>
      <c r="AY191" s="17" t="s">
        <v>138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79</v>
      </c>
      <c r="BK191" s="224">
        <f>ROUND(I191*H191,2)</f>
        <v>0</v>
      </c>
      <c r="BL191" s="17" t="s">
        <v>147</v>
      </c>
      <c r="BM191" s="223" t="s">
        <v>997</v>
      </c>
    </row>
    <row r="192" s="2" customFormat="1" ht="33" customHeight="1">
      <c r="A192" s="38"/>
      <c r="B192" s="39"/>
      <c r="C192" s="212" t="s">
        <v>998</v>
      </c>
      <c r="D192" s="212" t="s">
        <v>142</v>
      </c>
      <c r="E192" s="213" t="s">
        <v>999</v>
      </c>
      <c r="F192" s="214" t="s">
        <v>1000</v>
      </c>
      <c r="G192" s="215" t="s">
        <v>461</v>
      </c>
      <c r="H192" s="216">
        <v>1</v>
      </c>
      <c r="I192" s="217"/>
      <c r="J192" s="218">
        <f>ROUND(I192*H192,2)</f>
        <v>0</v>
      </c>
      <c r="K192" s="214" t="s">
        <v>19</v>
      </c>
      <c r="L192" s="44"/>
      <c r="M192" s="219" t="s">
        <v>19</v>
      </c>
      <c r="N192" s="220" t="s">
        <v>42</v>
      </c>
      <c r="O192" s="84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147</v>
      </c>
      <c r="AT192" s="223" t="s">
        <v>142</v>
      </c>
      <c r="AU192" s="223" t="s">
        <v>81</v>
      </c>
      <c r="AY192" s="17" t="s">
        <v>138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79</v>
      </c>
      <c r="BK192" s="224">
        <f>ROUND(I192*H192,2)</f>
        <v>0</v>
      </c>
      <c r="BL192" s="17" t="s">
        <v>147</v>
      </c>
      <c r="BM192" s="223" t="s">
        <v>1001</v>
      </c>
    </row>
    <row r="193" s="2" customFormat="1" ht="16.5" customHeight="1">
      <c r="A193" s="38"/>
      <c r="B193" s="39"/>
      <c r="C193" s="212" t="s">
        <v>1002</v>
      </c>
      <c r="D193" s="212" t="s">
        <v>142</v>
      </c>
      <c r="E193" s="213" t="s">
        <v>1003</v>
      </c>
      <c r="F193" s="214" t="s">
        <v>1004</v>
      </c>
      <c r="G193" s="215" t="s">
        <v>838</v>
      </c>
      <c r="H193" s="216">
        <v>1</v>
      </c>
      <c r="I193" s="217"/>
      <c r="J193" s="218">
        <f>ROUND(I193*H193,2)</f>
        <v>0</v>
      </c>
      <c r="K193" s="214" t="s">
        <v>19</v>
      </c>
      <c r="L193" s="44"/>
      <c r="M193" s="219" t="s">
        <v>19</v>
      </c>
      <c r="N193" s="220" t="s">
        <v>42</v>
      </c>
      <c r="O193" s="84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3" t="s">
        <v>147</v>
      </c>
      <c r="AT193" s="223" t="s">
        <v>142</v>
      </c>
      <c r="AU193" s="223" t="s">
        <v>81</v>
      </c>
      <c r="AY193" s="17" t="s">
        <v>138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79</v>
      </c>
      <c r="BK193" s="224">
        <f>ROUND(I193*H193,2)</f>
        <v>0</v>
      </c>
      <c r="BL193" s="17" t="s">
        <v>147</v>
      </c>
      <c r="BM193" s="223" t="s">
        <v>1005</v>
      </c>
    </row>
    <row r="194" s="2" customFormat="1" ht="16.5" customHeight="1">
      <c r="A194" s="38"/>
      <c r="B194" s="39"/>
      <c r="C194" s="212" t="s">
        <v>1006</v>
      </c>
      <c r="D194" s="212" t="s">
        <v>142</v>
      </c>
      <c r="E194" s="213" t="s">
        <v>1007</v>
      </c>
      <c r="F194" s="214" t="s">
        <v>1008</v>
      </c>
      <c r="G194" s="215" t="s">
        <v>838</v>
      </c>
      <c r="H194" s="216">
        <v>1</v>
      </c>
      <c r="I194" s="217"/>
      <c r="J194" s="218">
        <f>ROUND(I194*H194,2)</f>
        <v>0</v>
      </c>
      <c r="K194" s="214" t="s">
        <v>19</v>
      </c>
      <c r="L194" s="44"/>
      <c r="M194" s="219" t="s">
        <v>19</v>
      </c>
      <c r="N194" s="220" t="s">
        <v>42</v>
      </c>
      <c r="O194" s="84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147</v>
      </c>
      <c r="AT194" s="223" t="s">
        <v>142</v>
      </c>
      <c r="AU194" s="223" t="s">
        <v>81</v>
      </c>
      <c r="AY194" s="17" t="s">
        <v>138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79</v>
      </c>
      <c r="BK194" s="224">
        <f>ROUND(I194*H194,2)</f>
        <v>0</v>
      </c>
      <c r="BL194" s="17" t="s">
        <v>147</v>
      </c>
      <c r="BM194" s="223" t="s">
        <v>1009</v>
      </c>
    </row>
    <row r="195" s="2" customFormat="1" ht="24.15" customHeight="1">
      <c r="A195" s="38"/>
      <c r="B195" s="39"/>
      <c r="C195" s="212" t="s">
        <v>1010</v>
      </c>
      <c r="D195" s="212" t="s">
        <v>142</v>
      </c>
      <c r="E195" s="213" t="s">
        <v>1011</v>
      </c>
      <c r="F195" s="214" t="s">
        <v>1012</v>
      </c>
      <c r="G195" s="215" t="s">
        <v>461</v>
      </c>
      <c r="H195" s="216">
        <v>1</v>
      </c>
      <c r="I195" s="217"/>
      <c r="J195" s="218">
        <f>ROUND(I195*H195,2)</f>
        <v>0</v>
      </c>
      <c r="K195" s="214" t="s">
        <v>19</v>
      </c>
      <c r="L195" s="44"/>
      <c r="M195" s="219" t="s">
        <v>19</v>
      </c>
      <c r="N195" s="220" t="s">
        <v>42</v>
      </c>
      <c r="O195" s="84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3" t="s">
        <v>147</v>
      </c>
      <c r="AT195" s="223" t="s">
        <v>142</v>
      </c>
      <c r="AU195" s="223" t="s">
        <v>81</v>
      </c>
      <c r="AY195" s="17" t="s">
        <v>138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79</v>
      </c>
      <c r="BK195" s="224">
        <f>ROUND(I195*H195,2)</f>
        <v>0</v>
      </c>
      <c r="BL195" s="17" t="s">
        <v>147</v>
      </c>
      <c r="BM195" s="223" t="s">
        <v>1013</v>
      </c>
    </row>
    <row r="196" s="12" customFormat="1" ht="22.8" customHeight="1">
      <c r="A196" s="12"/>
      <c r="B196" s="196"/>
      <c r="C196" s="197"/>
      <c r="D196" s="198" t="s">
        <v>70</v>
      </c>
      <c r="E196" s="210" t="s">
        <v>1014</v>
      </c>
      <c r="F196" s="210" t="s">
        <v>1015</v>
      </c>
      <c r="G196" s="197"/>
      <c r="H196" s="197"/>
      <c r="I196" s="200"/>
      <c r="J196" s="211">
        <f>BK196</f>
        <v>0</v>
      </c>
      <c r="K196" s="197"/>
      <c r="L196" s="202"/>
      <c r="M196" s="203"/>
      <c r="N196" s="204"/>
      <c r="O196" s="204"/>
      <c r="P196" s="205">
        <f>SUM(P197:P203)</f>
        <v>0</v>
      </c>
      <c r="Q196" s="204"/>
      <c r="R196" s="205">
        <f>SUM(R197:R203)</f>
        <v>0</v>
      </c>
      <c r="S196" s="204"/>
      <c r="T196" s="206">
        <f>SUM(T197:T203)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7" t="s">
        <v>79</v>
      </c>
      <c r="AT196" s="208" t="s">
        <v>70</v>
      </c>
      <c r="AU196" s="208" t="s">
        <v>79</v>
      </c>
      <c r="AY196" s="207" t="s">
        <v>138</v>
      </c>
      <c r="BK196" s="209">
        <f>SUM(BK197:BK203)</f>
        <v>0</v>
      </c>
    </row>
    <row r="197" s="2" customFormat="1" ht="16.5" customHeight="1">
      <c r="A197" s="38"/>
      <c r="B197" s="39"/>
      <c r="C197" s="212" t="s">
        <v>1016</v>
      </c>
      <c r="D197" s="212" t="s">
        <v>142</v>
      </c>
      <c r="E197" s="213" t="s">
        <v>1017</v>
      </c>
      <c r="F197" s="214" t="s">
        <v>1018</v>
      </c>
      <c r="G197" s="215" t="s">
        <v>446</v>
      </c>
      <c r="H197" s="216">
        <v>7</v>
      </c>
      <c r="I197" s="217"/>
      <c r="J197" s="218">
        <f>ROUND(I197*H197,2)</f>
        <v>0</v>
      </c>
      <c r="K197" s="214" t="s">
        <v>19</v>
      </c>
      <c r="L197" s="44"/>
      <c r="M197" s="219" t="s">
        <v>19</v>
      </c>
      <c r="N197" s="220" t="s">
        <v>42</v>
      </c>
      <c r="O197" s="84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147</v>
      </c>
      <c r="AT197" s="223" t="s">
        <v>142</v>
      </c>
      <c r="AU197" s="223" t="s">
        <v>81</v>
      </c>
      <c r="AY197" s="17" t="s">
        <v>138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79</v>
      </c>
      <c r="BK197" s="224">
        <f>ROUND(I197*H197,2)</f>
        <v>0</v>
      </c>
      <c r="BL197" s="17" t="s">
        <v>147</v>
      </c>
      <c r="BM197" s="223" t="s">
        <v>1019</v>
      </c>
    </row>
    <row r="198" s="2" customFormat="1" ht="16.5" customHeight="1">
      <c r="A198" s="38"/>
      <c r="B198" s="39"/>
      <c r="C198" s="212" t="s">
        <v>1020</v>
      </c>
      <c r="D198" s="212" t="s">
        <v>142</v>
      </c>
      <c r="E198" s="213" t="s">
        <v>1021</v>
      </c>
      <c r="F198" s="214" t="s">
        <v>1022</v>
      </c>
      <c r="G198" s="215" t="s">
        <v>446</v>
      </c>
      <c r="H198" s="216">
        <v>9</v>
      </c>
      <c r="I198" s="217"/>
      <c r="J198" s="218">
        <f>ROUND(I198*H198,2)</f>
        <v>0</v>
      </c>
      <c r="K198" s="214" t="s">
        <v>19</v>
      </c>
      <c r="L198" s="44"/>
      <c r="M198" s="219" t="s">
        <v>19</v>
      </c>
      <c r="N198" s="220" t="s">
        <v>42</v>
      </c>
      <c r="O198" s="84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147</v>
      </c>
      <c r="AT198" s="223" t="s">
        <v>142</v>
      </c>
      <c r="AU198" s="223" t="s">
        <v>81</v>
      </c>
      <c r="AY198" s="17" t="s">
        <v>138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79</v>
      </c>
      <c r="BK198" s="224">
        <f>ROUND(I198*H198,2)</f>
        <v>0</v>
      </c>
      <c r="BL198" s="17" t="s">
        <v>147</v>
      </c>
      <c r="BM198" s="223" t="s">
        <v>1023</v>
      </c>
    </row>
    <row r="199" s="2" customFormat="1" ht="16.5" customHeight="1">
      <c r="A199" s="38"/>
      <c r="B199" s="39"/>
      <c r="C199" s="212" t="s">
        <v>1024</v>
      </c>
      <c r="D199" s="212" t="s">
        <v>142</v>
      </c>
      <c r="E199" s="213" t="s">
        <v>1025</v>
      </c>
      <c r="F199" s="214" t="s">
        <v>1026</v>
      </c>
      <c r="G199" s="215" t="s">
        <v>446</v>
      </c>
      <c r="H199" s="216">
        <v>1</v>
      </c>
      <c r="I199" s="217"/>
      <c r="J199" s="218">
        <f>ROUND(I199*H199,2)</f>
        <v>0</v>
      </c>
      <c r="K199" s="214" t="s">
        <v>19</v>
      </c>
      <c r="L199" s="44"/>
      <c r="M199" s="219" t="s">
        <v>19</v>
      </c>
      <c r="N199" s="220" t="s">
        <v>42</v>
      </c>
      <c r="O199" s="84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3" t="s">
        <v>147</v>
      </c>
      <c r="AT199" s="223" t="s">
        <v>142</v>
      </c>
      <c r="AU199" s="223" t="s">
        <v>81</v>
      </c>
      <c r="AY199" s="17" t="s">
        <v>138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79</v>
      </c>
      <c r="BK199" s="224">
        <f>ROUND(I199*H199,2)</f>
        <v>0</v>
      </c>
      <c r="BL199" s="17" t="s">
        <v>147</v>
      </c>
      <c r="BM199" s="223" t="s">
        <v>1027</v>
      </c>
    </row>
    <row r="200" s="2" customFormat="1" ht="16.5" customHeight="1">
      <c r="A200" s="38"/>
      <c r="B200" s="39"/>
      <c r="C200" s="212" t="s">
        <v>1028</v>
      </c>
      <c r="D200" s="212" t="s">
        <v>142</v>
      </c>
      <c r="E200" s="213" t="s">
        <v>1029</v>
      </c>
      <c r="F200" s="214" t="s">
        <v>1030</v>
      </c>
      <c r="G200" s="215" t="s">
        <v>446</v>
      </c>
      <c r="H200" s="216">
        <v>5</v>
      </c>
      <c r="I200" s="217"/>
      <c r="J200" s="218">
        <f>ROUND(I200*H200,2)</f>
        <v>0</v>
      </c>
      <c r="K200" s="214" t="s">
        <v>19</v>
      </c>
      <c r="L200" s="44"/>
      <c r="M200" s="219" t="s">
        <v>19</v>
      </c>
      <c r="N200" s="220" t="s">
        <v>42</v>
      </c>
      <c r="O200" s="84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3" t="s">
        <v>147</v>
      </c>
      <c r="AT200" s="223" t="s">
        <v>142</v>
      </c>
      <c r="AU200" s="223" t="s">
        <v>81</v>
      </c>
      <c r="AY200" s="17" t="s">
        <v>138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7" t="s">
        <v>79</v>
      </c>
      <c r="BK200" s="224">
        <f>ROUND(I200*H200,2)</f>
        <v>0</v>
      </c>
      <c r="BL200" s="17" t="s">
        <v>147</v>
      </c>
      <c r="BM200" s="223" t="s">
        <v>1031</v>
      </c>
    </row>
    <row r="201" s="2" customFormat="1" ht="24.15" customHeight="1">
      <c r="A201" s="38"/>
      <c r="B201" s="39"/>
      <c r="C201" s="212" t="s">
        <v>1032</v>
      </c>
      <c r="D201" s="212" t="s">
        <v>142</v>
      </c>
      <c r="E201" s="213" t="s">
        <v>1033</v>
      </c>
      <c r="F201" s="214" t="s">
        <v>1034</v>
      </c>
      <c r="G201" s="215" t="s">
        <v>243</v>
      </c>
      <c r="H201" s="216">
        <v>100</v>
      </c>
      <c r="I201" s="217"/>
      <c r="J201" s="218">
        <f>ROUND(I201*H201,2)</f>
        <v>0</v>
      </c>
      <c r="K201" s="214" t="s">
        <v>19</v>
      </c>
      <c r="L201" s="44"/>
      <c r="M201" s="219" t="s">
        <v>19</v>
      </c>
      <c r="N201" s="220" t="s">
        <v>42</v>
      </c>
      <c r="O201" s="84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147</v>
      </c>
      <c r="AT201" s="223" t="s">
        <v>142</v>
      </c>
      <c r="AU201" s="223" t="s">
        <v>81</v>
      </c>
      <c r="AY201" s="17" t="s">
        <v>138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79</v>
      </c>
      <c r="BK201" s="224">
        <f>ROUND(I201*H201,2)</f>
        <v>0</v>
      </c>
      <c r="BL201" s="17" t="s">
        <v>147</v>
      </c>
      <c r="BM201" s="223" t="s">
        <v>1035</v>
      </c>
    </row>
    <row r="202" s="2" customFormat="1" ht="21.75" customHeight="1">
      <c r="A202" s="38"/>
      <c r="B202" s="39"/>
      <c r="C202" s="212" t="s">
        <v>1036</v>
      </c>
      <c r="D202" s="212" t="s">
        <v>142</v>
      </c>
      <c r="E202" s="213" t="s">
        <v>1037</v>
      </c>
      <c r="F202" s="214" t="s">
        <v>1038</v>
      </c>
      <c r="G202" s="215" t="s">
        <v>243</v>
      </c>
      <c r="H202" s="216">
        <v>60</v>
      </c>
      <c r="I202" s="217"/>
      <c r="J202" s="218">
        <f>ROUND(I202*H202,2)</f>
        <v>0</v>
      </c>
      <c r="K202" s="214" t="s">
        <v>19</v>
      </c>
      <c r="L202" s="44"/>
      <c r="M202" s="219" t="s">
        <v>19</v>
      </c>
      <c r="N202" s="220" t="s">
        <v>42</v>
      </c>
      <c r="O202" s="84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147</v>
      </c>
      <c r="AT202" s="223" t="s">
        <v>142</v>
      </c>
      <c r="AU202" s="223" t="s">
        <v>81</v>
      </c>
      <c r="AY202" s="17" t="s">
        <v>138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79</v>
      </c>
      <c r="BK202" s="224">
        <f>ROUND(I202*H202,2)</f>
        <v>0</v>
      </c>
      <c r="BL202" s="17" t="s">
        <v>147</v>
      </c>
      <c r="BM202" s="223" t="s">
        <v>1039</v>
      </c>
    </row>
    <row r="203" s="2" customFormat="1" ht="16.5" customHeight="1">
      <c r="A203" s="38"/>
      <c r="B203" s="39"/>
      <c r="C203" s="212" t="s">
        <v>1040</v>
      </c>
      <c r="D203" s="212" t="s">
        <v>142</v>
      </c>
      <c r="E203" s="213" t="s">
        <v>1041</v>
      </c>
      <c r="F203" s="214" t="s">
        <v>1042</v>
      </c>
      <c r="G203" s="215" t="s">
        <v>461</v>
      </c>
      <c r="H203" s="216">
        <v>1</v>
      </c>
      <c r="I203" s="217"/>
      <c r="J203" s="218">
        <f>ROUND(I203*H203,2)</f>
        <v>0</v>
      </c>
      <c r="K203" s="214" t="s">
        <v>19</v>
      </c>
      <c r="L203" s="44"/>
      <c r="M203" s="219" t="s">
        <v>19</v>
      </c>
      <c r="N203" s="220" t="s">
        <v>42</v>
      </c>
      <c r="O203" s="84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3" t="s">
        <v>147</v>
      </c>
      <c r="AT203" s="223" t="s">
        <v>142</v>
      </c>
      <c r="AU203" s="223" t="s">
        <v>81</v>
      </c>
      <c r="AY203" s="17" t="s">
        <v>138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7" t="s">
        <v>79</v>
      </c>
      <c r="BK203" s="224">
        <f>ROUND(I203*H203,2)</f>
        <v>0</v>
      </c>
      <c r="BL203" s="17" t="s">
        <v>147</v>
      </c>
      <c r="BM203" s="223" t="s">
        <v>1043</v>
      </c>
    </row>
    <row r="204" s="12" customFormat="1" ht="25.92" customHeight="1">
      <c r="A204" s="12"/>
      <c r="B204" s="196"/>
      <c r="C204" s="197"/>
      <c r="D204" s="198" t="s">
        <v>70</v>
      </c>
      <c r="E204" s="199" t="s">
        <v>1044</v>
      </c>
      <c r="F204" s="199" t="s">
        <v>1045</v>
      </c>
      <c r="G204" s="197"/>
      <c r="H204" s="197"/>
      <c r="I204" s="200"/>
      <c r="J204" s="201">
        <f>BK204</f>
        <v>0</v>
      </c>
      <c r="K204" s="197"/>
      <c r="L204" s="202"/>
      <c r="M204" s="203"/>
      <c r="N204" s="204"/>
      <c r="O204" s="204"/>
      <c r="P204" s="205">
        <f>P205+P209+P220+P224+P228+P235+P241</f>
        <v>0</v>
      </c>
      <c r="Q204" s="204"/>
      <c r="R204" s="205">
        <f>R205+R209+R220+R224+R228+R235+R241</f>
        <v>0</v>
      </c>
      <c r="S204" s="204"/>
      <c r="T204" s="206">
        <f>T205+T209+T220+T224+T228+T235+T241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7" t="s">
        <v>79</v>
      </c>
      <c r="AT204" s="208" t="s">
        <v>70</v>
      </c>
      <c r="AU204" s="208" t="s">
        <v>71</v>
      </c>
      <c r="AY204" s="207" t="s">
        <v>138</v>
      </c>
      <c r="BK204" s="209">
        <f>BK205+BK209+BK220+BK224+BK228+BK235+BK241</f>
        <v>0</v>
      </c>
    </row>
    <row r="205" s="12" customFormat="1" ht="22.8" customHeight="1">
      <c r="A205" s="12"/>
      <c r="B205" s="196"/>
      <c r="C205" s="197"/>
      <c r="D205" s="198" t="s">
        <v>70</v>
      </c>
      <c r="E205" s="210" t="s">
        <v>1046</v>
      </c>
      <c r="F205" s="210" t="s">
        <v>1047</v>
      </c>
      <c r="G205" s="197"/>
      <c r="H205" s="197"/>
      <c r="I205" s="200"/>
      <c r="J205" s="211">
        <f>BK205</f>
        <v>0</v>
      </c>
      <c r="K205" s="197"/>
      <c r="L205" s="202"/>
      <c r="M205" s="203"/>
      <c r="N205" s="204"/>
      <c r="O205" s="204"/>
      <c r="P205" s="205">
        <f>SUM(P206:P208)</f>
        <v>0</v>
      </c>
      <c r="Q205" s="204"/>
      <c r="R205" s="205">
        <f>SUM(R206:R208)</f>
        <v>0</v>
      </c>
      <c r="S205" s="204"/>
      <c r="T205" s="206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7" t="s">
        <v>79</v>
      </c>
      <c r="AT205" s="208" t="s">
        <v>70</v>
      </c>
      <c r="AU205" s="208" t="s">
        <v>79</v>
      </c>
      <c r="AY205" s="207" t="s">
        <v>138</v>
      </c>
      <c r="BK205" s="209">
        <f>SUM(BK206:BK208)</f>
        <v>0</v>
      </c>
    </row>
    <row r="206" s="2" customFormat="1" ht="16.5" customHeight="1">
      <c r="A206" s="38"/>
      <c r="B206" s="39"/>
      <c r="C206" s="212" t="s">
        <v>1048</v>
      </c>
      <c r="D206" s="212" t="s">
        <v>142</v>
      </c>
      <c r="E206" s="213" t="s">
        <v>1049</v>
      </c>
      <c r="F206" s="214" t="s">
        <v>1050</v>
      </c>
      <c r="G206" s="215" t="s">
        <v>446</v>
      </c>
      <c r="H206" s="216">
        <v>3</v>
      </c>
      <c r="I206" s="217"/>
      <c r="J206" s="218">
        <f>ROUND(I206*H206,2)</f>
        <v>0</v>
      </c>
      <c r="K206" s="214" t="s">
        <v>19</v>
      </c>
      <c r="L206" s="44"/>
      <c r="M206" s="219" t="s">
        <v>19</v>
      </c>
      <c r="N206" s="220" t="s">
        <v>42</v>
      </c>
      <c r="O206" s="84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3" t="s">
        <v>147</v>
      </c>
      <c r="AT206" s="223" t="s">
        <v>142</v>
      </c>
      <c r="AU206" s="223" t="s">
        <v>81</v>
      </c>
      <c r="AY206" s="17" t="s">
        <v>138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7" t="s">
        <v>79</v>
      </c>
      <c r="BK206" s="224">
        <f>ROUND(I206*H206,2)</f>
        <v>0</v>
      </c>
      <c r="BL206" s="17" t="s">
        <v>147</v>
      </c>
      <c r="BM206" s="223" t="s">
        <v>1051</v>
      </c>
    </row>
    <row r="207" s="2" customFormat="1" ht="16.5" customHeight="1">
      <c r="A207" s="38"/>
      <c r="B207" s="39"/>
      <c r="C207" s="212" t="s">
        <v>1052</v>
      </c>
      <c r="D207" s="212" t="s">
        <v>142</v>
      </c>
      <c r="E207" s="213" t="s">
        <v>1053</v>
      </c>
      <c r="F207" s="214" t="s">
        <v>1054</v>
      </c>
      <c r="G207" s="215" t="s">
        <v>446</v>
      </c>
      <c r="H207" s="216">
        <v>13</v>
      </c>
      <c r="I207" s="217"/>
      <c r="J207" s="218">
        <f>ROUND(I207*H207,2)</f>
        <v>0</v>
      </c>
      <c r="K207" s="214" t="s">
        <v>19</v>
      </c>
      <c r="L207" s="44"/>
      <c r="M207" s="219" t="s">
        <v>19</v>
      </c>
      <c r="N207" s="220" t="s">
        <v>42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147</v>
      </c>
      <c r="AT207" s="223" t="s">
        <v>142</v>
      </c>
      <c r="AU207" s="223" t="s">
        <v>81</v>
      </c>
      <c r="AY207" s="17" t="s">
        <v>138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79</v>
      </c>
      <c r="BK207" s="224">
        <f>ROUND(I207*H207,2)</f>
        <v>0</v>
      </c>
      <c r="BL207" s="17" t="s">
        <v>147</v>
      </c>
      <c r="BM207" s="223" t="s">
        <v>1055</v>
      </c>
    </row>
    <row r="208" s="2" customFormat="1" ht="16.5" customHeight="1">
      <c r="A208" s="38"/>
      <c r="B208" s="39"/>
      <c r="C208" s="212" t="s">
        <v>1056</v>
      </c>
      <c r="D208" s="212" t="s">
        <v>142</v>
      </c>
      <c r="E208" s="213" t="s">
        <v>1057</v>
      </c>
      <c r="F208" s="214" t="s">
        <v>1058</v>
      </c>
      <c r="G208" s="215" t="s">
        <v>446</v>
      </c>
      <c r="H208" s="216">
        <v>9</v>
      </c>
      <c r="I208" s="217"/>
      <c r="J208" s="218">
        <f>ROUND(I208*H208,2)</f>
        <v>0</v>
      </c>
      <c r="K208" s="214" t="s">
        <v>19</v>
      </c>
      <c r="L208" s="44"/>
      <c r="M208" s="219" t="s">
        <v>19</v>
      </c>
      <c r="N208" s="220" t="s">
        <v>42</v>
      </c>
      <c r="O208" s="84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147</v>
      </c>
      <c r="AT208" s="223" t="s">
        <v>142</v>
      </c>
      <c r="AU208" s="223" t="s">
        <v>81</v>
      </c>
      <c r="AY208" s="17" t="s">
        <v>138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79</v>
      </c>
      <c r="BK208" s="224">
        <f>ROUND(I208*H208,2)</f>
        <v>0</v>
      </c>
      <c r="BL208" s="17" t="s">
        <v>147</v>
      </c>
      <c r="BM208" s="223" t="s">
        <v>1059</v>
      </c>
    </row>
    <row r="209" s="12" customFormat="1" ht="22.8" customHeight="1">
      <c r="A209" s="12"/>
      <c r="B209" s="196"/>
      <c r="C209" s="197"/>
      <c r="D209" s="198" t="s">
        <v>70</v>
      </c>
      <c r="E209" s="210" t="s">
        <v>1060</v>
      </c>
      <c r="F209" s="210" t="s">
        <v>1061</v>
      </c>
      <c r="G209" s="197"/>
      <c r="H209" s="197"/>
      <c r="I209" s="200"/>
      <c r="J209" s="211">
        <f>BK209</f>
        <v>0</v>
      </c>
      <c r="K209" s="197"/>
      <c r="L209" s="202"/>
      <c r="M209" s="203"/>
      <c r="N209" s="204"/>
      <c r="O209" s="204"/>
      <c r="P209" s="205">
        <f>SUM(P210:P219)</f>
        <v>0</v>
      </c>
      <c r="Q209" s="204"/>
      <c r="R209" s="205">
        <f>SUM(R210:R219)</f>
        <v>0</v>
      </c>
      <c r="S209" s="204"/>
      <c r="T209" s="206">
        <f>SUM(T210:T219)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7" t="s">
        <v>79</v>
      </c>
      <c r="AT209" s="208" t="s">
        <v>70</v>
      </c>
      <c r="AU209" s="208" t="s">
        <v>79</v>
      </c>
      <c r="AY209" s="207" t="s">
        <v>138</v>
      </c>
      <c r="BK209" s="209">
        <f>SUM(BK210:BK219)</f>
        <v>0</v>
      </c>
    </row>
    <row r="210" s="2" customFormat="1" ht="16.5" customHeight="1">
      <c r="A210" s="38"/>
      <c r="B210" s="39"/>
      <c r="C210" s="212" t="s">
        <v>1062</v>
      </c>
      <c r="D210" s="212" t="s">
        <v>142</v>
      </c>
      <c r="E210" s="213" t="s">
        <v>1063</v>
      </c>
      <c r="F210" s="214" t="s">
        <v>1064</v>
      </c>
      <c r="G210" s="215" t="s">
        <v>243</v>
      </c>
      <c r="H210" s="216">
        <v>89</v>
      </c>
      <c r="I210" s="217"/>
      <c r="J210" s="218">
        <f>ROUND(I210*H210,2)</f>
        <v>0</v>
      </c>
      <c r="K210" s="214" t="s">
        <v>19</v>
      </c>
      <c r="L210" s="44"/>
      <c r="M210" s="219" t="s">
        <v>19</v>
      </c>
      <c r="N210" s="220" t="s">
        <v>42</v>
      </c>
      <c r="O210" s="84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3" t="s">
        <v>147</v>
      </c>
      <c r="AT210" s="223" t="s">
        <v>142</v>
      </c>
      <c r="AU210" s="223" t="s">
        <v>81</v>
      </c>
      <c r="AY210" s="17" t="s">
        <v>138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7" t="s">
        <v>79</v>
      </c>
      <c r="BK210" s="224">
        <f>ROUND(I210*H210,2)</f>
        <v>0</v>
      </c>
      <c r="BL210" s="17" t="s">
        <v>147</v>
      </c>
      <c r="BM210" s="223" t="s">
        <v>1065</v>
      </c>
    </row>
    <row r="211" s="2" customFormat="1" ht="16.5" customHeight="1">
      <c r="A211" s="38"/>
      <c r="B211" s="39"/>
      <c r="C211" s="212" t="s">
        <v>1066</v>
      </c>
      <c r="D211" s="212" t="s">
        <v>142</v>
      </c>
      <c r="E211" s="213" t="s">
        <v>1067</v>
      </c>
      <c r="F211" s="214" t="s">
        <v>1068</v>
      </c>
      <c r="G211" s="215" t="s">
        <v>243</v>
      </c>
      <c r="H211" s="216">
        <v>92</v>
      </c>
      <c r="I211" s="217"/>
      <c r="J211" s="218">
        <f>ROUND(I211*H211,2)</f>
        <v>0</v>
      </c>
      <c r="K211" s="214" t="s">
        <v>19</v>
      </c>
      <c r="L211" s="44"/>
      <c r="M211" s="219" t="s">
        <v>19</v>
      </c>
      <c r="N211" s="220" t="s">
        <v>42</v>
      </c>
      <c r="O211" s="84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147</v>
      </c>
      <c r="AT211" s="223" t="s">
        <v>142</v>
      </c>
      <c r="AU211" s="223" t="s">
        <v>81</v>
      </c>
      <c r="AY211" s="17" t="s">
        <v>138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79</v>
      </c>
      <c r="BK211" s="224">
        <f>ROUND(I211*H211,2)</f>
        <v>0</v>
      </c>
      <c r="BL211" s="17" t="s">
        <v>147</v>
      </c>
      <c r="BM211" s="223" t="s">
        <v>1069</v>
      </c>
    </row>
    <row r="212" s="2" customFormat="1" ht="16.5" customHeight="1">
      <c r="A212" s="38"/>
      <c r="B212" s="39"/>
      <c r="C212" s="212" t="s">
        <v>1070</v>
      </c>
      <c r="D212" s="212" t="s">
        <v>142</v>
      </c>
      <c r="E212" s="213" t="s">
        <v>1071</v>
      </c>
      <c r="F212" s="214" t="s">
        <v>1072</v>
      </c>
      <c r="G212" s="215" t="s">
        <v>243</v>
      </c>
      <c r="H212" s="216">
        <v>32</v>
      </c>
      <c r="I212" s="217"/>
      <c r="J212" s="218">
        <f>ROUND(I212*H212,2)</f>
        <v>0</v>
      </c>
      <c r="K212" s="214" t="s">
        <v>19</v>
      </c>
      <c r="L212" s="44"/>
      <c r="M212" s="219" t="s">
        <v>19</v>
      </c>
      <c r="N212" s="220" t="s">
        <v>42</v>
      </c>
      <c r="O212" s="84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3" t="s">
        <v>147</v>
      </c>
      <c r="AT212" s="223" t="s">
        <v>142</v>
      </c>
      <c r="AU212" s="223" t="s">
        <v>81</v>
      </c>
      <c r="AY212" s="17" t="s">
        <v>138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7" t="s">
        <v>79</v>
      </c>
      <c r="BK212" s="224">
        <f>ROUND(I212*H212,2)</f>
        <v>0</v>
      </c>
      <c r="BL212" s="17" t="s">
        <v>147</v>
      </c>
      <c r="BM212" s="223" t="s">
        <v>1073</v>
      </c>
    </row>
    <row r="213" s="2" customFormat="1" ht="16.5" customHeight="1">
      <c r="A213" s="38"/>
      <c r="B213" s="39"/>
      <c r="C213" s="212" t="s">
        <v>1074</v>
      </c>
      <c r="D213" s="212" t="s">
        <v>142</v>
      </c>
      <c r="E213" s="213" t="s">
        <v>1075</v>
      </c>
      <c r="F213" s="214" t="s">
        <v>1076</v>
      </c>
      <c r="G213" s="215" t="s">
        <v>446</v>
      </c>
      <c r="H213" s="216">
        <v>3</v>
      </c>
      <c r="I213" s="217"/>
      <c r="J213" s="218">
        <f>ROUND(I213*H213,2)</f>
        <v>0</v>
      </c>
      <c r="K213" s="214" t="s">
        <v>19</v>
      </c>
      <c r="L213" s="44"/>
      <c r="M213" s="219" t="s">
        <v>19</v>
      </c>
      <c r="N213" s="220" t="s">
        <v>42</v>
      </c>
      <c r="O213" s="84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147</v>
      </c>
      <c r="AT213" s="223" t="s">
        <v>142</v>
      </c>
      <c r="AU213" s="223" t="s">
        <v>81</v>
      </c>
      <c r="AY213" s="17" t="s">
        <v>138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79</v>
      </c>
      <c r="BK213" s="224">
        <f>ROUND(I213*H213,2)</f>
        <v>0</v>
      </c>
      <c r="BL213" s="17" t="s">
        <v>147</v>
      </c>
      <c r="BM213" s="223" t="s">
        <v>1077</v>
      </c>
    </row>
    <row r="214" s="2" customFormat="1" ht="16.5" customHeight="1">
      <c r="A214" s="38"/>
      <c r="B214" s="39"/>
      <c r="C214" s="212" t="s">
        <v>1078</v>
      </c>
      <c r="D214" s="212" t="s">
        <v>142</v>
      </c>
      <c r="E214" s="213" t="s">
        <v>1079</v>
      </c>
      <c r="F214" s="214" t="s">
        <v>1080</v>
      </c>
      <c r="G214" s="215" t="s">
        <v>446</v>
      </c>
      <c r="H214" s="216">
        <v>9</v>
      </c>
      <c r="I214" s="217"/>
      <c r="J214" s="218">
        <f>ROUND(I214*H214,2)</f>
        <v>0</v>
      </c>
      <c r="K214" s="214" t="s">
        <v>19</v>
      </c>
      <c r="L214" s="44"/>
      <c r="M214" s="219" t="s">
        <v>19</v>
      </c>
      <c r="N214" s="220" t="s">
        <v>42</v>
      </c>
      <c r="O214" s="84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3" t="s">
        <v>147</v>
      </c>
      <c r="AT214" s="223" t="s">
        <v>142</v>
      </c>
      <c r="AU214" s="223" t="s">
        <v>81</v>
      </c>
      <c r="AY214" s="17" t="s">
        <v>138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7" t="s">
        <v>79</v>
      </c>
      <c r="BK214" s="224">
        <f>ROUND(I214*H214,2)</f>
        <v>0</v>
      </c>
      <c r="BL214" s="17" t="s">
        <v>147</v>
      </c>
      <c r="BM214" s="223" t="s">
        <v>1081</v>
      </c>
    </row>
    <row r="215" s="2" customFormat="1" ht="16.5" customHeight="1">
      <c r="A215" s="38"/>
      <c r="B215" s="39"/>
      <c r="C215" s="212" t="s">
        <v>1082</v>
      </c>
      <c r="D215" s="212" t="s">
        <v>142</v>
      </c>
      <c r="E215" s="213" t="s">
        <v>1083</v>
      </c>
      <c r="F215" s="214" t="s">
        <v>1084</v>
      </c>
      <c r="G215" s="215" t="s">
        <v>446</v>
      </c>
      <c r="H215" s="216">
        <v>4</v>
      </c>
      <c r="I215" s="217"/>
      <c r="J215" s="218">
        <f>ROUND(I215*H215,2)</f>
        <v>0</v>
      </c>
      <c r="K215" s="214" t="s">
        <v>19</v>
      </c>
      <c r="L215" s="44"/>
      <c r="M215" s="219" t="s">
        <v>19</v>
      </c>
      <c r="N215" s="220" t="s">
        <v>42</v>
      </c>
      <c r="O215" s="84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3" t="s">
        <v>147</v>
      </c>
      <c r="AT215" s="223" t="s">
        <v>142</v>
      </c>
      <c r="AU215" s="223" t="s">
        <v>81</v>
      </c>
      <c r="AY215" s="17" t="s">
        <v>138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7" t="s">
        <v>79</v>
      </c>
      <c r="BK215" s="224">
        <f>ROUND(I215*H215,2)</f>
        <v>0</v>
      </c>
      <c r="BL215" s="17" t="s">
        <v>147</v>
      </c>
      <c r="BM215" s="223" t="s">
        <v>1085</v>
      </c>
    </row>
    <row r="216" s="2" customFormat="1" ht="16.5" customHeight="1">
      <c r="A216" s="38"/>
      <c r="B216" s="39"/>
      <c r="C216" s="212" t="s">
        <v>1086</v>
      </c>
      <c r="D216" s="212" t="s">
        <v>142</v>
      </c>
      <c r="E216" s="213" t="s">
        <v>1087</v>
      </c>
      <c r="F216" s="214" t="s">
        <v>1088</v>
      </c>
      <c r="G216" s="215" t="s">
        <v>446</v>
      </c>
      <c r="H216" s="216">
        <v>9</v>
      </c>
      <c r="I216" s="217"/>
      <c r="J216" s="218">
        <f>ROUND(I216*H216,2)</f>
        <v>0</v>
      </c>
      <c r="K216" s="214" t="s">
        <v>19</v>
      </c>
      <c r="L216" s="44"/>
      <c r="M216" s="219" t="s">
        <v>19</v>
      </c>
      <c r="N216" s="220" t="s">
        <v>42</v>
      </c>
      <c r="O216" s="84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3" t="s">
        <v>147</v>
      </c>
      <c r="AT216" s="223" t="s">
        <v>142</v>
      </c>
      <c r="AU216" s="223" t="s">
        <v>81</v>
      </c>
      <c r="AY216" s="17" t="s">
        <v>138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7" t="s">
        <v>79</v>
      </c>
      <c r="BK216" s="224">
        <f>ROUND(I216*H216,2)</f>
        <v>0</v>
      </c>
      <c r="BL216" s="17" t="s">
        <v>147</v>
      </c>
      <c r="BM216" s="223" t="s">
        <v>1089</v>
      </c>
    </row>
    <row r="217" s="2" customFormat="1" ht="16.5" customHeight="1">
      <c r="A217" s="38"/>
      <c r="B217" s="39"/>
      <c r="C217" s="212" t="s">
        <v>1090</v>
      </c>
      <c r="D217" s="212" t="s">
        <v>142</v>
      </c>
      <c r="E217" s="213" t="s">
        <v>1091</v>
      </c>
      <c r="F217" s="214" t="s">
        <v>1092</v>
      </c>
      <c r="G217" s="215" t="s">
        <v>446</v>
      </c>
      <c r="H217" s="216">
        <v>1</v>
      </c>
      <c r="I217" s="217"/>
      <c r="J217" s="218">
        <f>ROUND(I217*H217,2)</f>
        <v>0</v>
      </c>
      <c r="K217" s="214" t="s">
        <v>19</v>
      </c>
      <c r="L217" s="44"/>
      <c r="M217" s="219" t="s">
        <v>19</v>
      </c>
      <c r="N217" s="220" t="s">
        <v>42</v>
      </c>
      <c r="O217" s="84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3" t="s">
        <v>147</v>
      </c>
      <c r="AT217" s="223" t="s">
        <v>142</v>
      </c>
      <c r="AU217" s="223" t="s">
        <v>81</v>
      </c>
      <c r="AY217" s="17" t="s">
        <v>138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7" t="s">
        <v>79</v>
      </c>
      <c r="BK217" s="224">
        <f>ROUND(I217*H217,2)</f>
        <v>0</v>
      </c>
      <c r="BL217" s="17" t="s">
        <v>147</v>
      </c>
      <c r="BM217" s="223" t="s">
        <v>1093</v>
      </c>
    </row>
    <row r="218" s="2" customFormat="1" ht="16.5" customHeight="1">
      <c r="A218" s="38"/>
      <c r="B218" s="39"/>
      <c r="C218" s="212" t="s">
        <v>1094</v>
      </c>
      <c r="D218" s="212" t="s">
        <v>142</v>
      </c>
      <c r="E218" s="213" t="s">
        <v>1095</v>
      </c>
      <c r="F218" s="214" t="s">
        <v>1096</v>
      </c>
      <c r="G218" s="215" t="s">
        <v>446</v>
      </c>
      <c r="H218" s="216">
        <v>6</v>
      </c>
      <c r="I218" s="217"/>
      <c r="J218" s="218">
        <f>ROUND(I218*H218,2)</f>
        <v>0</v>
      </c>
      <c r="K218" s="214" t="s">
        <v>19</v>
      </c>
      <c r="L218" s="44"/>
      <c r="M218" s="219" t="s">
        <v>19</v>
      </c>
      <c r="N218" s="220" t="s">
        <v>42</v>
      </c>
      <c r="O218" s="84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3" t="s">
        <v>147</v>
      </c>
      <c r="AT218" s="223" t="s">
        <v>142</v>
      </c>
      <c r="AU218" s="223" t="s">
        <v>81</v>
      </c>
      <c r="AY218" s="17" t="s">
        <v>138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7" t="s">
        <v>79</v>
      </c>
      <c r="BK218" s="224">
        <f>ROUND(I218*H218,2)</f>
        <v>0</v>
      </c>
      <c r="BL218" s="17" t="s">
        <v>147</v>
      </c>
      <c r="BM218" s="223" t="s">
        <v>1097</v>
      </c>
    </row>
    <row r="219" s="2" customFormat="1" ht="16.5" customHeight="1">
      <c r="A219" s="38"/>
      <c r="B219" s="39"/>
      <c r="C219" s="212" t="s">
        <v>1098</v>
      </c>
      <c r="D219" s="212" t="s">
        <v>142</v>
      </c>
      <c r="E219" s="213" t="s">
        <v>1099</v>
      </c>
      <c r="F219" s="214" t="s">
        <v>837</v>
      </c>
      <c r="G219" s="215" t="s">
        <v>838</v>
      </c>
      <c r="H219" s="216">
        <v>1</v>
      </c>
      <c r="I219" s="217"/>
      <c r="J219" s="218">
        <f>ROUND(I219*H219,2)</f>
        <v>0</v>
      </c>
      <c r="K219" s="214" t="s">
        <v>19</v>
      </c>
      <c r="L219" s="44"/>
      <c r="M219" s="219" t="s">
        <v>19</v>
      </c>
      <c r="N219" s="220" t="s">
        <v>42</v>
      </c>
      <c r="O219" s="84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3" t="s">
        <v>147</v>
      </c>
      <c r="AT219" s="223" t="s">
        <v>142</v>
      </c>
      <c r="AU219" s="223" t="s">
        <v>81</v>
      </c>
      <c r="AY219" s="17" t="s">
        <v>138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7" t="s">
        <v>79</v>
      </c>
      <c r="BK219" s="224">
        <f>ROUND(I219*H219,2)</f>
        <v>0</v>
      </c>
      <c r="BL219" s="17" t="s">
        <v>147</v>
      </c>
      <c r="BM219" s="223" t="s">
        <v>1100</v>
      </c>
    </row>
    <row r="220" s="12" customFormat="1" ht="22.8" customHeight="1">
      <c r="A220" s="12"/>
      <c r="B220" s="196"/>
      <c r="C220" s="197"/>
      <c r="D220" s="198" t="s">
        <v>70</v>
      </c>
      <c r="E220" s="210" t="s">
        <v>1101</v>
      </c>
      <c r="F220" s="210" t="s">
        <v>1102</v>
      </c>
      <c r="G220" s="197"/>
      <c r="H220" s="197"/>
      <c r="I220" s="200"/>
      <c r="J220" s="211">
        <f>BK220</f>
        <v>0</v>
      </c>
      <c r="K220" s="197"/>
      <c r="L220" s="202"/>
      <c r="M220" s="203"/>
      <c r="N220" s="204"/>
      <c r="O220" s="204"/>
      <c r="P220" s="205">
        <f>SUM(P221:P223)</f>
        <v>0</v>
      </c>
      <c r="Q220" s="204"/>
      <c r="R220" s="205">
        <f>SUM(R221:R223)</f>
        <v>0</v>
      </c>
      <c r="S220" s="204"/>
      <c r="T220" s="206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7" t="s">
        <v>79</v>
      </c>
      <c r="AT220" s="208" t="s">
        <v>70</v>
      </c>
      <c r="AU220" s="208" t="s">
        <v>79</v>
      </c>
      <c r="AY220" s="207" t="s">
        <v>138</v>
      </c>
      <c r="BK220" s="209">
        <f>SUM(BK221:BK223)</f>
        <v>0</v>
      </c>
    </row>
    <row r="221" s="2" customFormat="1" ht="16.5" customHeight="1">
      <c r="A221" s="38"/>
      <c r="B221" s="39"/>
      <c r="C221" s="212" t="s">
        <v>1103</v>
      </c>
      <c r="D221" s="212" t="s">
        <v>142</v>
      </c>
      <c r="E221" s="213" t="s">
        <v>1104</v>
      </c>
      <c r="F221" s="214" t="s">
        <v>1105</v>
      </c>
      <c r="G221" s="215" t="s">
        <v>243</v>
      </c>
      <c r="H221" s="216">
        <v>60</v>
      </c>
      <c r="I221" s="217"/>
      <c r="J221" s="218">
        <f>ROUND(I221*H221,2)</f>
        <v>0</v>
      </c>
      <c r="K221" s="214" t="s">
        <v>19</v>
      </c>
      <c r="L221" s="44"/>
      <c r="M221" s="219" t="s">
        <v>19</v>
      </c>
      <c r="N221" s="220" t="s">
        <v>42</v>
      </c>
      <c r="O221" s="84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3" t="s">
        <v>147</v>
      </c>
      <c r="AT221" s="223" t="s">
        <v>142</v>
      </c>
      <c r="AU221" s="223" t="s">
        <v>81</v>
      </c>
      <c r="AY221" s="17" t="s">
        <v>138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7" t="s">
        <v>79</v>
      </c>
      <c r="BK221" s="224">
        <f>ROUND(I221*H221,2)</f>
        <v>0</v>
      </c>
      <c r="BL221" s="17" t="s">
        <v>147</v>
      </c>
      <c r="BM221" s="223" t="s">
        <v>1106</v>
      </c>
    </row>
    <row r="222" s="2" customFormat="1" ht="16.5" customHeight="1">
      <c r="A222" s="38"/>
      <c r="B222" s="39"/>
      <c r="C222" s="212" t="s">
        <v>1107</v>
      </c>
      <c r="D222" s="212" t="s">
        <v>142</v>
      </c>
      <c r="E222" s="213" t="s">
        <v>1108</v>
      </c>
      <c r="F222" s="214" t="s">
        <v>1109</v>
      </c>
      <c r="G222" s="215" t="s">
        <v>243</v>
      </c>
      <c r="H222" s="216">
        <v>13</v>
      </c>
      <c r="I222" s="217"/>
      <c r="J222" s="218">
        <f>ROUND(I222*H222,2)</f>
        <v>0</v>
      </c>
      <c r="K222" s="214" t="s">
        <v>19</v>
      </c>
      <c r="L222" s="44"/>
      <c r="M222" s="219" t="s">
        <v>19</v>
      </c>
      <c r="N222" s="220" t="s">
        <v>42</v>
      </c>
      <c r="O222" s="84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3" t="s">
        <v>147</v>
      </c>
      <c r="AT222" s="223" t="s">
        <v>142</v>
      </c>
      <c r="AU222" s="223" t="s">
        <v>81</v>
      </c>
      <c r="AY222" s="17" t="s">
        <v>138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7" t="s">
        <v>79</v>
      </c>
      <c r="BK222" s="224">
        <f>ROUND(I222*H222,2)</f>
        <v>0</v>
      </c>
      <c r="BL222" s="17" t="s">
        <v>147</v>
      </c>
      <c r="BM222" s="223" t="s">
        <v>1110</v>
      </c>
    </row>
    <row r="223" s="2" customFormat="1" ht="16.5" customHeight="1">
      <c r="A223" s="38"/>
      <c r="B223" s="39"/>
      <c r="C223" s="212" t="s">
        <v>1111</v>
      </c>
      <c r="D223" s="212" t="s">
        <v>142</v>
      </c>
      <c r="E223" s="213" t="s">
        <v>1112</v>
      </c>
      <c r="F223" s="214" t="s">
        <v>1113</v>
      </c>
      <c r="G223" s="215" t="s">
        <v>243</v>
      </c>
      <c r="H223" s="216">
        <v>51</v>
      </c>
      <c r="I223" s="217"/>
      <c r="J223" s="218">
        <f>ROUND(I223*H223,2)</f>
        <v>0</v>
      </c>
      <c r="K223" s="214" t="s">
        <v>19</v>
      </c>
      <c r="L223" s="44"/>
      <c r="M223" s="219" t="s">
        <v>19</v>
      </c>
      <c r="N223" s="220" t="s">
        <v>42</v>
      </c>
      <c r="O223" s="84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3" t="s">
        <v>147</v>
      </c>
      <c r="AT223" s="223" t="s">
        <v>142</v>
      </c>
      <c r="AU223" s="223" t="s">
        <v>81</v>
      </c>
      <c r="AY223" s="17" t="s">
        <v>138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7" t="s">
        <v>79</v>
      </c>
      <c r="BK223" s="224">
        <f>ROUND(I223*H223,2)</f>
        <v>0</v>
      </c>
      <c r="BL223" s="17" t="s">
        <v>147</v>
      </c>
      <c r="BM223" s="223" t="s">
        <v>1114</v>
      </c>
    </row>
    <row r="224" s="12" customFormat="1" ht="22.8" customHeight="1">
      <c r="A224" s="12"/>
      <c r="B224" s="196"/>
      <c r="C224" s="197"/>
      <c r="D224" s="198" t="s">
        <v>70</v>
      </c>
      <c r="E224" s="210" t="s">
        <v>1115</v>
      </c>
      <c r="F224" s="210" t="s">
        <v>1116</v>
      </c>
      <c r="G224" s="197"/>
      <c r="H224" s="197"/>
      <c r="I224" s="200"/>
      <c r="J224" s="211">
        <f>BK224</f>
        <v>0</v>
      </c>
      <c r="K224" s="197"/>
      <c r="L224" s="202"/>
      <c r="M224" s="203"/>
      <c r="N224" s="204"/>
      <c r="O224" s="204"/>
      <c r="P224" s="205">
        <f>SUM(P225:P227)</f>
        <v>0</v>
      </c>
      <c r="Q224" s="204"/>
      <c r="R224" s="205">
        <f>SUM(R225:R227)</f>
        <v>0</v>
      </c>
      <c r="S224" s="204"/>
      <c r="T224" s="206">
        <f>SUM(T225:T227)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7" t="s">
        <v>79</v>
      </c>
      <c r="AT224" s="208" t="s">
        <v>70</v>
      </c>
      <c r="AU224" s="208" t="s">
        <v>79</v>
      </c>
      <c r="AY224" s="207" t="s">
        <v>138</v>
      </c>
      <c r="BK224" s="209">
        <f>SUM(BK225:BK227)</f>
        <v>0</v>
      </c>
    </row>
    <row r="225" s="2" customFormat="1" ht="16.5" customHeight="1">
      <c r="A225" s="38"/>
      <c r="B225" s="39"/>
      <c r="C225" s="212" t="s">
        <v>1117</v>
      </c>
      <c r="D225" s="212" t="s">
        <v>142</v>
      </c>
      <c r="E225" s="213" t="s">
        <v>1118</v>
      </c>
      <c r="F225" s="214" t="s">
        <v>1119</v>
      </c>
      <c r="G225" s="215" t="s">
        <v>243</v>
      </c>
      <c r="H225" s="216">
        <v>29</v>
      </c>
      <c r="I225" s="217"/>
      <c r="J225" s="218">
        <f>ROUND(I225*H225,2)</f>
        <v>0</v>
      </c>
      <c r="K225" s="214" t="s">
        <v>19</v>
      </c>
      <c r="L225" s="44"/>
      <c r="M225" s="219" t="s">
        <v>19</v>
      </c>
      <c r="N225" s="220" t="s">
        <v>42</v>
      </c>
      <c r="O225" s="84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3" t="s">
        <v>147</v>
      </c>
      <c r="AT225" s="223" t="s">
        <v>142</v>
      </c>
      <c r="AU225" s="223" t="s">
        <v>81</v>
      </c>
      <c r="AY225" s="17" t="s">
        <v>138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7" t="s">
        <v>79</v>
      </c>
      <c r="BK225" s="224">
        <f>ROUND(I225*H225,2)</f>
        <v>0</v>
      </c>
      <c r="BL225" s="17" t="s">
        <v>147</v>
      </c>
      <c r="BM225" s="223" t="s">
        <v>1120</v>
      </c>
    </row>
    <row r="226" s="2" customFormat="1" ht="16.5" customHeight="1">
      <c r="A226" s="38"/>
      <c r="B226" s="39"/>
      <c r="C226" s="212" t="s">
        <v>1121</v>
      </c>
      <c r="D226" s="212" t="s">
        <v>142</v>
      </c>
      <c r="E226" s="213" t="s">
        <v>1122</v>
      </c>
      <c r="F226" s="214" t="s">
        <v>1123</v>
      </c>
      <c r="G226" s="215" t="s">
        <v>243</v>
      </c>
      <c r="H226" s="216">
        <v>19</v>
      </c>
      <c r="I226" s="217"/>
      <c r="J226" s="218">
        <f>ROUND(I226*H226,2)</f>
        <v>0</v>
      </c>
      <c r="K226" s="214" t="s">
        <v>19</v>
      </c>
      <c r="L226" s="44"/>
      <c r="M226" s="219" t="s">
        <v>19</v>
      </c>
      <c r="N226" s="220" t="s">
        <v>42</v>
      </c>
      <c r="O226" s="84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3" t="s">
        <v>147</v>
      </c>
      <c r="AT226" s="223" t="s">
        <v>142</v>
      </c>
      <c r="AU226" s="223" t="s">
        <v>81</v>
      </c>
      <c r="AY226" s="17" t="s">
        <v>138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7" t="s">
        <v>79</v>
      </c>
      <c r="BK226" s="224">
        <f>ROUND(I226*H226,2)</f>
        <v>0</v>
      </c>
      <c r="BL226" s="17" t="s">
        <v>147</v>
      </c>
      <c r="BM226" s="223" t="s">
        <v>1124</v>
      </c>
    </row>
    <row r="227" s="2" customFormat="1" ht="16.5" customHeight="1">
      <c r="A227" s="38"/>
      <c r="B227" s="39"/>
      <c r="C227" s="212" t="s">
        <v>1125</v>
      </c>
      <c r="D227" s="212" t="s">
        <v>142</v>
      </c>
      <c r="E227" s="213" t="s">
        <v>1126</v>
      </c>
      <c r="F227" s="214" t="s">
        <v>1127</v>
      </c>
      <c r="G227" s="215" t="s">
        <v>243</v>
      </c>
      <c r="H227" s="216">
        <v>41</v>
      </c>
      <c r="I227" s="217"/>
      <c r="J227" s="218">
        <f>ROUND(I227*H227,2)</f>
        <v>0</v>
      </c>
      <c r="K227" s="214" t="s">
        <v>19</v>
      </c>
      <c r="L227" s="44"/>
      <c r="M227" s="219" t="s">
        <v>19</v>
      </c>
      <c r="N227" s="220" t="s">
        <v>42</v>
      </c>
      <c r="O227" s="84"/>
      <c r="P227" s="221">
        <f>O227*H227</f>
        <v>0</v>
      </c>
      <c r="Q227" s="221">
        <v>0</v>
      </c>
      <c r="R227" s="221">
        <f>Q227*H227</f>
        <v>0</v>
      </c>
      <c r="S227" s="221">
        <v>0</v>
      </c>
      <c r="T227" s="22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3" t="s">
        <v>147</v>
      </c>
      <c r="AT227" s="223" t="s">
        <v>142</v>
      </c>
      <c r="AU227" s="223" t="s">
        <v>81</v>
      </c>
      <c r="AY227" s="17" t="s">
        <v>138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7" t="s">
        <v>79</v>
      </c>
      <c r="BK227" s="224">
        <f>ROUND(I227*H227,2)</f>
        <v>0</v>
      </c>
      <c r="BL227" s="17" t="s">
        <v>147</v>
      </c>
      <c r="BM227" s="223" t="s">
        <v>1128</v>
      </c>
    </row>
    <row r="228" s="12" customFormat="1" ht="22.8" customHeight="1">
      <c r="A228" s="12"/>
      <c r="B228" s="196"/>
      <c r="C228" s="197"/>
      <c r="D228" s="198" t="s">
        <v>70</v>
      </c>
      <c r="E228" s="210" t="s">
        <v>1129</v>
      </c>
      <c r="F228" s="210" t="s">
        <v>1130</v>
      </c>
      <c r="G228" s="197"/>
      <c r="H228" s="197"/>
      <c r="I228" s="200"/>
      <c r="J228" s="211">
        <f>BK228</f>
        <v>0</v>
      </c>
      <c r="K228" s="197"/>
      <c r="L228" s="202"/>
      <c r="M228" s="203"/>
      <c r="N228" s="204"/>
      <c r="O228" s="204"/>
      <c r="P228" s="205">
        <f>SUM(P229:P234)</f>
        <v>0</v>
      </c>
      <c r="Q228" s="204"/>
      <c r="R228" s="205">
        <f>SUM(R229:R234)</f>
        <v>0</v>
      </c>
      <c r="S228" s="204"/>
      <c r="T228" s="206">
        <f>SUM(T229:T234)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7" t="s">
        <v>79</v>
      </c>
      <c r="AT228" s="208" t="s">
        <v>70</v>
      </c>
      <c r="AU228" s="208" t="s">
        <v>79</v>
      </c>
      <c r="AY228" s="207" t="s">
        <v>138</v>
      </c>
      <c r="BK228" s="209">
        <f>SUM(BK229:BK234)</f>
        <v>0</v>
      </c>
    </row>
    <row r="229" s="2" customFormat="1" ht="16.5" customHeight="1">
      <c r="A229" s="38"/>
      <c r="B229" s="39"/>
      <c r="C229" s="212" t="s">
        <v>1131</v>
      </c>
      <c r="D229" s="212" t="s">
        <v>142</v>
      </c>
      <c r="E229" s="213" t="s">
        <v>1132</v>
      </c>
      <c r="F229" s="214" t="s">
        <v>984</v>
      </c>
      <c r="G229" s="215" t="s">
        <v>446</v>
      </c>
      <c r="H229" s="216">
        <v>1</v>
      </c>
      <c r="I229" s="217"/>
      <c r="J229" s="218">
        <f>ROUND(I229*H229,2)</f>
        <v>0</v>
      </c>
      <c r="K229" s="214" t="s">
        <v>19</v>
      </c>
      <c r="L229" s="44"/>
      <c r="M229" s="219" t="s">
        <v>19</v>
      </c>
      <c r="N229" s="220" t="s">
        <v>42</v>
      </c>
      <c r="O229" s="84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3" t="s">
        <v>147</v>
      </c>
      <c r="AT229" s="223" t="s">
        <v>142</v>
      </c>
      <c r="AU229" s="223" t="s">
        <v>81</v>
      </c>
      <c r="AY229" s="17" t="s">
        <v>138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7" t="s">
        <v>79</v>
      </c>
      <c r="BK229" s="224">
        <f>ROUND(I229*H229,2)</f>
        <v>0</v>
      </c>
      <c r="BL229" s="17" t="s">
        <v>147</v>
      </c>
      <c r="BM229" s="223" t="s">
        <v>1133</v>
      </c>
    </row>
    <row r="230" s="2" customFormat="1" ht="24.15" customHeight="1">
      <c r="A230" s="38"/>
      <c r="B230" s="39"/>
      <c r="C230" s="212" t="s">
        <v>1134</v>
      </c>
      <c r="D230" s="212" t="s">
        <v>142</v>
      </c>
      <c r="E230" s="213" t="s">
        <v>987</v>
      </c>
      <c r="F230" s="214" t="s">
        <v>988</v>
      </c>
      <c r="G230" s="215" t="s">
        <v>243</v>
      </c>
      <c r="H230" s="216">
        <v>126</v>
      </c>
      <c r="I230" s="217"/>
      <c r="J230" s="218">
        <f>ROUND(I230*H230,2)</f>
        <v>0</v>
      </c>
      <c r="K230" s="214" t="s">
        <v>19</v>
      </c>
      <c r="L230" s="44"/>
      <c r="M230" s="219" t="s">
        <v>19</v>
      </c>
      <c r="N230" s="220" t="s">
        <v>42</v>
      </c>
      <c r="O230" s="84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3" t="s">
        <v>147</v>
      </c>
      <c r="AT230" s="223" t="s">
        <v>142</v>
      </c>
      <c r="AU230" s="223" t="s">
        <v>81</v>
      </c>
      <c r="AY230" s="17" t="s">
        <v>138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79</v>
      </c>
      <c r="BK230" s="224">
        <f>ROUND(I230*H230,2)</f>
        <v>0</v>
      </c>
      <c r="BL230" s="17" t="s">
        <v>147</v>
      </c>
      <c r="BM230" s="223" t="s">
        <v>1135</v>
      </c>
    </row>
    <row r="231" s="2" customFormat="1" ht="24.15" customHeight="1">
      <c r="A231" s="38"/>
      <c r="B231" s="39"/>
      <c r="C231" s="212" t="s">
        <v>1136</v>
      </c>
      <c r="D231" s="212" t="s">
        <v>142</v>
      </c>
      <c r="E231" s="213" t="s">
        <v>1137</v>
      </c>
      <c r="F231" s="214" t="s">
        <v>1012</v>
      </c>
      <c r="G231" s="215" t="s">
        <v>461</v>
      </c>
      <c r="H231" s="216">
        <v>1</v>
      </c>
      <c r="I231" s="217"/>
      <c r="J231" s="218">
        <f>ROUND(I231*H231,2)</f>
        <v>0</v>
      </c>
      <c r="K231" s="214" t="s">
        <v>19</v>
      </c>
      <c r="L231" s="44"/>
      <c r="M231" s="219" t="s">
        <v>19</v>
      </c>
      <c r="N231" s="220" t="s">
        <v>42</v>
      </c>
      <c r="O231" s="84"/>
      <c r="P231" s="221">
        <f>O231*H231</f>
        <v>0</v>
      </c>
      <c r="Q231" s="221">
        <v>0</v>
      </c>
      <c r="R231" s="221">
        <f>Q231*H231</f>
        <v>0</v>
      </c>
      <c r="S231" s="221">
        <v>0</v>
      </c>
      <c r="T231" s="22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3" t="s">
        <v>147</v>
      </c>
      <c r="AT231" s="223" t="s">
        <v>142</v>
      </c>
      <c r="AU231" s="223" t="s">
        <v>81</v>
      </c>
      <c r="AY231" s="17" t="s">
        <v>138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7" t="s">
        <v>79</v>
      </c>
      <c r="BK231" s="224">
        <f>ROUND(I231*H231,2)</f>
        <v>0</v>
      </c>
      <c r="BL231" s="17" t="s">
        <v>147</v>
      </c>
      <c r="BM231" s="223" t="s">
        <v>1138</v>
      </c>
    </row>
    <row r="232" s="2" customFormat="1" ht="33" customHeight="1">
      <c r="A232" s="38"/>
      <c r="B232" s="39"/>
      <c r="C232" s="212" t="s">
        <v>1139</v>
      </c>
      <c r="D232" s="212" t="s">
        <v>142</v>
      </c>
      <c r="E232" s="213" t="s">
        <v>1140</v>
      </c>
      <c r="F232" s="214" t="s">
        <v>1141</v>
      </c>
      <c r="G232" s="215" t="s">
        <v>461</v>
      </c>
      <c r="H232" s="216">
        <v>1</v>
      </c>
      <c r="I232" s="217"/>
      <c r="J232" s="218">
        <f>ROUND(I232*H232,2)</f>
        <v>0</v>
      </c>
      <c r="K232" s="214" t="s">
        <v>19</v>
      </c>
      <c r="L232" s="44"/>
      <c r="M232" s="219" t="s">
        <v>19</v>
      </c>
      <c r="N232" s="220" t="s">
        <v>42</v>
      </c>
      <c r="O232" s="84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3" t="s">
        <v>147</v>
      </c>
      <c r="AT232" s="223" t="s">
        <v>142</v>
      </c>
      <c r="AU232" s="223" t="s">
        <v>81</v>
      </c>
      <c r="AY232" s="17" t="s">
        <v>138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7" t="s">
        <v>79</v>
      </c>
      <c r="BK232" s="224">
        <f>ROUND(I232*H232,2)</f>
        <v>0</v>
      </c>
      <c r="BL232" s="17" t="s">
        <v>147</v>
      </c>
      <c r="BM232" s="223" t="s">
        <v>1142</v>
      </c>
    </row>
    <row r="233" s="2" customFormat="1" ht="16.5" customHeight="1">
      <c r="A233" s="38"/>
      <c r="B233" s="39"/>
      <c r="C233" s="212" t="s">
        <v>1143</v>
      </c>
      <c r="D233" s="212" t="s">
        <v>142</v>
      </c>
      <c r="E233" s="213" t="s">
        <v>1144</v>
      </c>
      <c r="F233" s="214" t="s">
        <v>1004</v>
      </c>
      <c r="G233" s="215" t="s">
        <v>838</v>
      </c>
      <c r="H233" s="216">
        <v>1</v>
      </c>
      <c r="I233" s="217"/>
      <c r="J233" s="218">
        <f>ROUND(I233*H233,2)</f>
        <v>0</v>
      </c>
      <c r="K233" s="214" t="s">
        <v>19</v>
      </c>
      <c r="L233" s="44"/>
      <c r="M233" s="219" t="s">
        <v>19</v>
      </c>
      <c r="N233" s="220" t="s">
        <v>42</v>
      </c>
      <c r="O233" s="84"/>
      <c r="P233" s="221">
        <f>O233*H233</f>
        <v>0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147</v>
      </c>
      <c r="AT233" s="223" t="s">
        <v>142</v>
      </c>
      <c r="AU233" s="223" t="s">
        <v>81</v>
      </c>
      <c r="AY233" s="17" t="s">
        <v>138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79</v>
      </c>
      <c r="BK233" s="224">
        <f>ROUND(I233*H233,2)</f>
        <v>0</v>
      </c>
      <c r="BL233" s="17" t="s">
        <v>147</v>
      </c>
      <c r="BM233" s="223" t="s">
        <v>1145</v>
      </c>
    </row>
    <row r="234" s="2" customFormat="1" ht="16.5" customHeight="1">
      <c r="A234" s="38"/>
      <c r="B234" s="39"/>
      <c r="C234" s="212" t="s">
        <v>1146</v>
      </c>
      <c r="D234" s="212" t="s">
        <v>142</v>
      </c>
      <c r="E234" s="213" t="s">
        <v>1147</v>
      </c>
      <c r="F234" s="214" t="s">
        <v>1008</v>
      </c>
      <c r="G234" s="215" t="s">
        <v>838</v>
      </c>
      <c r="H234" s="216">
        <v>1</v>
      </c>
      <c r="I234" s="217"/>
      <c r="J234" s="218">
        <f>ROUND(I234*H234,2)</f>
        <v>0</v>
      </c>
      <c r="K234" s="214" t="s">
        <v>19</v>
      </c>
      <c r="L234" s="44"/>
      <c r="M234" s="219" t="s">
        <v>19</v>
      </c>
      <c r="N234" s="220" t="s">
        <v>42</v>
      </c>
      <c r="O234" s="84"/>
      <c r="P234" s="221">
        <f>O234*H234</f>
        <v>0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3" t="s">
        <v>147</v>
      </c>
      <c r="AT234" s="223" t="s">
        <v>142</v>
      </c>
      <c r="AU234" s="223" t="s">
        <v>81</v>
      </c>
      <c r="AY234" s="17" t="s">
        <v>138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7" t="s">
        <v>79</v>
      </c>
      <c r="BK234" s="224">
        <f>ROUND(I234*H234,2)</f>
        <v>0</v>
      </c>
      <c r="BL234" s="17" t="s">
        <v>147</v>
      </c>
      <c r="BM234" s="223" t="s">
        <v>1148</v>
      </c>
    </row>
    <row r="235" s="12" customFormat="1" ht="22.8" customHeight="1">
      <c r="A235" s="12"/>
      <c r="B235" s="196"/>
      <c r="C235" s="197"/>
      <c r="D235" s="198" t="s">
        <v>70</v>
      </c>
      <c r="E235" s="210" t="s">
        <v>1149</v>
      </c>
      <c r="F235" s="210" t="s">
        <v>1150</v>
      </c>
      <c r="G235" s="197"/>
      <c r="H235" s="197"/>
      <c r="I235" s="200"/>
      <c r="J235" s="211">
        <f>BK235</f>
        <v>0</v>
      </c>
      <c r="K235" s="197"/>
      <c r="L235" s="202"/>
      <c r="M235" s="203"/>
      <c r="N235" s="204"/>
      <c r="O235" s="204"/>
      <c r="P235" s="205">
        <f>SUM(P236:P240)</f>
        <v>0</v>
      </c>
      <c r="Q235" s="204"/>
      <c r="R235" s="205">
        <f>SUM(R236:R240)</f>
        <v>0</v>
      </c>
      <c r="S235" s="204"/>
      <c r="T235" s="206">
        <f>SUM(T236:T240)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7" t="s">
        <v>79</v>
      </c>
      <c r="AT235" s="208" t="s">
        <v>70</v>
      </c>
      <c r="AU235" s="208" t="s">
        <v>79</v>
      </c>
      <c r="AY235" s="207" t="s">
        <v>138</v>
      </c>
      <c r="BK235" s="209">
        <f>SUM(BK236:BK240)</f>
        <v>0</v>
      </c>
    </row>
    <row r="236" s="2" customFormat="1" ht="16.5" customHeight="1">
      <c r="A236" s="38"/>
      <c r="B236" s="39"/>
      <c r="C236" s="212" t="s">
        <v>1151</v>
      </c>
      <c r="D236" s="212" t="s">
        <v>142</v>
      </c>
      <c r="E236" s="213" t="s">
        <v>1041</v>
      </c>
      <c r="F236" s="214" t="s">
        <v>1042</v>
      </c>
      <c r="G236" s="215" t="s">
        <v>461</v>
      </c>
      <c r="H236" s="216">
        <v>1</v>
      </c>
      <c r="I236" s="217"/>
      <c r="J236" s="218">
        <f>ROUND(I236*H236,2)</f>
        <v>0</v>
      </c>
      <c r="K236" s="214" t="s">
        <v>19</v>
      </c>
      <c r="L236" s="44"/>
      <c r="M236" s="219" t="s">
        <v>19</v>
      </c>
      <c r="N236" s="220" t="s">
        <v>42</v>
      </c>
      <c r="O236" s="84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3" t="s">
        <v>147</v>
      </c>
      <c r="AT236" s="223" t="s">
        <v>142</v>
      </c>
      <c r="AU236" s="223" t="s">
        <v>81</v>
      </c>
      <c r="AY236" s="17" t="s">
        <v>138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7" t="s">
        <v>79</v>
      </c>
      <c r="BK236" s="224">
        <f>ROUND(I236*H236,2)</f>
        <v>0</v>
      </c>
      <c r="BL236" s="17" t="s">
        <v>147</v>
      </c>
      <c r="BM236" s="223" t="s">
        <v>1152</v>
      </c>
    </row>
    <row r="237" s="2" customFormat="1" ht="24.15" customHeight="1">
      <c r="A237" s="38"/>
      <c r="B237" s="39"/>
      <c r="C237" s="212" t="s">
        <v>1153</v>
      </c>
      <c r="D237" s="212" t="s">
        <v>142</v>
      </c>
      <c r="E237" s="213" t="s">
        <v>1154</v>
      </c>
      <c r="F237" s="214" t="s">
        <v>1155</v>
      </c>
      <c r="G237" s="215" t="s">
        <v>446</v>
      </c>
      <c r="H237" s="216">
        <v>8</v>
      </c>
      <c r="I237" s="217"/>
      <c r="J237" s="218">
        <f>ROUND(I237*H237,2)</f>
        <v>0</v>
      </c>
      <c r="K237" s="214" t="s">
        <v>19</v>
      </c>
      <c r="L237" s="44"/>
      <c r="M237" s="219" t="s">
        <v>19</v>
      </c>
      <c r="N237" s="220" t="s">
        <v>42</v>
      </c>
      <c r="O237" s="84"/>
      <c r="P237" s="221">
        <f>O237*H237</f>
        <v>0</v>
      </c>
      <c r="Q237" s="221">
        <v>0</v>
      </c>
      <c r="R237" s="221">
        <f>Q237*H237</f>
        <v>0</v>
      </c>
      <c r="S237" s="221">
        <v>0</v>
      </c>
      <c r="T237" s="22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3" t="s">
        <v>147</v>
      </c>
      <c r="AT237" s="223" t="s">
        <v>142</v>
      </c>
      <c r="AU237" s="223" t="s">
        <v>81</v>
      </c>
      <c r="AY237" s="17" t="s">
        <v>138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7" t="s">
        <v>79</v>
      </c>
      <c r="BK237" s="224">
        <f>ROUND(I237*H237,2)</f>
        <v>0</v>
      </c>
      <c r="BL237" s="17" t="s">
        <v>147</v>
      </c>
      <c r="BM237" s="223" t="s">
        <v>1156</v>
      </c>
    </row>
    <row r="238" s="2" customFormat="1" ht="16.5" customHeight="1">
      <c r="A238" s="38"/>
      <c r="B238" s="39"/>
      <c r="C238" s="212" t="s">
        <v>1157</v>
      </c>
      <c r="D238" s="212" t="s">
        <v>142</v>
      </c>
      <c r="E238" s="213" t="s">
        <v>1158</v>
      </c>
      <c r="F238" s="214" t="s">
        <v>1159</v>
      </c>
      <c r="G238" s="215" t="s">
        <v>446</v>
      </c>
      <c r="H238" s="216">
        <v>4</v>
      </c>
      <c r="I238" s="217"/>
      <c r="J238" s="218">
        <f>ROUND(I238*H238,2)</f>
        <v>0</v>
      </c>
      <c r="K238" s="214" t="s">
        <v>19</v>
      </c>
      <c r="L238" s="44"/>
      <c r="M238" s="219" t="s">
        <v>19</v>
      </c>
      <c r="N238" s="220" t="s">
        <v>42</v>
      </c>
      <c r="O238" s="84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3" t="s">
        <v>147</v>
      </c>
      <c r="AT238" s="223" t="s">
        <v>142</v>
      </c>
      <c r="AU238" s="223" t="s">
        <v>81</v>
      </c>
      <c r="AY238" s="17" t="s">
        <v>138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7" t="s">
        <v>79</v>
      </c>
      <c r="BK238" s="224">
        <f>ROUND(I238*H238,2)</f>
        <v>0</v>
      </c>
      <c r="BL238" s="17" t="s">
        <v>147</v>
      </c>
      <c r="BM238" s="223" t="s">
        <v>1160</v>
      </c>
    </row>
    <row r="239" s="2" customFormat="1" ht="16.5" customHeight="1">
      <c r="A239" s="38"/>
      <c r="B239" s="39"/>
      <c r="C239" s="212" t="s">
        <v>1161</v>
      </c>
      <c r="D239" s="212" t="s">
        <v>142</v>
      </c>
      <c r="E239" s="213" t="s">
        <v>1162</v>
      </c>
      <c r="F239" s="214" t="s">
        <v>1163</v>
      </c>
      <c r="G239" s="215" t="s">
        <v>446</v>
      </c>
      <c r="H239" s="216">
        <v>9</v>
      </c>
      <c r="I239" s="217"/>
      <c r="J239" s="218">
        <f>ROUND(I239*H239,2)</f>
        <v>0</v>
      </c>
      <c r="K239" s="214" t="s">
        <v>19</v>
      </c>
      <c r="L239" s="44"/>
      <c r="M239" s="219" t="s">
        <v>19</v>
      </c>
      <c r="N239" s="220" t="s">
        <v>42</v>
      </c>
      <c r="O239" s="84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3" t="s">
        <v>147</v>
      </c>
      <c r="AT239" s="223" t="s">
        <v>142</v>
      </c>
      <c r="AU239" s="223" t="s">
        <v>81</v>
      </c>
      <c r="AY239" s="17" t="s">
        <v>138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7" t="s">
        <v>79</v>
      </c>
      <c r="BK239" s="224">
        <f>ROUND(I239*H239,2)</f>
        <v>0</v>
      </c>
      <c r="BL239" s="17" t="s">
        <v>147</v>
      </c>
      <c r="BM239" s="223" t="s">
        <v>1164</v>
      </c>
    </row>
    <row r="240" s="2" customFormat="1" ht="24.15" customHeight="1">
      <c r="A240" s="38"/>
      <c r="B240" s="39"/>
      <c r="C240" s="212" t="s">
        <v>1165</v>
      </c>
      <c r="D240" s="212" t="s">
        <v>142</v>
      </c>
      <c r="E240" s="213" t="s">
        <v>1166</v>
      </c>
      <c r="F240" s="214" t="s">
        <v>1167</v>
      </c>
      <c r="G240" s="215" t="s">
        <v>243</v>
      </c>
      <c r="H240" s="216">
        <v>180</v>
      </c>
      <c r="I240" s="217"/>
      <c r="J240" s="218">
        <f>ROUND(I240*H240,2)</f>
        <v>0</v>
      </c>
      <c r="K240" s="214" t="s">
        <v>19</v>
      </c>
      <c r="L240" s="44"/>
      <c r="M240" s="219" t="s">
        <v>19</v>
      </c>
      <c r="N240" s="220" t="s">
        <v>42</v>
      </c>
      <c r="O240" s="84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3" t="s">
        <v>147</v>
      </c>
      <c r="AT240" s="223" t="s">
        <v>142</v>
      </c>
      <c r="AU240" s="223" t="s">
        <v>81</v>
      </c>
      <c r="AY240" s="17" t="s">
        <v>138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7" t="s">
        <v>79</v>
      </c>
      <c r="BK240" s="224">
        <f>ROUND(I240*H240,2)</f>
        <v>0</v>
      </c>
      <c r="BL240" s="17" t="s">
        <v>147</v>
      </c>
      <c r="BM240" s="223" t="s">
        <v>1168</v>
      </c>
    </row>
    <row r="241" s="12" customFormat="1" ht="22.8" customHeight="1">
      <c r="A241" s="12"/>
      <c r="B241" s="196"/>
      <c r="C241" s="197"/>
      <c r="D241" s="198" t="s">
        <v>70</v>
      </c>
      <c r="E241" s="210" t="s">
        <v>1169</v>
      </c>
      <c r="F241" s="210" t="s">
        <v>1170</v>
      </c>
      <c r="G241" s="197"/>
      <c r="H241" s="197"/>
      <c r="I241" s="200"/>
      <c r="J241" s="211">
        <f>BK241</f>
        <v>0</v>
      </c>
      <c r="K241" s="197"/>
      <c r="L241" s="202"/>
      <c r="M241" s="203"/>
      <c r="N241" s="204"/>
      <c r="O241" s="204"/>
      <c r="P241" s="205">
        <f>SUM(P242:P246)</f>
        <v>0</v>
      </c>
      <c r="Q241" s="204"/>
      <c r="R241" s="205">
        <f>SUM(R242:R246)</f>
        <v>0</v>
      </c>
      <c r="S241" s="204"/>
      <c r="T241" s="206">
        <f>SUM(T242:T246)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7" t="s">
        <v>79</v>
      </c>
      <c r="AT241" s="208" t="s">
        <v>70</v>
      </c>
      <c r="AU241" s="208" t="s">
        <v>79</v>
      </c>
      <c r="AY241" s="207" t="s">
        <v>138</v>
      </c>
      <c r="BK241" s="209">
        <f>SUM(BK242:BK246)</f>
        <v>0</v>
      </c>
    </row>
    <row r="242" s="2" customFormat="1" ht="16.5" customHeight="1">
      <c r="A242" s="38"/>
      <c r="B242" s="39"/>
      <c r="C242" s="212" t="s">
        <v>1171</v>
      </c>
      <c r="D242" s="212" t="s">
        <v>142</v>
      </c>
      <c r="E242" s="213" t="s">
        <v>1172</v>
      </c>
      <c r="F242" s="214" t="s">
        <v>1173</v>
      </c>
      <c r="G242" s="215" t="s">
        <v>461</v>
      </c>
      <c r="H242" s="216">
        <v>1</v>
      </c>
      <c r="I242" s="217"/>
      <c r="J242" s="218">
        <f>ROUND(I242*H242,2)</f>
        <v>0</v>
      </c>
      <c r="K242" s="214" t="s">
        <v>19</v>
      </c>
      <c r="L242" s="44"/>
      <c r="M242" s="219" t="s">
        <v>19</v>
      </c>
      <c r="N242" s="220" t="s">
        <v>42</v>
      </c>
      <c r="O242" s="84"/>
      <c r="P242" s="221">
        <f>O242*H242</f>
        <v>0</v>
      </c>
      <c r="Q242" s="221">
        <v>0</v>
      </c>
      <c r="R242" s="221">
        <f>Q242*H242</f>
        <v>0</v>
      </c>
      <c r="S242" s="221">
        <v>0</v>
      </c>
      <c r="T242" s="22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3" t="s">
        <v>147</v>
      </c>
      <c r="AT242" s="223" t="s">
        <v>142</v>
      </c>
      <c r="AU242" s="223" t="s">
        <v>81</v>
      </c>
      <c r="AY242" s="17" t="s">
        <v>138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7" t="s">
        <v>79</v>
      </c>
      <c r="BK242" s="224">
        <f>ROUND(I242*H242,2)</f>
        <v>0</v>
      </c>
      <c r="BL242" s="17" t="s">
        <v>147</v>
      </c>
      <c r="BM242" s="223" t="s">
        <v>1174</v>
      </c>
    </row>
    <row r="243" s="2" customFormat="1" ht="21.75" customHeight="1">
      <c r="A243" s="38"/>
      <c r="B243" s="39"/>
      <c r="C243" s="212" t="s">
        <v>1175</v>
      </c>
      <c r="D243" s="212" t="s">
        <v>142</v>
      </c>
      <c r="E243" s="213" t="s">
        <v>1176</v>
      </c>
      <c r="F243" s="214" t="s">
        <v>1177</v>
      </c>
      <c r="G243" s="215" t="s">
        <v>461</v>
      </c>
      <c r="H243" s="216">
        <v>1</v>
      </c>
      <c r="I243" s="217"/>
      <c r="J243" s="218">
        <f>ROUND(I243*H243,2)</f>
        <v>0</v>
      </c>
      <c r="K243" s="214" t="s">
        <v>19</v>
      </c>
      <c r="L243" s="44"/>
      <c r="M243" s="219" t="s">
        <v>19</v>
      </c>
      <c r="N243" s="220" t="s">
        <v>42</v>
      </c>
      <c r="O243" s="84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3" t="s">
        <v>147</v>
      </c>
      <c r="AT243" s="223" t="s">
        <v>142</v>
      </c>
      <c r="AU243" s="223" t="s">
        <v>81</v>
      </c>
      <c r="AY243" s="17" t="s">
        <v>138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79</v>
      </c>
      <c r="BK243" s="224">
        <f>ROUND(I243*H243,2)</f>
        <v>0</v>
      </c>
      <c r="BL243" s="17" t="s">
        <v>147</v>
      </c>
      <c r="BM243" s="223" t="s">
        <v>1178</v>
      </c>
    </row>
    <row r="244" s="2" customFormat="1" ht="16.5" customHeight="1">
      <c r="A244" s="38"/>
      <c r="B244" s="39"/>
      <c r="C244" s="212" t="s">
        <v>1179</v>
      </c>
      <c r="D244" s="212" t="s">
        <v>142</v>
      </c>
      <c r="E244" s="213" t="s">
        <v>1180</v>
      </c>
      <c r="F244" s="214" t="s">
        <v>984</v>
      </c>
      <c r="G244" s="215" t="s">
        <v>838</v>
      </c>
      <c r="H244" s="216">
        <v>1</v>
      </c>
      <c r="I244" s="217"/>
      <c r="J244" s="218">
        <f>ROUND(I244*H244,2)</f>
        <v>0</v>
      </c>
      <c r="K244" s="214" t="s">
        <v>19</v>
      </c>
      <c r="L244" s="44"/>
      <c r="M244" s="219" t="s">
        <v>19</v>
      </c>
      <c r="N244" s="220" t="s">
        <v>42</v>
      </c>
      <c r="O244" s="84"/>
      <c r="P244" s="221">
        <f>O244*H244</f>
        <v>0</v>
      </c>
      <c r="Q244" s="221">
        <v>0</v>
      </c>
      <c r="R244" s="221">
        <f>Q244*H244</f>
        <v>0</v>
      </c>
      <c r="S244" s="221">
        <v>0</v>
      </c>
      <c r="T244" s="22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3" t="s">
        <v>147</v>
      </c>
      <c r="AT244" s="223" t="s">
        <v>142</v>
      </c>
      <c r="AU244" s="223" t="s">
        <v>81</v>
      </c>
      <c r="AY244" s="17" t="s">
        <v>138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7" t="s">
        <v>79</v>
      </c>
      <c r="BK244" s="224">
        <f>ROUND(I244*H244,2)</f>
        <v>0</v>
      </c>
      <c r="BL244" s="17" t="s">
        <v>147</v>
      </c>
      <c r="BM244" s="223" t="s">
        <v>1181</v>
      </c>
    </row>
    <row r="245" s="2" customFormat="1" ht="24.15" customHeight="1">
      <c r="A245" s="38"/>
      <c r="B245" s="39"/>
      <c r="C245" s="212" t="s">
        <v>1182</v>
      </c>
      <c r="D245" s="212" t="s">
        <v>142</v>
      </c>
      <c r="E245" s="213" t="s">
        <v>1183</v>
      </c>
      <c r="F245" s="214" t="s">
        <v>1184</v>
      </c>
      <c r="G245" s="215" t="s">
        <v>838</v>
      </c>
      <c r="H245" s="216">
        <v>1</v>
      </c>
      <c r="I245" s="217"/>
      <c r="J245" s="218">
        <f>ROUND(I245*H245,2)</f>
        <v>0</v>
      </c>
      <c r="K245" s="214" t="s">
        <v>19</v>
      </c>
      <c r="L245" s="44"/>
      <c r="M245" s="219" t="s">
        <v>19</v>
      </c>
      <c r="N245" s="220" t="s">
        <v>42</v>
      </c>
      <c r="O245" s="84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3" t="s">
        <v>147</v>
      </c>
      <c r="AT245" s="223" t="s">
        <v>142</v>
      </c>
      <c r="AU245" s="223" t="s">
        <v>81</v>
      </c>
      <c r="AY245" s="17" t="s">
        <v>138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7" t="s">
        <v>79</v>
      </c>
      <c r="BK245" s="224">
        <f>ROUND(I245*H245,2)</f>
        <v>0</v>
      </c>
      <c r="BL245" s="17" t="s">
        <v>147</v>
      </c>
      <c r="BM245" s="223" t="s">
        <v>1185</v>
      </c>
    </row>
    <row r="246" s="2" customFormat="1" ht="24.15" customHeight="1">
      <c r="A246" s="38"/>
      <c r="B246" s="39"/>
      <c r="C246" s="212" t="s">
        <v>1186</v>
      </c>
      <c r="D246" s="212" t="s">
        <v>142</v>
      </c>
      <c r="E246" s="213" t="s">
        <v>1187</v>
      </c>
      <c r="F246" s="214" t="s">
        <v>1188</v>
      </c>
      <c r="G246" s="215" t="s">
        <v>838</v>
      </c>
      <c r="H246" s="216">
        <v>1</v>
      </c>
      <c r="I246" s="217"/>
      <c r="J246" s="218">
        <f>ROUND(I246*H246,2)</f>
        <v>0</v>
      </c>
      <c r="K246" s="214" t="s">
        <v>19</v>
      </c>
      <c r="L246" s="44"/>
      <c r="M246" s="279" t="s">
        <v>19</v>
      </c>
      <c r="N246" s="280" t="s">
        <v>42</v>
      </c>
      <c r="O246" s="281"/>
      <c r="P246" s="282">
        <f>O246*H246</f>
        <v>0</v>
      </c>
      <c r="Q246" s="282">
        <v>0</v>
      </c>
      <c r="R246" s="282">
        <f>Q246*H246</f>
        <v>0</v>
      </c>
      <c r="S246" s="282">
        <v>0</v>
      </c>
      <c r="T246" s="283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3" t="s">
        <v>147</v>
      </c>
      <c r="AT246" s="223" t="s">
        <v>142</v>
      </c>
      <c r="AU246" s="223" t="s">
        <v>81</v>
      </c>
      <c r="AY246" s="17" t="s">
        <v>138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7" t="s">
        <v>79</v>
      </c>
      <c r="BK246" s="224">
        <f>ROUND(I246*H246,2)</f>
        <v>0</v>
      </c>
      <c r="BL246" s="17" t="s">
        <v>147</v>
      </c>
      <c r="BM246" s="223" t="s">
        <v>1189</v>
      </c>
    </row>
    <row r="247" s="2" customFormat="1" ht="6.96" customHeight="1">
      <c r="A247" s="38"/>
      <c r="B247" s="59"/>
      <c r="C247" s="60"/>
      <c r="D247" s="60"/>
      <c r="E247" s="60"/>
      <c r="F247" s="60"/>
      <c r="G247" s="60"/>
      <c r="H247" s="60"/>
      <c r="I247" s="60"/>
      <c r="J247" s="60"/>
      <c r="K247" s="60"/>
      <c r="L247" s="44"/>
      <c r="M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</row>
  </sheetData>
  <sheetProtection sheet="1" autoFilter="0" formatColumns="0" formatRows="0" objects="1" scenarios="1" spinCount="100000" saltValue="Ku7Na/obp+MbYX8XGecUmfvSqCBK4/ImbHthCs6weed9t2Hv5TqWpmzOmDGMSSiUKRjNYhv/K/2k5pEqi5BOIw==" hashValue="OgCyrTX43d3XjrdpCUHuLuTwsl1hkKKGR2T7prYA20PI4KWX9AauYRLrF3PYpbJlXOEMv61DNaSRLf+GSjfmPA==" algorithmName="SHA-512" password="CC35"/>
  <autoFilter ref="C94:K246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107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Stavební úpravy sociálních prostor v objektu Petřínská 43, Plzeň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108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1190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14. 7. 2022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tr">
        <f>IF('Rekapitulace stavby'!AN10="","",'Rekapitulace stavby'!AN10)</f>
        <v/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2" t="s">
        <v>28</v>
      </c>
      <c r="J15" s="133" t="str">
        <f>IF('Rekapitulace stavby'!AN11="","",'Rekapitulace stavby'!AN11)</f>
        <v/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37</v>
      </c>
      <c r="E30" s="38"/>
      <c r="F30" s="38"/>
      <c r="G30" s="38"/>
      <c r="H30" s="38"/>
      <c r="I30" s="38"/>
      <c r="J30" s="153">
        <f>ROUND(J87,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39</v>
      </c>
      <c r="G32" s="38"/>
      <c r="H32" s="38"/>
      <c r="I32" s="154" t="s">
        <v>38</v>
      </c>
      <c r="J32" s="154" t="s">
        <v>40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41</v>
      </c>
      <c r="E33" s="142" t="s">
        <v>42</v>
      </c>
      <c r="F33" s="156">
        <f>ROUND((SUM(BE87:BE150)),  2)</f>
        <v>0</v>
      </c>
      <c r="G33" s="38"/>
      <c r="H33" s="38"/>
      <c r="I33" s="157">
        <v>0.20999999999999999</v>
      </c>
      <c r="J33" s="156">
        <f>ROUND(((SUM(BE87:BE150))*I33),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56">
        <f>ROUND((SUM(BF87:BF150)),  2)</f>
        <v>0</v>
      </c>
      <c r="G34" s="38"/>
      <c r="H34" s="38"/>
      <c r="I34" s="157">
        <v>0.14999999999999999</v>
      </c>
      <c r="J34" s="156">
        <f>ROUND(((SUM(BF87:BF150))*I34),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56">
        <f>ROUND((SUM(BG87:BG150)),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56">
        <f>ROUND((SUM(BH87:BH150)),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ROUND((SUM(BI87:BI150)),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110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Stavební úpravy sociálních prostor v objektu Petřínská 43, Plzeň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108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d - ÚT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Petřínská 43</v>
      </c>
      <c r="G52" s="40"/>
      <c r="H52" s="40"/>
      <c r="I52" s="32" t="s">
        <v>23</v>
      </c>
      <c r="J52" s="72" t="str">
        <f>IF(J12="","",J12)</f>
        <v>14. 7. 2022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>HBH Atelier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111</v>
      </c>
      <c r="D57" s="171"/>
      <c r="E57" s="171"/>
      <c r="F57" s="171"/>
      <c r="G57" s="171"/>
      <c r="H57" s="171"/>
      <c r="I57" s="171"/>
      <c r="J57" s="172" t="s">
        <v>112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69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113</v>
      </c>
    </row>
    <row r="60" hidden="1" s="9" customFormat="1" ht="24.96" customHeight="1">
      <c r="A60" s="9"/>
      <c r="B60" s="174"/>
      <c r="C60" s="175"/>
      <c r="D60" s="176" t="s">
        <v>1191</v>
      </c>
      <c r="E60" s="177"/>
      <c r="F60" s="177"/>
      <c r="G60" s="177"/>
      <c r="H60" s="177"/>
      <c r="I60" s="177"/>
      <c r="J60" s="178">
        <f>J88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0"/>
      <c r="C61" s="125"/>
      <c r="D61" s="181" t="s">
        <v>1192</v>
      </c>
      <c r="E61" s="182"/>
      <c r="F61" s="182"/>
      <c r="G61" s="182"/>
      <c r="H61" s="182"/>
      <c r="I61" s="182"/>
      <c r="J61" s="183">
        <f>J90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74"/>
      <c r="C62" s="175"/>
      <c r="D62" s="176" t="s">
        <v>1193</v>
      </c>
      <c r="E62" s="177"/>
      <c r="F62" s="177"/>
      <c r="G62" s="177"/>
      <c r="H62" s="177"/>
      <c r="I62" s="177"/>
      <c r="J62" s="178">
        <f>J97</f>
        <v>0</v>
      </c>
      <c r="K62" s="175"/>
      <c r="L62" s="17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80"/>
      <c r="C63" s="125"/>
      <c r="D63" s="181" t="s">
        <v>1194</v>
      </c>
      <c r="E63" s="182"/>
      <c r="F63" s="182"/>
      <c r="G63" s="182"/>
      <c r="H63" s="182"/>
      <c r="I63" s="182"/>
      <c r="J63" s="183">
        <f>J98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0"/>
      <c r="C64" s="125"/>
      <c r="D64" s="181" t="s">
        <v>1195</v>
      </c>
      <c r="E64" s="182"/>
      <c r="F64" s="182"/>
      <c r="G64" s="182"/>
      <c r="H64" s="182"/>
      <c r="I64" s="182"/>
      <c r="J64" s="183">
        <f>J112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80"/>
      <c r="C65" s="125"/>
      <c r="D65" s="181" t="s">
        <v>1196</v>
      </c>
      <c r="E65" s="182"/>
      <c r="F65" s="182"/>
      <c r="G65" s="182"/>
      <c r="H65" s="182"/>
      <c r="I65" s="182"/>
      <c r="J65" s="183">
        <f>J118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74"/>
      <c r="C66" s="175"/>
      <c r="D66" s="176" t="s">
        <v>1197</v>
      </c>
      <c r="E66" s="177"/>
      <c r="F66" s="177"/>
      <c r="G66" s="177"/>
      <c r="H66" s="177"/>
      <c r="I66" s="177"/>
      <c r="J66" s="178">
        <f>J127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9" customFormat="1" ht="24.96" customHeight="1">
      <c r="A67" s="9"/>
      <c r="B67" s="174"/>
      <c r="C67" s="175"/>
      <c r="D67" s="176" t="s">
        <v>1198</v>
      </c>
      <c r="E67" s="177"/>
      <c r="F67" s="177"/>
      <c r="G67" s="177"/>
      <c r="H67" s="177"/>
      <c r="I67" s="177"/>
      <c r="J67" s="178">
        <f>J139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123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Stavební úpravy sociálních prostor v objektu Petřínská 43, Plzeň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108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d - ÚT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>Petřínská 43</v>
      </c>
      <c r="G81" s="40"/>
      <c r="H81" s="40"/>
      <c r="I81" s="32" t="s">
        <v>23</v>
      </c>
      <c r="J81" s="72" t="str">
        <f>IF(J12="","",J12)</f>
        <v>14. 7. 2022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 xml:space="preserve"> </v>
      </c>
      <c r="G83" s="40"/>
      <c r="H83" s="40"/>
      <c r="I83" s="32" t="s">
        <v>31</v>
      </c>
      <c r="J83" s="36" t="str">
        <f>E21</f>
        <v>HBH Atelier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IF(E18="","",E18)</f>
        <v>Vyplň údaj</v>
      </c>
      <c r="G84" s="40"/>
      <c r="H84" s="40"/>
      <c r="I84" s="32" t="s">
        <v>34</v>
      </c>
      <c r="J84" s="36" t="str">
        <f>E24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124</v>
      </c>
      <c r="D86" s="188" t="s">
        <v>56</v>
      </c>
      <c r="E86" s="188" t="s">
        <v>52</v>
      </c>
      <c r="F86" s="188" t="s">
        <v>53</v>
      </c>
      <c r="G86" s="188" t="s">
        <v>125</v>
      </c>
      <c r="H86" s="188" t="s">
        <v>126</v>
      </c>
      <c r="I86" s="188" t="s">
        <v>127</v>
      </c>
      <c r="J86" s="188" t="s">
        <v>112</v>
      </c>
      <c r="K86" s="189" t="s">
        <v>128</v>
      </c>
      <c r="L86" s="190"/>
      <c r="M86" s="92" t="s">
        <v>19</v>
      </c>
      <c r="N86" s="93" t="s">
        <v>41</v>
      </c>
      <c r="O86" s="93" t="s">
        <v>129</v>
      </c>
      <c r="P86" s="93" t="s">
        <v>130</v>
      </c>
      <c r="Q86" s="93" t="s">
        <v>131</v>
      </c>
      <c r="R86" s="93" t="s">
        <v>132</v>
      </c>
      <c r="S86" s="93" t="s">
        <v>133</v>
      </c>
      <c r="T86" s="94" t="s">
        <v>134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135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P88+P97+P127+P139</f>
        <v>0</v>
      </c>
      <c r="Q87" s="96"/>
      <c r="R87" s="193">
        <f>R88+R97+R127+R139</f>
        <v>0</v>
      </c>
      <c r="S87" s="96"/>
      <c r="T87" s="194">
        <f>T88+T97+T127+T139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70</v>
      </c>
      <c r="AU87" s="17" t="s">
        <v>113</v>
      </c>
      <c r="BK87" s="195">
        <f>BK88+BK97+BK127+BK139</f>
        <v>0</v>
      </c>
    </row>
    <row r="88" s="12" customFormat="1" ht="25.92" customHeight="1">
      <c r="A88" s="12"/>
      <c r="B88" s="196"/>
      <c r="C88" s="197"/>
      <c r="D88" s="198" t="s">
        <v>70</v>
      </c>
      <c r="E88" s="199" t="s">
        <v>800</v>
      </c>
      <c r="F88" s="199" t="s">
        <v>1199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P89+P90</f>
        <v>0</v>
      </c>
      <c r="Q88" s="204"/>
      <c r="R88" s="205">
        <f>R89+R90</f>
        <v>0</v>
      </c>
      <c r="S88" s="204"/>
      <c r="T88" s="206">
        <f>T89+T90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79</v>
      </c>
      <c r="AT88" s="208" t="s">
        <v>70</v>
      </c>
      <c r="AU88" s="208" t="s">
        <v>71</v>
      </c>
      <c r="AY88" s="207" t="s">
        <v>138</v>
      </c>
      <c r="BK88" s="209">
        <f>BK89+BK90</f>
        <v>0</v>
      </c>
    </row>
    <row r="89" s="2" customFormat="1" ht="16.5" customHeight="1">
      <c r="A89" s="38"/>
      <c r="B89" s="39"/>
      <c r="C89" s="212" t="s">
        <v>79</v>
      </c>
      <c r="D89" s="212" t="s">
        <v>142</v>
      </c>
      <c r="E89" s="213" t="s">
        <v>1200</v>
      </c>
      <c r="F89" s="214" t="s">
        <v>1201</v>
      </c>
      <c r="G89" s="215" t="s">
        <v>278</v>
      </c>
      <c r="H89" s="216">
        <v>3</v>
      </c>
      <c r="I89" s="217"/>
      <c r="J89" s="218">
        <f>ROUND(I89*H89,2)</f>
        <v>0</v>
      </c>
      <c r="K89" s="214" t="s">
        <v>19</v>
      </c>
      <c r="L89" s="44"/>
      <c r="M89" s="219" t="s">
        <v>19</v>
      </c>
      <c r="N89" s="220" t="s">
        <v>42</v>
      </c>
      <c r="O89" s="84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3" t="s">
        <v>147</v>
      </c>
      <c r="AT89" s="223" t="s">
        <v>142</v>
      </c>
      <c r="AU89" s="223" t="s">
        <v>79</v>
      </c>
      <c r="AY89" s="17" t="s">
        <v>138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79</v>
      </c>
      <c r="BK89" s="224">
        <f>ROUND(I89*H89,2)</f>
        <v>0</v>
      </c>
      <c r="BL89" s="17" t="s">
        <v>147</v>
      </c>
      <c r="BM89" s="223" t="s">
        <v>1202</v>
      </c>
    </row>
    <row r="90" s="12" customFormat="1" ht="22.8" customHeight="1">
      <c r="A90" s="12"/>
      <c r="B90" s="196"/>
      <c r="C90" s="197"/>
      <c r="D90" s="198" t="s">
        <v>70</v>
      </c>
      <c r="E90" s="210" t="s">
        <v>802</v>
      </c>
      <c r="F90" s="210" t="s">
        <v>1203</v>
      </c>
      <c r="G90" s="197"/>
      <c r="H90" s="197"/>
      <c r="I90" s="200"/>
      <c r="J90" s="211">
        <f>BK90</f>
        <v>0</v>
      </c>
      <c r="K90" s="197"/>
      <c r="L90" s="202"/>
      <c r="M90" s="203"/>
      <c r="N90" s="204"/>
      <c r="O90" s="204"/>
      <c r="P90" s="205">
        <f>SUM(P91:P96)</f>
        <v>0</v>
      </c>
      <c r="Q90" s="204"/>
      <c r="R90" s="205">
        <f>SUM(R91:R96)</f>
        <v>0</v>
      </c>
      <c r="S90" s="204"/>
      <c r="T90" s="206">
        <f>SUM(T91:T96)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79</v>
      </c>
      <c r="AT90" s="208" t="s">
        <v>70</v>
      </c>
      <c r="AU90" s="208" t="s">
        <v>79</v>
      </c>
      <c r="AY90" s="207" t="s">
        <v>138</v>
      </c>
      <c r="BK90" s="209">
        <f>SUM(BK91:BK96)</f>
        <v>0</v>
      </c>
    </row>
    <row r="91" s="2" customFormat="1" ht="24.15" customHeight="1">
      <c r="A91" s="38"/>
      <c r="B91" s="39"/>
      <c r="C91" s="212" t="s">
        <v>188</v>
      </c>
      <c r="D91" s="212" t="s">
        <v>142</v>
      </c>
      <c r="E91" s="213" t="s">
        <v>1204</v>
      </c>
      <c r="F91" s="214" t="s">
        <v>1205</v>
      </c>
      <c r="G91" s="215" t="s">
        <v>1206</v>
      </c>
      <c r="H91" s="216">
        <v>36</v>
      </c>
      <c r="I91" s="217"/>
      <c r="J91" s="218">
        <f>ROUND(I91*H91,2)</f>
        <v>0</v>
      </c>
      <c r="K91" s="214" t="s">
        <v>19</v>
      </c>
      <c r="L91" s="44"/>
      <c r="M91" s="219" t="s">
        <v>19</v>
      </c>
      <c r="N91" s="220" t="s">
        <v>42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147</v>
      </c>
      <c r="AT91" s="223" t="s">
        <v>142</v>
      </c>
      <c r="AU91" s="223" t="s">
        <v>81</v>
      </c>
      <c r="AY91" s="17" t="s">
        <v>138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79</v>
      </c>
      <c r="BK91" s="224">
        <f>ROUND(I91*H91,2)</f>
        <v>0</v>
      </c>
      <c r="BL91" s="17" t="s">
        <v>147</v>
      </c>
      <c r="BM91" s="223" t="s">
        <v>1207</v>
      </c>
    </row>
    <row r="92" s="2" customFormat="1" ht="16.5" customHeight="1">
      <c r="A92" s="38"/>
      <c r="B92" s="39"/>
      <c r="C92" s="212" t="s">
        <v>147</v>
      </c>
      <c r="D92" s="212" t="s">
        <v>142</v>
      </c>
      <c r="E92" s="213" t="s">
        <v>1208</v>
      </c>
      <c r="F92" s="214" t="s">
        <v>1209</v>
      </c>
      <c r="G92" s="215" t="s">
        <v>446</v>
      </c>
      <c r="H92" s="216">
        <v>12</v>
      </c>
      <c r="I92" s="217"/>
      <c r="J92" s="218">
        <f>ROUND(I92*H92,2)</f>
        <v>0</v>
      </c>
      <c r="K92" s="214" t="s">
        <v>19</v>
      </c>
      <c r="L92" s="44"/>
      <c r="M92" s="219" t="s">
        <v>19</v>
      </c>
      <c r="N92" s="220" t="s">
        <v>42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147</v>
      </c>
      <c r="AT92" s="223" t="s">
        <v>142</v>
      </c>
      <c r="AU92" s="223" t="s">
        <v>81</v>
      </c>
      <c r="AY92" s="17" t="s">
        <v>138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79</v>
      </c>
      <c r="BK92" s="224">
        <f>ROUND(I92*H92,2)</f>
        <v>0</v>
      </c>
      <c r="BL92" s="17" t="s">
        <v>147</v>
      </c>
      <c r="BM92" s="223" t="s">
        <v>1210</v>
      </c>
    </row>
    <row r="93" s="2" customFormat="1" ht="16.5" customHeight="1">
      <c r="A93" s="38"/>
      <c r="B93" s="39"/>
      <c r="C93" s="212" t="s">
        <v>81</v>
      </c>
      <c r="D93" s="212" t="s">
        <v>142</v>
      </c>
      <c r="E93" s="213" t="s">
        <v>1211</v>
      </c>
      <c r="F93" s="214" t="s">
        <v>1212</v>
      </c>
      <c r="G93" s="215" t="s">
        <v>446</v>
      </c>
      <c r="H93" s="216">
        <v>3</v>
      </c>
      <c r="I93" s="217"/>
      <c r="J93" s="218">
        <f>ROUND(I93*H93,2)</f>
        <v>0</v>
      </c>
      <c r="K93" s="214" t="s">
        <v>19</v>
      </c>
      <c r="L93" s="44"/>
      <c r="M93" s="219" t="s">
        <v>19</v>
      </c>
      <c r="N93" s="220" t="s">
        <v>42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147</v>
      </c>
      <c r="AT93" s="223" t="s">
        <v>142</v>
      </c>
      <c r="AU93" s="223" t="s">
        <v>81</v>
      </c>
      <c r="AY93" s="17" t="s">
        <v>138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79</v>
      </c>
      <c r="BK93" s="224">
        <f>ROUND(I93*H93,2)</f>
        <v>0</v>
      </c>
      <c r="BL93" s="17" t="s">
        <v>147</v>
      </c>
      <c r="BM93" s="223" t="s">
        <v>1213</v>
      </c>
    </row>
    <row r="94" s="2" customFormat="1" ht="16.5" customHeight="1">
      <c r="A94" s="38"/>
      <c r="B94" s="39"/>
      <c r="C94" s="212" t="s">
        <v>151</v>
      </c>
      <c r="D94" s="212" t="s">
        <v>142</v>
      </c>
      <c r="E94" s="213" t="s">
        <v>1214</v>
      </c>
      <c r="F94" s="214" t="s">
        <v>1215</v>
      </c>
      <c r="G94" s="215" t="s">
        <v>446</v>
      </c>
      <c r="H94" s="216">
        <v>2</v>
      </c>
      <c r="I94" s="217"/>
      <c r="J94" s="218">
        <f>ROUND(I94*H94,2)</f>
        <v>0</v>
      </c>
      <c r="K94" s="214" t="s">
        <v>19</v>
      </c>
      <c r="L94" s="44"/>
      <c r="M94" s="219" t="s">
        <v>19</v>
      </c>
      <c r="N94" s="220" t="s">
        <v>42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147</v>
      </c>
      <c r="AT94" s="223" t="s">
        <v>142</v>
      </c>
      <c r="AU94" s="223" t="s">
        <v>81</v>
      </c>
      <c r="AY94" s="17" t="s">
        <v>138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79</v>
      </c>
      <c r="BK94" s="224">
        <f>ROUND(I94*H94,2)</f>
        <v>0</v>
      </c>
      <c r="BL94" s="17" t="s">
        <v>147</v>
      </c>
      <c r="BM94" s="223" t="s">
        <v>1216</v>
      </c>
    </row>
    <row r="95" s="2" customFormat="1" ht="16.5" customHeight="1">
      <c r="A95" s="38"/>
      <c r="B95" s="39"/>
      <c r="C95" s="212" t="s">
        <v>264</v>
      </c>
      <c r="D95" s="212" t="s">
        <v>142</v>
      </c>
      <c r="E95" s="213" t="s">
        <v>1217</v>
      </c>
      <c r="F95" s="214" t="s">
        <v>1218</v>
      </c>
      <c r="G95" s="215" t="s">
        <v>446</v>
      </c>
      <c r="H95" s="216">
        <v>10</v>
      </c>
      <c r="I95" s="217"/>
      <c r="J95" s="218">
        <f>ROUND(I95*H95,2)</f>
        <v>0</v>
      </c>
      <c r="K95" s="214" t="s">
        <v>19</v>
      </c>
      <c r="L95" s="44"/>
      <c r="M95" s="219" t="s">
        <v>19</v>
      </c>
      <c r="N95" s="220" t="s">
        <v>42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147</v>
      </c>
      <c r="AT95" s="223" t="s">
        <v>142</v>
      </c>
      <c r="AU95" s="223" t="s">
        <v>81</v>
      </c>
      <c r="AY95" s="17" t="s">
        <v>138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79</v>
      </c>
      <c r="BK95" s="224">
        <f>ROUND(I95*H95,2)</f>
        <v>0</v>
      </c>
      <c r="BL95" s="17" t="s">
        <v>147</v>
      </c>
      <c r="BM95" s="223" t="s">
        <v>1219</v>
      </c>
    </row>
    <row r="96" s="2" customFormat="1" ht="24.15" customHeight="1">
      <c r="A96" s="38"/>
      <c r="B96" s="39"/>
      <c r="C96" s="212" t="s">
        <v>167</v>
      </c>
      <c r="D96" s="212" t="s">
        <v>142</v>
      </c>
      <c r="E96" s="213" t="s">
        <v>308</v>
      </c>
      <c r="F96" s="214" t="s">
        <v>1220</v>
      </c>
      <c r="G96" s="215" t="s">
        <v>446</v>
      </c>
      <c r="H96" s="216">
        <v>1</v>
      </c>
      <c r="I96" s="217"/>
      <c r="J96" s="218">
        <f>ROUND(I96*H96,2)</f>
        <v>0</v>
      </c>
      <c r="K96" s="214" t="s">
        <v>19</v>
      </c>
      <c r="L96" s="44"/>
      <c r="M96" s="219" t="s">
        <v>19</v>
      </c>
      <c r="N96" s="220" t="s">
        <v>42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147</v>
      </c>
      <c r="AT96" s="223" t="s">
        <v>142</v>
      </c>
      <c r="AU96" s="223" t="s">
        <v>81</v>
      </c>
      <c r="AY96" s="17" t="s">
        <v>138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79</v>
      </c>
      <c r="BK96" s="224">
        <f>ROUND(I96*H96,2)</f>
        <v>0</v>
      </c>
      <c r="BL96" s="17" t="s">
        <v>147</v>
      </c>
      <c r="BM96" s="223" t="s">
        <v>1221</v>
      </c>
    </row>
    <row r="97" s="12" customFormat="1" ht="25.92" customHeight="1">
      <c r="A97" s="12"/>
      <c r="B97" s="196"/>
      <c r="C97" s="197"/>
      <c r="D97" s="198" t="s">
        <v>70</v>
      </c>
      <c r="E97" s="199" t="s">
        <v>841</v>
      </c>
      <c r="F97" s="199" t="s">
        <v>1222</v>
      </c>
      <c r="G97" s="197"/>
      <c r="H97" s="197"/>
      <c r="I97" s="200"/>
      <c r="J97" s="201">
        <f>BK97</f>
        <v>0</v>
      </c>
      <c r="K97" s="197"/>
      <c r="L97" s="202"/>
      <c r="M97" s="203"/>
      <c r="N97" s="204"/>
      <c r="O97" s="204"/>
      <c r="P97" s="205">
        <f>P98+P112+P118</f>
        <v>0</v>
      </c>
      <c r="Q97" s="204"/>
      <c r="R97" s="205">
        <f>R98+R112+R118</f>
        <v>0</v>
      </c>
      <c r="S97" s="204"/>
      <c r="T97" s="206">
        <f>T98+T112+T118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7" t="s">
        <v>79</v>
      </c>
      <c r="AT97" s="208" t="s">
        <v>70</v>
      </c>
      <c r="AU97" s="208" t="s">
        <v>71</v>
      </c>
      <c r="AY97" s="207" t="s">
        <v>138</v>
      </c>
      <c r="BK97" s="209">
        <f>BK98+BK112+BK118</f>
        <v>0</v>
      </c>
    </row>
    <row r="98" s="12" customFormat="1" ht="22.8" customHeight="1">
      <c r="A98" s="12"/>
      <c r="B98" s="196"/>
      <c r="C98" s="197"/>
      <c r="D98" s="198" t="s">
        <v>70</v>
      </c>
      <c r="E98" s="210" t="s">
        <v>1223</v>
      </c>
      <c r="F98" s="210" t="s">
        <v>1224</v>
      </c>
      <c r="G98" s="197"/>
      <c r="H98" s="197"/>
      <c r="I98" s="200"/>
      <c r="J98" s="211">
        <f>BK98</f>
        <v>0</v>
      </c>
      <c r="K98" s="197"/>
      <c r="L98" s="202"/>
      <c r="M98" s="203"/>
      <c r="N98" s="204"/>
      <c r="O98" s="204"/>
      <c r="P98" s="205">
        <f>SUM(P99:P111)</f>
        <v>0</v>
      </c>
      <c r="Q98" s="204"/>
      <c r="R98" s="205">
        <f>SUM(R99:R111)</f>
        <v>0</v>
      </c>
      <c r="S98" s="204"/>
      <c r="T98" s="206">
        <f>SUM(T99:T111)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7" t="s">
        <v>79</v>
      </c>
      <c r="AT98" s="208" t="s">
        <v>70</v>
      </c>
      <c r="AU98" s="208" t="s">
        <v>79</v>
      </c>
      <c r="AY98" s="207" t="s">
        <v>138</v>
      </c>
      <c r="BK98" s="209">
        <f>SUM(BK99:BK111)</f>
        <v>0</v>
      </c>
    </row>
    <row r="99" s="2" customFormat="1" ht="76.35" customHeight="1">
      <c r="A99" s="38"/>
      <c r="B99" s="39"/>
      <c r="C99" s="212" t="s">
        <v>232</v>
      </c>
      <c r="D99" s="212" t="s">
        <v>142</v>
      </c>
      <c r="E99" s="213" t="s">
        <v>1225</v>
      </c>
      <c r="F99" s="214" t="s">
        <v>1226</v>
      </c>
      <c r="G99" s="215" t="s">
        <v>461</v>
      </c>
      <c r="H99" s="216">
        <v>6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42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147</v>
      </c>
      <c r="AT99" s="223" t="s">
        <v>142</v>
      </c>
      <c r="AU99" s="223" t="s">
        <v>81</v>
      </c>
      <c r="AY99" s="17" t="s">
        <v>138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79</v>
      </c>
      <c r="BK99" s="224">
        <f>ROUND(I99*H99,2)</f>
        <v>0</v>
      </c>
      <c r="BL99" s="17" t="s">
        <v>147</v>
      </c>
      <c r="BM99" s="223" t="s">
        <v>1227</v>
      </c>
    </row>
    <row r="100" s="2" customFormat="1" ht="123" customHeight="1">
      <c r="A100" s="38"/>
      <c r="B100" s="39"/>
      <c r="C100" s="212" t="s">
        <v>437</v>
      </c>
      <c r="D100" s="212" t="s">
        <v>142</v>
      </c>
      <c r="E100" s="213" t="s">
        <v>1228</v>
      </c>
      <c r="F100" s="214" t="s">
        <v>1229</v>
      </c>
      <c r="G100" s="215" t="s">
        <v>446</v>
      </c>
      <c r="H100" s="216">
        <v>9</v>
      </c>
      <c r="I100" s="217"/>
      <c r="J100" s="218">
        <f>ROUND(I100*H100,2)</f>
        <v>0</v>
      </c>
      <c r="K100" s="214" t="s">
        <v>19</v>
      </c>
      <c r="L100" s="44"/>
      <c r="M100" s="219" t="s">
        <v>19</v>
      </c>
      <c r="N100" s="220" t="s">
        <v>42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147</v>
      </c>
      <c r="AT100" s="223" t="s">
        <v>142</v>
      </c>
      <c r="AU100" s="223" t="s">
        <v>81</v>
      </c>
      <c r="AY100" s="17" t="s">
        <v>138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79</v>
      </c>
      <c r="BK100" s="224">
        <f>ROUND(I100*H100,2)</f>
        <v>0</v>
      </c>
      <c r="BL100" s="17" t="s">
        <v>147</v>
      </c>
      <c r="BM100" s="223" t="s">
        <v>1230</v>
      </c>
    </row>
    <row r="101" s="2" customFormat="1" ht="66.75" customHeight="1">
      <c r="A101" s="38"/>
      <c r="B101" s="39"/>
      <c r="C101" s="212" t="s">
        <v>141</v>
      </c>
      <c r="D101" s="212" t="s">
        <v>142</v>
      </c>
      <c r="E101" s="213" t="s">
        <v>1231</v>
      </c>
      <c r="F101" s="214" t="s">
        <v>1232</v>
      </c>
      <c r="G101" s="215" t="s">
        <v>461</v>
      </c>
      <c r="H101" s="216">
        <v>6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42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147</v>
      </c>
      <c r="AT101" s="223" t="s">
        <v>142</v>
      </c>
      <c r="AU101" s="223" t="s">
        <v>81</v>
      </c>
      <c r="AY101" s="17" t="s">
        <v>138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79</v>
      </c>
      <c r="BK101" s="224">
        <f>ROUND(I101*H101,2)</f>
        <v>0</v>
      </c>
      <c r="BL101" s="17" t="s">
        <v>147</v>
      </c>
      <c r="BM101" s="223" t="s">
        <v>1233</v>
      </c>
    </row>
    <row r="102" s="2" customFormat="1" ht="66.75" customHeight="1">
      <c r="A102" s="38"/>
      <c r="B102" s="39"/>
      <c r="C102" s="212" t="s">
        <v>226</v>
      </c>
      <c r="D102" s="212" t="s">
        <v>142</v>
      </c>
      <c r="E102" s="213" t="s">
        <v>1234</v>
      </c>
      <c r="F102" s="214" t="s">
        <v>1235</v>
      </c>
      <c r="G102" s="215" t="s">
        <v>461</v>
      </c>
      <c r="H102" s="216">
        <v>11</v>
      </c>
      <c r="I102" s="217"/>
      <c r="J102" s="218">
        <f>ROUND(I102*H102,2)</f>
        <v>0</v>
      </c>
      <c r="K102" s="214" t="s">
        <v>19</v>
      </c>
      <c r="L102" s="44"/>
      <c r="M102" s="219" t="s">
        <v>19</v>
      </c>
      <c r="N102" s="220" t="s">
        <v>42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147</v>
      </c>
      <c r="AT102" s="223" t="s">
        <v>142</v>
      </c>
      <c r="AU102" s="223" t="s">
        <v>81</v>
      </c>
      <c r="AY102" s="17" t="s">
        <v>138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79</v>
      </c>
      <c r="BK102" s="224">
        <f>ROUND(I102*H102,2)</f>
        <v>0</v>
      </c>
      <c r="BL102" s="17" t="s">
        <v>147</v>
      </c>
      <c r="BM102" s="223" t="s">
        <v>1236</v>
      </c>
    </row>
    <row r="103" s="2" customFormat="1" ht="16.5" customHeight="1">
      <c r="A103" s="38"/>
      <c r="B103" s="39"/>
      <c r="C103" s="212" t="s">
        <v>175</v>
      </c>
      <c r="D103" s="212" t="s">
        <v>142</v>
      </c>
      <c r="E103" s="213" t="s">
        <v>1237</v>
      </c>
      <c r="F103" s="214" t="s">
        <v>1238</v>
      </c>
      <c r="G103" s="215" t="s">
        <v>446</v>
      </c>
      <c r="H103" s="216">
        <v>2</v>
      </c>
      <c r="I103" s="217"/>
      <c r="J103" s="218">
        <f>ROUND(I103*H103,2)</f>
        <v>0</v>
      </c>
      <c r="K103" s="214" t="s">
        <v>19</v>
      </c>
      <c r="L103" s="44"/>
      <c r="M103" s="219" t="s">
        <v>19</v>
      </c>
      <c r="N103" s="220" t="s">
        <v>42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147</v>
      </c>
      <c r="AT103" s="223" t="s">
        <v>142</v>
      </c>
      <c r="AU103" s="223" t="s">
        <v>81</v>
      </c>
      <c r="AY103" s="17" t="s">
        <v>138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79</v>
      </c>
      <c r="BK103" s="224">
        <f>ROUND(I103*H103,2)</f>
        <v>0</v>
      </c>
      <c r="BL103" s="17" t="s">
        <v>147</v>
      </c>
      <c r="BM103" s="223" t="s">
        <v>1239</v>
      </c>
    </row>
    <row r="104" s="2" customFormat="1" ht="16.5" customHeight="1">
      <c r="A104" s="38"/>
      <c r="B104" s="39"/>
      <c r="C104" s="212" t="s">
        <v>139</v>
      </c>
      <c r="D104" s="212" t="s">
        <v>142</v>
      </c>
      <c r="E104" s="213" t="s">
        <v>1240</v>
      </c>
      <c r="F104" s="214" t="s">
        <v>1241</v>
      </c>
      <c r="G104" s="215" t="s">
        <v>446</v>
      </c>
      <c r="H104" s="216">
        <v>2</v>
      </c>
      <c r="I104" s="217"/>
      <c r="J104" s="218">
        <f>ROUND(I104*H104,2)</f>
        <v>0</v>
      </c>
      <c r="K104" s="214" t="s">
        <v>19</v>
      </c>
      <c r="L104" s="44"/>
      <c r="M104" s="219" t="s">
        <v>19</v>
      </c>
      <c r="N104" s="220" t="s">
        <v>42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147</v>
      </c>
      <c r="AT104" s="223" t="s">
        <v>142</v>
      </c>
      <c r="AU104" s="223" t="s">
        <v>81</v>
      </c>
      <c r="AY104" s="17" t="s">
        <v>138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79</v>
      </c>
      <c r="BK104" s="224">
        <f>ROUND(I104*H104,2)</f>
        <v>0</v>
      </c>
      <c r="BL104" s="17" t="s">
        <v>147</v>
      </c>
      <c r="BM104" s="223" t="s">
        <v>1242</v>
      </c>
    </row>
    <row r="105" s="2" customFormat="1" ht="16.5" customHeight="1">
      <c r="A105" s="38"/>
      <c r="B105" s="39"/>
      <c r="C105" s="212" t="s">
        <v>283</v>
      </c>
      <c r="D105" s="212" t="s">
        <v>142</v>
      </c>
      <c r="E105" s="213" t="s">
        <v>1243</v>
      </c>
      <c r="F105" s="214" t="s">
        <v>1244</v>
      </c>
      <c r="G105" s="215" t="s">
        <v>446</v>
      </c>
      <c r="H105" s="216">
        <v>1</v>
      </c>
      <c r="I105" s="217"/>
      <c r="J105" s="218">
        <f>ROUND(I105*H105,2)</f>
        <v>0</v>
      </c>
      <c r="K105" s="214" t="s">
        <v>19</v>
      </c>
      <c r="L105" s="44"/>
      <c r="M105" s="219" t="s">
        <v>19</v>
      </c>
      <c r="N105" s="220" t="s">
        <v>42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147</v>
      </c>
      <c r="AT105" s="223" t="s">
        <v>142</v>
      </c>
      <c r="AU105" s="223" t="s">
        <v>81</v>
      </c>
      <c r="AY105" s="17" t="s">
        <v>138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79</v>
      </c>
      <c r="BK105" s="224">
        <f>ROUND(I105*H105,2)</f>
        <v>0</v>
      </c>
      <c r="BL105" s="17" t="s">
        <v>147</v>
      </c>
      <c r="BM105" s="223" t="s">
        <v>1245</v>
      </c>
    </row>
    <row r="106" s="2" customFormat="1" ht="16.5" customHeight="1">
      <c r="A106" s="38"/>
      <c r="B106" s="39"/>
      <c r="C106" s="212" t="s">
        <v>181</v>
      </c>
      <c r="D106" s="212" t="s">
        <v>142</v>
      </c>
      <c r="E106" s="213" t="s">
        <v>1246</v>
      </c>
      <c r="F106" s="214" t="s">
        <v>1238</v>
      </c>
      <c r="G106" s="215" t="s">
        <v>446</v>
      </c>
      <c r="H106" s="216">
        <v>2</v>
      </c>
      <c r="I106" s="217"/>
      <c r="J106" s="218">
        <f>ROUND(I106*H106,2)</f>
        <v>0</v>
      </c>
      <c r="K106" s="214" t="s">
        <v>19</v>
      </c>
      <c r="L106" s="44"/>
      <c r="M106" s="219" t="s">
        <v>19</v>
      </c>
      <c r="N106" s="220" t="s">
        <v>42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147</v>
      </c>
      <c r="AT106" s="223" t="s">
        <v>142</v>
      </c>
      <c r="AU106" s="223" t="s">
        <v>81</v>
      </c>
      <c r="AY106" s="17" t="s">
        <v>138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79</v>
      </c>
      <c r="BK106" s="224">
        <f>ROUND(I106*H106,2)</f>
        <v>0</v>
      </c>
      <c r="BL106" s="17" t="s">
        <v>147</v>
      </c>
      <c r="BM106" s="223" t="s">
        <v>1247</v>
      </c>
    </row>
    <row r="107" s="2" customFormat="1" ht="16.5" customHeight="1">
      <c r="A107" s="38"/>
      <c r="B107" s="39"/>
      <c r="C107" s="212" t="s">
        <v>275</v>
      </c>
      <c r="D107" s="212" t="s">
        <v>142</v>
      </c>
      <c r="E107" s="213" t="s">
        <v>1248</v>
      </c>
      <c r="F107" s="214" t="s">
        <v>1241</v>
      </c>
      <c r="G107" s="215" t="s">
        <v>446</v>
      </c>
      <c r="H107" s="216">
        <v>2</v>
      </c>
      <c r="I107" s="217"/>
      <c r="J107" s="218">
        <f>ROUND(I107*H107,2)</f>
        <v>0</v>
      </c>
      <c r="K107" s="214" t="s">
        <v>19</v>
      </c>
      <c r="L107" s="44"/>
      <c r="M107" s="219" t="s">
        <v>19</v>
      </c>
      <c r="N107" s="220" t="s">
        <v>42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147</v>
      </c>
      <c r="AT107" s="223" t="s">
        <v>142</v>
      </c>
      <c r="AU107" s="223" t="s">
        <v>81</v>
      </c>
      <c r="AY107" s="17" t="s">
        <v>138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79</v>
      </c>
      <c r="BK107" s="224">
        <f>ROUND(I107*H107,2)</f>
        <v>0</v>
      </c>
      <c r="BL107" s="17" t="s">
        <v>147</v>
      </c>
      <c r="BM107" s="223" t="s">
        <v>1249</v>
      </c>
    </row>
    <row r="108" s="2" customFormat="1" ht="16.5" customHeight="1">
      <c r="A108" s="38"/>
      <c r="B108" s="39"/>
      <c r="C108" s="212" t="s">
        <v>205</v>
      </c>
      <c r="D108" s="212" t="s">
        <v>142</v>
      </c>
      <c r="E108" s="213" t="s">
        <v>1250</v>
      </c>
      <c r="F108" s="214" t="s">
        <v>1244</v>
      </c>
      <c r="G108" s="215" t="s">
        <v>446</v>
      </c>
      <c r="H108" s="216">
        <v>1</v>
      </c>
      <c r="I108" s="217"/>
      <c r="J108" s="218">
        <f>ROUND(I108*H108,2)</f>
        <v>0</v>
      </c>
      <c r="K108" s="214" t="s">
        <v>19</v>
      </c>
      <c r="L108" s="44"/>
      <c r="M108" s="219" t="s">
        <v>19</v>
      </c>
      <c r="N108" s="220" t="s">
        <v>42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147</v>
      </c>
      <c r="AT108" s="223" t="s">
        <v>142</v>
      </c>
      <c r="AU108" s="223" t="s">
        <v>81</v>
      </c>
      <c r="AY108" s="17" t="s">
        <v>138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79</v>
      </c>
      <c r="BK108" s="224">
        <f>ROUND(I108*H108,2)</f>
        <v>0</v>
      </c>
      <c r="BL108" s="17" t="s">
        <v>147</v>
      </c>
      <c r="BM108" s="223" t="s">
        <v>1251</v>
      </c>
    </row>
    <row r="109" s="2" customFormat="1" ht="16.5" customHeight="1">
      <c r="A109" s="38"/>
      <c r="B109" s="39"/>
      <c r="C109" s="212" t="s">
        <v>211</v>
      </c>
      <c r="D109" s="212" t="s">
        <v>142</v>
      </c>
      <c r="E109" s="213" t="s">
        <v>1252</v>
      </c>
      <c r="F109" s="214" t="s">
        <v>1253</v>
      </c>
      <c r="G109" s="215" t="s">
        <v>446</v>
      </c>
      <c r="H109" s="216">
        <v>1</v>
      </c>
      <c r="I109" s="217"/>
      <c r="J109" s="218">
        <f>ROUND(I109*H109,2)</f>
        <v>0</v>
      </c>
      <c r="K109" s="214" t="s">
        <v>19</v>
      </c>
      <c r="L109" s="44"/>
      <c r="M109" s="219" t="s">
        <v>19</v>
      </c>
      <c r="N109" s="220" t="s">
        <v>42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147</v>
      </c>
      <c r="AT109" s="223" t="s">
        <v>142</v>
      </c>
      <c r="AU109" s="223" t="s">
        <v>81</v>
      </c>
      <c r="AY109" s="17" t="s">
        <v>138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79</v>
      </c>
      <c r="BK109" s="224">
        <f>ROUND(I109*H109,2)</f>
        <v>0</v>
      </c>
      <c r="BL109" s="17" t="s">
        <v>147</v>
      </c>
      <c r="BM109" s="223" t="s">
        <v>1254</v>
      </c>
    </row>
    <row r="110" s="2" customFormat="1" ht="16.5" customHeight="1">
      <c r="A110" s="38"/>
      <c r="B110" s="39"/>
      <c r="C110" s="212" t="s">
        <v>8</v>
      </c>
      <c r="D110" s="212" t="s">
        <v>142</v>
      </c>
      <c r="E110" s="213" t="s">
        <v>1255</v>
      </c>
      <c r="F110" s="214" t="s">
        <v>1256</v>
      </c>
      <c r="G110" s="215" t="s">
        <v>446</v>
      </c>
      <c r="H110" s="216">
        <v>5</v>
      </c>
      <c r="I110" s="217"/>
      <c r="J110" s="218">
        <f>ROUND(I110*H110,2)</f>
        <v>0</v>
      </c>
      <c r="K110" s="214" t="s">
        <v>19</v>
      </c>
      <c r="L110" s="44"/>
      <c r="M110" s="219" t="s">
        <v>19</v>
      </c>
      <c r="N110" s="220" t="s">
        <v>42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147</v>
      </c>
      <c r="AT110" s="223" t="s">
        <v>142</v>
      </c>
      <c r="AU110" s="223" t="s">
        <v>81</v>
      </c>
      <c r="AY110" s="17" t="s">
        <v>138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79</v>
      </c>
      <c r="BK110" s="224">
        <f>ROUND(I110*H110,2)</f>
        <v>0</v>
      </c>
      <c r="BL110" s="17" t="s">
        <v>147</v>
      </c>
      <c r="BM110" s="223" t="s">
        <v>1257</v>
      </c>
    </row>
    <row r="111" s="2" customFormat="1" ht="16.5" customHeight="1">
      <c r="A111" s="38"/>
      <c r="B111" s="39"/>
      <c r="C111" s="212" t="s">
        <v>221</v>
      </c>
      <c r="D111" s="212" t="s">
        <v>142</v>
      </c>
      <c r="E111" s="213" t="s">
        <v>1258</v>
      </c>
      <c r="F111" s="214" t="s">
        <v>1259</v>
      </c>
      <c r="G111" s="215" t="s">
        <v>446</v>
      </c>
      <c r="H111" s="216">
        <v>1</v>
      </c>
      <c r="I111" s="217"/>
      <c r="J111" s="218">
        <f>ROUND(I111*H111,2)</f>
        <v>0</v>
      </c>
      <c r="K111" s="214" t="s">
        <v>19</v>
      </c>
      <c r="L111" s="44"/>
      <c r="M111" s="219" t="s">
        <v>19</v>
      </c>
      <c r="N111" s="220" t="s">
        <v>42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147</v>
      </c>
      <c r="AT111" s="223" t="s">
        <v>142</v>
      </c>
      <c r="AU111" s="223" t="s">
        <v>81</v>
      </c>
      <c r="AY111" s="17" t="s">
        <v>138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79</v>
      </c>
      <c r="BK111" s="224">
        <f>ROUND(I111*H111,2)</f>
        <v>0</v>
      </c>
      <c r="BL111" s="17" t="s">
        <v>147</v>
      </c>
      <c r="BM111" s="223" t="s">
        <v>1260</v>
      </c>
    </row>
    <row r="112" s="12" customFormat="1" ht="22.8" customHeight="1">
      <c r="A112" s="12"/>
      <c r="B112" s="196"/>
      <c r="C112" s="197"/>
      <c r="D112" s="198" t="s">
        <v>70</v>
      </c>
      <c r="E112" s="210" t="s">
        <v>1261</v>
      </c>
      <c r="F112" s="210" t="s">
        <v>1262</v>
      </c>
      <c r="G112" s="197"/>
      <c r="H112" s="197"/>
      <c r="I112" s="200"/>
      <c r="J112" s="211">
        <f>BK112</f>
        <v>0</v>
      </c>
      <c r="K112" s="197"/>
      <c r="L112" s="202"/>
      <c r="M112" s="203"/>
      <c r="N112" s="204"/>
      <c r="O112" s="204"/>
      <c r="P112" s="205">
        <f>SUM(P113:P117)</f>
        <v>0</v>
      </c>
      <c r="Q112" s="204"/>
      <c r="R112" s="205">
        <f>SUM(R113:R117)</f>
        <v>0</v>
      </c>
      <c r="S112" s="204"/>
      <c r="T112" s="206">
        <f>SUM(T113:T117)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7" t="s">
        <v>79</v>
      </c>
      <c r="AT112" s="208" t="s">
        <v>70</v>
      </c>
      <c r="AU112" s="208" t="s">
        <v>79</v>
      </c>
      <c r="AY112" s="207" t="s">
        <v>138</v>
      </c>
      <c r="BK112" s="209">
        <f>SUM(BK113:BK117)</f>
        <v>0</v>
      </c>
    </row>
    <row r="113" s="2" customFormat="1" ht="16.5" customHeight="1">
      <c r="A113" s="38"/>
      <c r="B113" s="39"/>
      <c r="C113" s="212" t="s">
        <v>598</v>
      </c>
      <c r="D113" s="212" t="s">
        <v>142</v>
      </c>
      <c r="E113" s="213" t="s">
        <v>1263</v>
      </c>
      <c r="F113" s="214" t="s">
        <v>1050</v>
      </c>
      <c r="G113" s="215" t="s">
        <v>243</v>
      </c>
      <c r="H113" s="216">
        <v>2</v>
      </c>
      <c r="I113" s="217"/>
      <c r="J113" s="218">
        <f>ROUND(I113*H113,2)</f>
        <v>0</v>
      </c>
      <c r="K113" s="214" t="s">
        <v>19</v>
      </c>
      <c r="L113" s="44"/>
      <c r="M113" s="219" t="s">
        <v>19</v>
      </c>
      <c r="N113" s="220" t="s">
        <v>42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147</v>
      </c>
      <c r="AT113" s="223" t="s">
        <v>142</v>
      </c>
      <c r="AU113" s="223" t="s">
        <v>81</v>
      </c>
      <c r="AY113" s="17" t="s">
        <v>138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79</v>
      </c>
      <c r="BK113" s="224">
        <f>ROUND(I113*H113,2)</f>
        <v>0</v>
      </c>
      <c r="BL113" s="17" t="s">
        <v>147</v>
      </c>
      <c r="BM113" s="223" t="s">
        <v>1264</v>
      </c>
    </row>
    <row r="114" s="2" customFormat="1" ht="16.5" customHeight="1">
      <c r="A114" s="38"/>
      <c r="B114" s="39"/>
      <c r="C114" s="212" t="s">
        <v>603</v>
      </c>
      <c r="D114" s="212" t="s">
        <v>142</v>
      </c>
      <c r="E114" s="213" t="s">
        <v>1265</v>
      </c>
      <c r="F114" s="214" t="s">
        <v>1058</v>
      </c>
      <c r="G114" s="215" t="s">
        <v>243</v>
      </c>
      <c r="H114" s="216">
        <v>5</v>
      </c>
      <c r="I114" s="217"/>
      <c r="J114" s="218">
        <f>ROUND(I114*H114,2)</f>
        <v>0</v>
      </c>
      <c r="K114" s="214" t="s">
        <v>19</v>
      </c>
      <c r="L114" s="44"/>
      <c r="M114" s="219" t="s">
        <v>19</v>
      </c>
      <c r="N114" s="220" t="s">
        <v>42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147</v>
      </c>
      <c r="AT114" s="223" t="s">
        <v>142</v>
      </c>
      <c r="AU114" s="223" t="s">
        <v>81</v>
      </c>
      <c r="AY114" s="17" t="s">
        <v>138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79</v>
      </c>
      <c r="BK114" s="224">
        <f>ROUND(I114*H114,2)</f>
        <v>0</v>
      </c>
      <c r="BL114" s="17" t="s">
        <v>147</v>
      </c>
      <c r="BM114" s="223" t="s">
        <v>1266</v>
      </c>
    </row>
    <row r="115" s="2" customFormat="1" ht="16.5" customHeight="1">
      <c r="A115" s="38"/>
      <c r="B115" s="39"/>
      <c r="C115" s="212" t="s">
        <v>7</v>
      </c>
      <c r="D115" s="212" t="s">
        <v>142</v>
      </c>
      <c r="E115" s="213" t="s">
        <v>1267</v>
      </c>
      <c r="F115" s="214" t="s">
        <v>1268</v>
      </c>
      <c r="G115" s="215" t="s">
        <v>243</v>
      </c>
      <c r="H115" s="216">
        <v>110</v>
      </c>
      <c r="I115" s="217"/>
      <c r="J115" s="218">
        <f>ROUND(I115*H115,2)</f>
        <v>0</v>
      </c>
      <c r="K115" s="214" t="s">
        <v>19</v>
      </c>
      <c r="L115" s="44"/>
      <c r="M115" s="219" t="s">
        <v>19</v>
      </c>
      <c r="N115" s="220" t="s">
        <v>42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147</v>
      </c>
      <c r="AT115" s="223" t="s">
        <v>142</v>
      </c>
      <c r="AU115" s="223" t="s">
        <v>81</v>
      </c>
      <c r="AY115" s="17" t="s">
        <v>138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79</v>
      </c>
      <c r="BK115" s="224">
        <f>ROUND(I115*H115,2)</f>
        <v>0</v>
      </c>
      <c r="BL115" s="17" t="s">
        <v>147</v>
      </c>
      <c r="BM115" s="223" t="s">
        <v>1269</v>
      </c>
    </row>
    <row r="116" s="2" customFormat="1" ht="16.5" customHeight="1">
      <c r="A116" s="38"/>
      <c r="B116" s="39"/>
      <c r="C116" s="212" t="s">
        <v>593</v>
      </c>
      <c r="D116" s="212" t="s">
        <v>142</v>
      </c>
      <c r="E116" s="213" t="s">
        <v>1270</v>
      </c>
      <c r="F116" s="214" t="s">
        <v>1271</v>
      </c>
      <c r="G116" s="215" t="s">
        <v>243</v>
      </c>
      <c r="H116" s="216">
        <v>3</v>
      </c>
      <c r="I116" s="217"/>
      <c r="J116" s="218">
        <f>ROUND(I116*H116,2)</f>
        <v>0</v>
      </c>
      <c r="K116" s="214" t="s">
        <v>19</v>
      </c>
      <c r="L116" s="44"/>
      <c r="M116" s="219" t="s">
        <v>19</v>
      </c>
      <c r="N116" s="220" t="s">
        <v>42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147</v>
      </c>
      <c r="AT116" s="223" t="s">
        <v>142</v>
      </c>
      <c r="AU116" s="223" t="s">
        <v>81</v>
      </c>
      <c r="AY116" s="17" t="s">
        <v>138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79</v>
      </c>
      <c r="BK116" s="224">
        <f>ROUND(I116*H116,2)</f>
        <v>0</v>
      </c>
      <c r="BL116" s="17" t="s">
        <v>147</v>
      </c>
      <c r="BM116" s="223" t="s">
        <v>1272</v>
      </c>
    </row>
    <row r="117" s="2" customFormat="1" ht="16.5" customHeight="1">
      <c r="A117" s="38"/>
      <c r="B117" s="39"/>
      <c r="C117" s="212" t="s">
        <v>611</v>
      </c>
      <c r="D117" s="212" t="s">
        <v>142</v>
      </c>
      <c r="E117" s="213" t="s">
        <v>1273</v>
      </c>
      <c r="F117" s="214" t="s">
        <v>1274</v>
      </c>
      <c r="G117" s="215" t="s">
        <v>243</v>
      </c>
      <c r="H117" s="216">
        <v>7</v>
      </c>
      <c r="I117" s="217"/>
      <c r="J117" s="218">
        <f>ROUND(I117*H117,2)</f>
        <v>0</v>
      </c>
      <c r="K117" s="214" t="s">
        <v>19</v>
      </c>
      <c r="L117" s="44"/>
      <c r="M117" s="219" t="s">
        <v>19</v>
      </c>
      <c r="N117" s="220" t="s">
        <v>42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147</v>
      </c>
      <c r="AT117" s="223" t="s">
        <v>142</v>
      </c>
      <c r="AU117" s="223" t="s">
        <v>81</v>
      </c>
      <c r="AY117" s="17" t="s">
        <v>138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79</v>
      </c>
      <c r="BK117" s="224">
        <f>ROUND(I117*H117,2)</f>
        <v>0</v>
      </c>
      <c r="BL117" s="17" t="s">
        <v>147</v>
      </c>
      <c r="BM117" s="223" t="s">
        <v>1275</v>
      </c>
    </row>
    <row r="118" s="12" customFormat="1" ht="22.8" customHeight="1">
      <c r="A118" s="12"/>
      <c r="B118" s="196"/>
      <c r="C118" s="197"/>
      <c r="D118" s="198" t="s">
        <v>70</v>
      </c>
      <c r="E118" s="210" t="s">
        <v>1276</v>
      </c>
      <c r="F118" s="210" t="s">
        <v>1277</v>
      </c>
      <c r="G118" s="197"/>
      <c r="H118" s="197"/>
      <c r="I118" s="200"/>
      <c r="J118" s="211">
        <f>BK118</f>
        <v>0</v>
      </c>
      <c r="K118" s="197"/>
      <c r="L118" s="202"/>
      <c r="M118" s="203"/>
      <c r="N118" s="204"/>
      <c r="O118" s="204"/>
      <c r="P118" s="205">
        <f>SUM(P119:P126)</f>
        <v>0</v>
      </c>
      <c r="Q118" s="204"/>
      <c r="R118" s="205">
        <f>SUM(R119:R126)</f>
        <v>0</v>
      </c>
      <c r="S118" s="204"/>
      <c r="T118" s="206">
        <f>SUM(T119:T126)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7" t="s">
        <v>79</v>
      </c>
      <c r="AT118" s="208" t="s">
        <v>70</v>
      </c>
      <c r="AU118" s="208" t="s">
        <v>79</v>
      </c>
      <c r="AY118" s="207" t="s">
        <v>138</v>
      </c>
      <c r="BK118" s="209">
        <f>SUM(BK119:BK126)</f>
        <v>0</v>
      </c>
    </row>
    <row r="119" s="2" customFormat="1" ht="16.5" customHeight="1">
      <c r="A119" s="38"/>
      <c r="B119" s="39"/>
      <c r="C119" s="212" t="s">
        <v>356</v>
      </c>
      <c r="D119" s="212" t="s">
        <v>142</v>
      </c>
      <c r="E119" s="213" t="s">
        <v>1278</v>
      </c>
      <c r="F119" s="214" t="s">
        <v>1279</v>
      </c>
      <c r="G119" s="215" t="s">
        <v>243</v>
      </c>
      <c r="H119" s="216">
        <v>5</v>
      </c>
      <c r="I119" s="217"/>
      <c r="J119" s="218">
        <f>ROUND(I119*H119,2)</f>
        <v>0</v>
      </c>
      <c r="K119" s="214" t="s">
        <v>19</v>
      </c>
      <c r="L119" s="44"/>
      <c r="M119" s="219" t="s">
        <v>19</v>
      </c>
      <c r="N119" s="220" t="s">
        <v>42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147</v>
      </c>
      <c r="AT119" s="223" t="s">
        <v>142</v>
      </c>
      <c r="AU119" s="223" t="s">
        <v>81</v>
      </c>
      <c r="AY119" s="17" t="s">
        <v>138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79</v>
      </c>
      <c r="BK119" s="224">
        <f>ROUND(I119*H119,2)</f>
        <v>0</v>
      </c>
      <c r="BL119" s="17" t="s">
        <v>147</v>
      </c>
      <c r="BM119" s="223" t="s">
        <v>1280</v>
      </c>
    </row>
    <row r="120" s="2" customFormat="1" ht="16.5" customHeight="1">
      <c r="A120" s="38"/>
      <c r="B120" s="39"/>
      <c r="C120" s="212" t="s">
        <v>365</v>
      </c>
      <c r="D120" s="212" t="s">
        <v>142</v>
      </c>
      <c r="E120" s="213" t="s">
        <v>1281</v>
      </c>
      <c r="F120" s="214" t="s">
        <v>1282</v>
      </c>
      <c r="G120" s="215" t="s">
        <v>243</v>
      </c>
      <c r="H120" s="216">
        <v>47</v>
      </c>
      <c r="I120" s="217"/>
      <c r="J120" s="218">
        <f>ROUND(I120*H120,2)</f>
        <v>0</v>
      </c>
      <c r="K120" s="214" t="s">
        <v>19</v>
      </c>
      <c r="L120" s="44"/>
      <c r="M120" s="219" t="s">
        <v>19</v>
      </c>
      <c r="N120" s="220" t="s">
        <v>42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147</v>
      </c>
      <c r="AT120" s="223" t="s">
        <v>142</v>
      </c>
      <c r="AU120" s="223" t="s">
        <v>81</v>
      </c>
      <c r="AY120" s="17" t="s">
        <v>138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79</v>
      </c>
      <c r="BK120" s="224">
        <f>ROUND(I120*H120,2)</f>
        <v>0</v>
      </c>
      <c r="BL120" s="17" t="s">
        <v>147</v>
      </c>
      <c r="BM120" s="223" t="s">
        <v>1283</v>
      </c>
    </row>
    <row r="121" s="2" customFormat="1" ht="16.5" customHeight="1">
      <c r="A121" s="38"/>
      <c r="B121" s="39"/>
      <c r="C121" s="212" t="s">
        <v>371</v>
      </c>
      <c r="D121" s="212" t="s">
        <v>142</v>
      </c>
      <c r="E121" s="213" t="s">
        <v>1284</v>
      </c>
      <c r="F121" s="214" t="s">
        <v>1285</v>
      </c>
      <c r="G121" s="215" t="s">
        <v>243</v>
      </c>
      <c r="H121" s="216">
        <v>58</v>
      </c>
      <c r="I121" s="217"/>
      <c r="J121" s="218">
        <f>ROUND(I121*H121,2)</f>
        <v>0</v>
      </c>
      <c r="K121" s="214" t="s">
        <v>19</v>
      </c>
      <c r="L121" s="44"/>
      <c r="M121" s="219" t="s">
        <v>19</v>
      </c>
      <c r="N121" s="220" t="s">
        <v>42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147</v>
      </c>
      <c r="AT121" s="223" t="s">
        <v>142</v>
      </c>
      <c r="AU121" s="223" t="s">
        <v>81</v>
      </c>
      <c r="AY121" s="17" t="s">
        <v>138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79</v>
      </c>
      <c r="BK121" s="224">
        <f>ROUND(I121*H121,2)</f>
        <v>0</v>
      </c>
      <c r="BL121" s="17" t="s">
        <v>147</v>
      </c>
      <c r="BM121" s="223" t="s">
        <v>1286</v>
      </c>
    </row>
    <row r="122" s="2" customFormat="1" ht="16.5" customHeight="1">
      <c r="A122" s="38"/>
      <c r="B122" s="39"/>
      <c r="C122" s="212" t="s">
        <v>351</v>
      </c>
      <c r="D122" s="212" t="s">
        <v>142</v>
      </c>
      <c r="E122" s="213" t="s">
        <v>1287</v>
      </c>
      <c r="F122" s="214" t="s">
        <v>1288</v>
      </c>
      <c r="G122" s="215" t="s">
        <v>243</v>
      </c>
      <c r="H122" s="216">
        <v>3</v>
      </c>
      <c r="I122" s="217"/>
      <c r="J122" s="218">
        <f>ROUND(I122*H122,2)</f>
        <v>0</v>
      </c>
      <c r="K122" s="214" t="s">
        <v>19</v>
      </c>
      <c r="L122" s="44"/>
      <c r="M122" s="219" t="s">
        <v>19</v>
      </c>
      <c r="N122" s="220" t="s">
        <v>42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147</v>
      </c>
      <c r="AT122" s="223" t="s">
        <v>142</v>
      </c>
      <c r="AU122" s="223" t="s">
        <v>81</v>
      </c>
      <c r="AY122" s="17" t="s">
        <v>138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79</v>
      </c>
      <c r="BK122" s="224">
        <f>ROUND(I122*H122,2)</f>
        <v>0</v>
      </c>
      <c r="BL122" s="17" t="s">
        <v>147</v>
      </c>
      <c r="BM122" s="223" t="s">
        <v>1289</v>
      </c>
    </row>
    <row r="123" s="2" customFormat="1" ht="16.5" customHeight="1">
      <c r="A123" s="38"/>
      <c r="B123" s="39"/>
      <c r="C123" s="212" t="s">
        <v>380</v>
      </c>
      <c r="D123" s="212" t="s">
        <v>142</v>
      </c>
      <c r="E123" s="213" t="s">
        <v>1290</v>
      </c>
      <c r="F123" s="214" t="s">
        <v>1291</v>
      </c>
      <c r="G123" s="215" t="s">
        <v>243</v>
      </c>
      <c r="H123" s="216">
        <v>4</v>
      </c>
      <c r="I123" s="217"/>
      <c r="J123" s="218">
        <f>ROUND(I123*H123,2)</f>
        <v>0</v>
      </c>
      <c r="K123" s="214" t="s">
        <v>19</v>
      </c>
      <c r="L123" s="44"/>
      <c r="M123" s="219" t="s">
        <v>19</v>
      </c>
      <c r="N123" s="220" t="s">
        <v>42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147</v>
      </c>
      <c r="AT123" s="223" t="s">
        <v>142</v>
      </c>
      <c r="AU123" s="223" t="s">
        <v>81</v>
      </c>
      <c r="AY123" s="17" t="s">
        <v>138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79</v>
      </c>
      <c r="BK123" s="224">
        <f>ROUND(I123*H123,2)</f>
        <v>0</v>
      </c>
      <c r="BL123" s="17" t="s">
        <v>147</v>
      </c>
      <c r="BM123" s="223" t="s">
        <v>1292</v>
      </c>
    </row>
    <row r="124" s="2" customFormat="1" ht="16.5" customHeight="1">
      <c r="A124" s="38"/>
      <c r="B124" s="39"/>
      <c r="C124" s="212" t="s">
        <v>678</v>
      </c>
      <c r="D124" s="212" t="s">
        <v>142</v>
      </c>
      <c r="E124" s="213" t="s">
        <v>1293</v>
      </c>
      <c r="F124" s="214" t="s">
        <v>1294</v>
      </c>
      <c r="G124" s="215" t="s">
        <v>243</v>
      </c>
      <c r="H124" s="216">
        <v>13</v>
      </c>
      <c r="I124" s="217"/>
      <c r="J124" s="218">
        <f>ROUND(I124*H124,2)</f>
        <v>0</v>
      </c>
      <c r="K124" s="214" t="s">
        <v>19</v>
      </c>
      <c r="L124" s="44"/>
      <c r="M124" s="219" t="s">
        <v>19</v>
      </c>
      <c r="N124" s="220" t="s">
        <v>42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147</v>
      </c>
      <c r="AT124" s="223" t="s">
        <v>142</v>
      </c>
      <c r="AU124" s="223" t="s">
        <v>81</v>
      </c>
      <c r="AY124" s="17" t="s">
        <v>138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79</v>
      </c>
      <c r="BK124" s="224">
        <f>ROUND(I124*H124,2)</f>
        <v>0</v>
      </c>
      <c r="BL124" s="17" t="s">
        <v>147</v>
      </c>
      <c r="BM124" s="223" t="s">
        <v>1295</v>
      </c>
    </row>
    <row r="125" s="2" customFormat="1" ht="49.05" customHeight="1">
      <c r="A125" s="38"/>
      <c r="B125" s="39"/>
      <c r="C125" s="212" t="s">
        <v>530</v>
      </c>
      <c r="D125" s="212" t="s">
        <v>142</v>
      </c>
      <c r="E125" s="213" t="s">
        <v>1296</v>
      </c>
      <c r="F125" s="214" t="s">
        <v>1297</v>
      </c>
      <c r="G125" s="215" t="s">
        <v>461</v>
      </c>
      <c r="H125" s="216">
        <v>50</v>
      </c>
      <c r="I125" s="217"/>
      <c r="J125" s="218">
        <f>ROUND(I125*H125,2)</f>
        <v>0</v>
      </c>
      <c r="K125" s="214" t="s">
        <v>19</v>
      </c>
      <c r="L125" s="44"/>
      <c r="M125" s="219" t="s">
        <v>19</v>
      </c>
      <c r="N125" s="220" t="s">
        <v>42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147</v>
      </c>
      <c r="AT125" s="223" t="s">
        <v>142</v>
      </c>
      <c r="AU125" s="223" t="s">
        <v>81</v>
      </c>
      <c r="AY125" s="17" t="s">
        <v>138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79</v>
      </c>
      <c r="BK125" s="224">
        <f>ROUND(I125*H125,2)</f>
        <v>0</v>
      </c>
      <c r="BL125" s="17" t="s">
        <v>147</v>
      </c>
      <c r="BM125" s="223" t="s">
        <v>1298</v>
      </c>
    </row>
    <row r="126" s="2" customFormat="1" ht="16.5" customHeight="1">
      <c r="A126" s="38"/>
      <c r="B126" s="39"/>
      <c r="C126" s="212" t="s">
        <v>689</v>
      </c>
      <c r="D126" s="212" t="s">
        <v>142</v>
      </c>
      <c r="E126" s="213" t="s">
        <v>1299</v>
      </c>
      <c r="F126" s="214" t="s">
        <v>1300</v>
      </c>
      <c r="G126" s="215" t="s">
        <v>461</v>
      </c>
      <c r="H126" s="216">
        <v>1</v>
      </c>
      <c r="I126" s="217"/>
      <c r="J126" s="218">
        <f>ROUND(I126*H126,2)</f>
        <v>0</v>
      </c>
      <c r="K126" s="214" t="s">
        <v>19</v>
      </c>
      <c r="L126" s="44"/>
      <c r="M126" s="219" t="s">
        <v>19</v>
      </c>
      <c r="N126" s="220" t="s">
        <v>42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147</v>
      </c>
      <c r="AT126" s="223" t="s">
        <v>142</v>
      </c>
      <c r="AU126" s="223" t="s">
        <v>81</v>
      </c>
      <c r="AY126" s="17" t="s">
        <v>138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79</v>
      </c>
      <c r="BK126" s="224">
        <f>ROUND(I126*H126,2)</f>
        <v>0</v>
      </c>
      <c r="BL126" s="17" t="s">
        <v>147</v>
      </c>
      <c r="BM126" s="223" t="s">
        <v>1301</v>
      </c>
    </row>
    <row r="127" s="12" customFormat="1" ht="25.92" customHeight="1">
      <c r="A127" s="12"/>
      <c r="B127" s="196"/>
      <c r="C127" s="197"/>
      <c r="D127" s="198" t="s">
        <v>70</v>
      </c>
      <c r="E127" s="199" t="s">
        <v>872</v>
      </c>
      <c r="F127" s="199" t="s">
        <v>1302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SUM(P128:P138)</f>
        <v>0</v>
      </c>
      <c r="Q127" s="204"/>
      <c r="R127" s="205">
        <f>SUM(R128:R138)</f>
        <v>0</v>
      </c>
      <c r="S127" s="204"/>
      <c r="T127" s="206">
        <f>SUM(T128:T138)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7" t="s">
        <v>79</v>
      </c>
      <c r="AT127" s="208" t="s">
        <v>70</v>
      </c>
      <c r="AU127" s="208" t="s">
        <v>71</v>
      </c>
      <c r="AY127" s="207" t="s">
        <v>138</v>
      </c>
      <c r="BK127" s="209">
        <f>SUM(BK128:BK138)</f>
        <v>0</v>
      </c>
    </row>
    <row r="128" s="2" customFormat="1" ht="24.15" customHeight="1">
      <c r="A128" s="38"/>
      <c r="B128" s="39"/>
      <c r="C128" s="212" t="s">
        <v>746</v>
      </c>
      <c r="D128" s="212" t="s">
        <v>142</v>
      </c>
      <c r="E128" s="213" t="s">
        <v>1303</v>
      </c>
      <c r="F128" s="214" t="s">
        <v>1304</v>
      </c>
      <c r="G128" s="215" t="s">
        <v>446</v>
      </c>
      <c r="H128" s="216">
        <v>10</v>
      </c>
      <c r="I128" s="217"/>
      <c r="J128" s="218">
        <f>ROUND(I128*H128,2)</f>
        <v>0</v>
      </c>
      <c r="K128" s="214" t="s">
        <v>19</v>
      </c>
      <c r="L128" s="44"/>
      <c r="M128" s="219" t="s">
        <v>19</v>
      </c>
      <c r="N128" s="220" t="s">
        <v>42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147</v>
      </c>
      <c r="AT128" s="223" t="s">
        <v>142</v>
      </c>
      <c r="AU128" s="223" t="s">
        <v>79</v>
      </c>
      <c r="AY128" s="17" t="s">
        <v>138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79</v>
      </c>
      <c r="BK128" s="224">
        <f>ROUND(I128*H128,2)</f>
        <v>0</v>
      </c>
      <c r="BL128" s="17" t="s">
        <v>147</v>
      </c>
      <c r="BM128" s="223" t="s">
        <v>1305</v>
      </c>
    </row>
    <row r="129" s="2" customFormat="1" ht="24.15" customHeight="1">
      <c r="A129" s="38"/>
      <c r="B129" s="39"/>
      <c r="C129" s="212" t="s">
        <v>480</v>
      </c>
      <c r="D129" s="212" t="s">
        <v>142</v>
      </c>
      <c r="E129" s="213" t="s">
        <v>1306</v>
      </c>
      <c r="F129" s="214" t="s">
        <v>1307</v>
      </c>
      <c r="G129" s="215" t="s">
        <v>446</v>
      </c>
      <c r="H129" s="216">
        <v>6</v>
      </c>
      <c r="I129" s="217"/>
      <c r="J129" s="218">
        <f>ROUND(I129*H129,2)</f>
        <v>0</v>
      </c>
      <c r="K129" s="214" t="s">
        <v>19</v>
      </c>
      <c r="L129" s="44"/>
      <c r="M129" s="219" t="s">
        <v>19</v>
      </c>
      <c r="N129" s="220" t="s">
        <v>42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147</v>
      </c>
      <c r="AT129" s="223" t="s">
        <v>142</v>
      </c>
      <c r="AU129" s="223" t="s">
        <v>79</v>
      </c>
      <c r="AY129" s="17" t="s">
        <v>138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79</v>
      </c>
      <c r="BK129" s="224">
        <f>ROUND(I129*H129,2)</f>
        <v>0</v>
      </c>
      <c r="BL129" s="17" t="s">
        <v>147</v>
      </c>
      <c r="BM129" s="223" t="s">
        <v>1308</v>
      </c>
    </row>
    <row r="130" s="2" customFormat="1" ht="21.75" customHeight="1">
      <c r="A130" s="38"/>
      <c r="B130" s="39"/>
      <c r="C130" s="212" t="s">
        <v>893</v>
      </c>
      <c r="D130" s="212" t="s">
        <v>142</v>
      </c>
      <c r="E130" s="213" t="s">
        <v>1309</v>
      </c>
      <c r="F130" s="214" t="s">
        <v>1310</v>
      </c>
      <c r="G130" s="215" t="s">
        <v>145</v>
      </c>
      <c r="H130" s="216">
        <v>1</v>
      </c>
      <c r="I130" s="217"/>
      <c r="J130" s="218">
        <f>ROUND(I130*H130,2)</f>
        <v>0</v>
      </c>
      <c r="K130" s="214" t="s">
        <v>19</v>
      </c>
      <c r="L130" s="44"/>
      <c r="M130" s="219" t="s">
        <v>19</v>
      </c>
      <c r="N130" s="220" t="s">
        <v>42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147</v>
      </c>
      <c r="AT130" s="223" t="s">
        <v>142</v>
      </c>
      <c r="AU130" s="223" t="s">
        <v>79</v>
      </c>
      <c r="AY130" s="17" t="s">
        <v>138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79</v>
      </c>
      <c r="BK130" s="224">
        <f>ROUND(I130*H130,2)</f>
        <v>0</v>
      </c>
      <c r="BL130" s="17" t="s">
        <v>147</v>
      </c>
      <c r="BM130" s="223" t="s">
        <v>1311</v>
      </c>
    </row>
    <row r="131" s="2" customFormat="1" ht="24.15" customHeight="1">
      <c r="A131" s="38"/>
      <c r="B131" s="39"/>
      <c r="C131" s="212" t="s">
        <v>334</v>
      </c>
      <c r="D131" s="212" t="s">
        <v>142</v>
      </c>
      <c r="E131" s="213" t="s">
        <v>1312</v>
      </c>
      <c r="F131" s="214" t="s">
        <v>1313</v>
      </c>
      <c r="G131" s="215" t="s">
        <v>170</v>
      </c>
      <c r="H131" s="216">
        <v>0.25</v>
      </c>
      <c r="I131" s="217"/>
      <c r="J131" s="218">
        <f>ROUND(I131*H131,2)</f>
        <v>0</v>
      </c>
      <c r="K131" s="214" t="s">
        <v>19</v>
      </c>
      <c r="L131" s="44"/>
      <c r="M131" s="219" t="s">
        <v>19</v>
      </c>
      <c r="N131" s="220" t="s">
        <v>42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147</v>
      </c>
      <c r="AT131" s="223" t="s">
        <v>142</v>
      </c>
      <c r="AU131" s="223" t="s">
        <v>79</v>
      </c>
      <c r="AY131" s="17" t="s">
        <v>138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79</v>
      </c>
      <c r="BK131" s="224">
        <f>ROUND(I131*H131,2)</f>
        <v>0</v>
      </c>
      <c r="BL131" s="17" t="s">
        <v>147</v>
      </c>
      <c r="BM131" s="223" t="s">
        <v>1314</v>
      </c>
    </row>
    <row r="132" s="2" customFormat="1" ht="24.15" customHeight="1">
      <c r="A132" s="38"/>
      <c r="B132" s="39"/>
      <c r="C132" s="212" t="s">
        <v>697</v>
      </c>
      <c r="D132" s="212" t="s">
        <v>142</v>
      </c>
      <c r="E132" s="213" t="s">
        <v>1315</v>
      </c>
      <c r="F132" s="214" t="s">
        <v>1316</v>
      </c>
      <c r="G132" s="215" t="s">
        <v>446</v>
      </c>
      <c r="H132" s="216">
        <v>10</v>
      </c>
      <c r="I132" s="217"/>
      <c r="J132" s="218">
        <f>ROUND(I132*H132,2)</f>
        <v>0</v>
      </c>
      <c r="K132" s="214" t="s">
        <v>19</v>
      </c>
      <c r="L132" s="44"/>
      <c r="M132" s="219" t="s">
        <v>19</v>
      </c>
      <c r="N132" s="220" t="s">
        <v>42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147</v>
      </c>
      <c r="AT132" s="223" t="s">
        <v>142</v>
      </c>
      <c r="AU132" s="223" t="s">
        <v>79</v>
      </c>
      <c r="AY132" s="17" t="s">
        <v>138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79</v>
      </c>
      <c r="BK132" s="224">
        <f>ROUND(I132*H132,2)</f>
        <v>0</v>
      </c>
      <c r="BL132" s="17" t="s">
        <v>147</v>
      </c>
      <c r="BM132" s="223" t="s">
        <v>1317</v>
      </c>
    </row>
    <row r="133" s="2" customFormat="1" ht="24.15" customHeight="1">
      <c r="A133" s="38"/>
      <c r="B133" s="39"/>
      <c r="C133" s="212" t="s">
        <v>333</v>
      </c>
      <c r="D133" s="212" t="s">
        <v>142</v>
      </c>
      <c r="E133" s="213" t="s">
        <v>1318</v>
      </c>
      <c r="F133" s="214" t="s">
        <v>1319</v>
      </c>
      <c r="G133" s="215" t="s">
        <v>446</v>
      </c>
      <c r="H133" s="216">
        <v>6</v>
      </c>
      <c r="I133" s="217"/>
      <c r="J133" s="218">
        <f>ROUND(I133*H133,2)</f>
        <v>0</v>
      </c>
      <c r="K133" s="214" t="s">
        <v>19</v>
      </c>
      <c r="L133" s="44"/>
      <c r="M133" s="219" t="s">
        <v>19</v>
      </c>
      <c r="N133" s="220" t="s">
        <v>42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147</v>
      </c>
      <c r="AT133" s="223" t="s">
        <v>142</v>
      </c>
      <c r="AU133" s="223" t="s">
        <v>79</v>
      </c>
      <c r="AY133" s="17" t="s">
        <v>138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79</v>
      </c>
      <c r="BK133" s="224">
        <f>ROUND(I133*H133,2)</f>
        <v>0</v>
      </c>
      <c r="BL133" s="17" t="s">
        <v>147</v>
      </c>
      <c r="BM133" s="223" t="s">
        <v>1320</v>
      </c>
    </row>
    <row r="134" s="2" customFormat="1" ht="24.15" customHeight="1">
      <c r="A134" s="38"/>
      <c r="B134" s="39"/>
      <c r="C134" s="212" t="s">
        <v>706</v>
      </c>
      <c r="D134" s="212" t="s">
        <v>142</v>
      </c>
      <c r="E134" s="213" t="s">
        <v>1321</v>
      </c>
      <c r="F134" s="214" t="s">
        <v>1322</v>
      </c>
      <c r="G134" s="215" t="s">
        <v>243</v>
      </c>
      <c r="H134" s="216">
        <v>5</v>
      </c>
      <c r="I134" s="217"/>
      <c r="J134" s="218">
        <f>ROUND(I134*H134,2)</f>
        <v>0</v>
      </c>
      <c r="K134" s="214" t="s">
        <v>19</v>
      </c>
      <c r="L134" s="44"/>
      <c r="M134" s="219" t="s">
        <v>19</v>
      </c>
      <c r="N134" s="220" t="s">
        <v>42</v>
      </c>
      <c r="O134" s="84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147</v>
      </c>
      <c r="AT134" s="223" t="s">
        <v>142</v>
      </c>
      <c r="AU134" s="223" t="s">
        <v>79</v>
      </c>
      <c r="AY134" s="17" t="s">
        <v>138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79</v>
      </c>
      <c r="BK134" s="224">
        <f>ROUND(I134*H134,2)</f>
        <v>0</v>
      </c>
      <c r="BL134" s="17" t="s">
        <v>147</v>
      </c>
      <c r="BM134" s="223" t="s">
        <v>1323</v>
      </c>
    </row>
    <row r="135" s="2" customFormat="1" ht="24.15" customHeight="1">
      <c r="A135" s="38"/>
      <c r="B135" s="39"/>
      <c r="C135" s="212" t="s">
        <v>751</v>
      </c>
      <c r="D135" s="212" t="s">
        <v>142</v>
      </c>
      <c r="E135" s="213" t="s">
        <v>1324</v>
      </c>
      <c r="F135" s="214" t="s">
        <v>1325</v>
      </c>
      <c r="G135" s="215" t="s">
        <v>243</v>
      </c>
      <c r="H135" s="216">
        <v>20</v>
      </c>
      <c r="I135" s="217"/>
      <c r="J135" s="218">
        <f>ROUND(I135*H135,2)</f>
        <v>0</v>
      </c>
      <c r="K135" s="214" t="s">
        <v>19</v>
      </c>
      <c r="L135" s="44"/>
      <c r="M135" s="219" t="s">
        <v>19</v>
      </c>
      <c r="N135" s="220" t="s">
        <v>42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147</v>
      </c>
      <c r="AT135" s="223" t="s">
        <v>142</v>
      </c>
      <c r="AU135" s="223" t="s">
        <v>79</v>
      </c>
      <c r="AY135" s="17" t="s">
        <v>138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79</v>
      </c>
      <c r="BK135" s="224">
        <f>ROUND(I135*H135,2)</f>
        <v>0</v>
      </c>
      <c r="BL135" s="17" t="s">
        <v>147</v>
      </c>
      <c r="BM135" s="223" t="s">
        <v>1326</v>
      </c>
    </row>
    <row r="136" s="2" customFormat="1" ht="24.15" customHeight="1">
      <c r="A136" s="38"/>
      <c r="B136" s="39"/>
      <c r="C136" s="212" t="s">
        <v>650</v>
      </c>
      <c r="D136" s="212" t="s">
        <v>142</v>
      </c>
      <c r="E136" s="213" t="s">
        <v>1327</v>
      </c>
      <c r="F136" s="214" t="s">
        <v>1328</v>
      </c>
      <c r="G136" s="215" t="s">
        <v>243</v>
      </c>
      <c r="H136" s="216">
        <v>20</v>
      </c>
      <c r="I136" s="217"/>
      <c r="J136" s="218">
        <f>ROUND(I136*H136,2)</f>
        <v>0</v>
      </c>
      <c r="K136" s="214" t="s">
        <v>19</v>
      </c>
      <c r="L136" s="44"/>
      <c r="M136" s="219" t="s">
        <v>19</v>
      </c>
      <c r="N136" s="220" t="s">
        <v>42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147</v>
      </c>
      <c r="AT136" s="223" t="s">
        <v>142</v>
      </c>
      <c r="AU136" s="223" t="s">
        <v>79</v>
      </c>
      <c r="AY136" s="17" t="s">
        <v>138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79</v>
      </c>
      <c r="BK136" s="224">
        <f>ROUND(I136*H136,2)</f>
        <v>0</v>
      </c>
      <c r="BL136" s="17" t="s">
        <v>147</v>
      </c>
      <c r="BM136" s="223" t="s">
        <v>1329</v>
      </c>
    </row>
    <row r="137" s="2" customFormat="1" ht="24.15" customHeight="1">
      <c r="A137" s="38"/>
      <c r="B137" s="39"/>
      <c r="C137" s="212" t="s">
        <v>762</v>
      </c>
      <c r="D137" s="212" t="s">
        <v>142</v>
      </c>
      <c r="E137" s="213" t="s">
        <v>1330</v>
      </c>
      <c r="F137" s="214" t="s">
        <v>1331</v>
      </c>
      <c r="G137" s="215" t="s">
        <v>208</v>
      </c>
      <c r="H137" s="216">
        <v>1</v>
      </c>
      <c r="I137" s="217"/>
      <c r="J137" s="218">
        <f>ROUND(I137*H137,2)</f>
        <v>0</v>
      </c>
      <c r="K137" s="214" t="s">
        <v>19</v>
      </c>
      <c r="L137" s="44"/>
      <c r="M137" s="219" t="s">
        <v>19</v>
      </c>
      <c r="N137" s="220" t="s">
        <v>42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147</v>
      </c>
      <c r="AT137" s="223" t="s">
        <v>142</v>
      </c>
      <c r="AU137" s="223" t="s">
        <v>79</v>
      </c>
      <c r="AY137" s="17" t="s">
        <v>138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79</v>
      </c>
      <c r="BK137" s="224">
        <f>ROUND(I137*H137,2)</f>
        <v>0</v>
      </c>
      <c r="BL137" s="17" t="s">
        <v>147</v>
      </c>
      <c r="BM137" s="223" t="s">
        <v>1332</v>
      </c>
    </row>
    <row r="138" s="2" customFormat="1" ht="33" customHeight="1">
      <c r="A138" s="38"/>
      <c r="B138" s="39"/>
      <c r="C138" s="212" t="s">
        <v>741</v>
      </c>
      <c r="D138" s="212" t="s">
        <v>142</v>
      </c>
      <c r="E138" s="213" t="s">
        <v>1333</v>
      </c>
      <c r="F138" s="214" t="s">
        <v>1334</v>
      </c>
      <c r="G138" s="215" t="s">
        <v>1335</v>
      </c>
      <c r="H138" s="216">
        <v>50</v>
      </c>
      <c r="I138" s="217"/>
      <c r="J138" s="218">
        <f>ROUND(I138*H138,2)</f>
        <v>0</v>
      </c>
      <c r="K138" s="214" t="s">
        <v>19</v>
      </c>
      <c r="L138" s="44"/>
      <c r="M138" s="219" t="s">
        <v>19</v>
      </c>
      <c r="N138" s="220" t="s">
        <v>42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147</v>
      </c>
      <c r="AT138" s="223" t="s">
        <v>142</v>
      </c>
      <c r="AU138" s="223" t="s">
        <v>79</v>
      </c>
      <c r="AY138" s="17" t="s">
        <v>138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79</v>
      </c>
      <c r="BK138" s="224">
        <f>ROUND(I138*H138,2)</f>
        <v>0</v>
      </c>
      <c r="BL138" s="17" t="s">
        <v>147</v>
      </c>
      <c r="BM138" s="223" t="s">
        <v>1336</v>
      </c>
    </row>
    <row r="139" s="12" customFormat="1" ht="25.92" customHeight="1">
      <c r="A139" s="12"/>
      <c r="B139" s="196"/>
      <c r="C139" s="197"/>
      <c r="D139" s="198" t="s">
        <v>70</v>
      </c>
      <c r="E139" s="199" t="s">
        <v>908</v>
      </c>
      <c r="F139" s="199" t="s">
        <v>1337</v>
      </c>
      <c r="G139" s="197"/>
      <c r="H139" s="197"/>
      <c r="I139" s="200"/>
      <c r="J139" s="201">
        <f>BK139</f>
        <v>0</v>
      </c>
      <c r="K139" s="197"/>
      <c r="L139" s="202"/>
      <c r="M139" s="203"/>
      <c r="N139" s="204"/>
      <c r="O139" s="204"/>
      <c r="P139" s="205">
        <f>SUM(P140:P150)</f>
        <v>0</v>
      </c>
      <c r="Q139" s="204"/>
      <c r="R139" s="205">
        <f>SUM(R140:R150)</f>
        <v>0</v>
      </c>
      <c r="S139" s="204"/>
      <c r="T139" s="206">
        <f>SUM(T140:T150)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7" t="s">
        <v>79</v>
      </c>
      <c r="AT139" s="208" t="s">
        <v>70</v>
      </c>
      <c r="AU139" s="208" t="s">
        <v>71</v>
      </c>
      <c r="AY139" s="207" t="s">
        <v>138</v>
      </c>
      <c r="BK139" s="209">
        <f>SUM(BK140:BK150)</f>
        <v>0</v>
      </c>
    </row>
    <row r="140" s="2" customFormat="1" ht="16.5" customHeight="1">
      <c r="A140" s="38"/>
      <c r="B140" s="39"/>
      <c r="C140" s="212" t="s">
        <v>439</v>
      </c>
      <c r="D140" s="212" t="s">
        <v>142</v>
      </c>
      <c r="E140" s="213" t="s">
        <v>1338</v>
      </c>
      <c r="F140" s="214" t="s">
        <v>1339</v>
      </c>
      <c r="G140" s="215" t="s">
        <v>461</v>
      </c>
      <c r="H140" s="216">
        <v>1</v>
      </c>
      <c r="I140" s="217"/>
      <c r="J140" s="218">
        <f>ROUND(I140*H140,2)</f>
        <v>0</v>
      </c>
      <c r="K140" s="214" t="s">
        <v>19</v>
      </c>
      <c r="L140" s="44"/>
      <c r="M140" s="219" t="s">
        <v>19</v>
      </c>
      <c r="N140" s="220" t="s">
        <v>42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147</v>
      </c>
      <c r="AT140" s="223" t="s">
        <v>142</v>
      </c>
      <c r="AU140" s="223" t="s">
        <v>79</v>
      </c>
      <c r="AY140" s="17" t="s">
        <v>138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79</v>
      </c>
      <c r="BK140" s="224">
        <f>ROUND(I140*H140,2)</f>
        <v>0</v>
      </c>
      <c r="BL140" s="17" t="s">
        <v>147</v>
      </c>
      <c r="BM140" s="223" t="s">
        <v>1340</v>
      </c>
    </row>
    <row r="141" s="2" customFormat="1" ht="24.15" customHeight="1">
      <c r="A141" s="38"/>
      <c r="B141" s="39"/>
      <c r="C141" s="212" t="s">
        <v>443</v>
      </c>
      <c r="D141" s="212" t="s">
        <v>142</v>
      </c>
      <c r="E141" s="213" t="s">
        <v>1341</v>
      </c>
      <c r="F141" s="214" t="s">
        <v>1342</v>
      </c>
      <c r="G141" s="215" t="s">
        <v>1206</v>
      </c>
      <c r="H141" s="216">
        <v>120</v>
      </c>
      <c r="I141" s="217"/>
      <c r="J141" s="218">
        <f>ROUND(I141*H141,2)</f>
        <v>0</v>
      </c>
      <c r="K141" s="214" t="s">
        <v>19</v>
      </c>
      <c r="L141" s="44"/>
      <c r="M141" s="219" t="s">
        <v>19</v>
      </c>
      <c r="N141" s="220" t="s">
        <v>42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147</v>
      </c>
      <c r="AT141" s="223" t="s">
        <v>142</v>
      </c>
      <c r="AU141" s="223" t="s">
        <v>79</v>
      </c>
      <c r="AY141" s="17" t="s">
        <v>138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79</v>
      </c>
      <c r="BK141" s="224">
        <f>ROUND(I141*H141,2)</f>
        <v>0</v>
      </c>
      <c r="BL141" s="17" t="s">
        <v>147</v>
      </c>
      <c r="BM141" s="223" t="s">
        <v>1343</v>
      </c>
    </row>
    <row r="142" s="2" customFormat="1" ht="24.15" customHeight="1">
      <c r="A142" s="38"/>
      <c r="B142" s="39"/>
      <c r="C142" s="212" t="s">
        <v>430</v>
      </c>
      <c r="D142" s="212" t="s">
        <v>142</v>
      </c>
      <c r="E142" s="213" t="s">
        <v>1344</v>
      </c>
      <c r="F142" s="214" t="s">
        <v>1345</v>
      </c>
      <c r="G142" s="215" t="s">
        <v>278</v>
      </c>
      <c r="H142" s="216">
        <v>4</v>
      </c>
      <c r="I142" s="217"/>
      <c r="J142" s="218">
        <f>ROUND(I142*H142,2)</f>
        <v>0</v>
      </c>
      <c r="K142" s="214" t="s">
        <v>19</v>
      </c>
      <c r="L142" s="44"/>
      <c r="M142" s="219" t="s">
        <v>19</v>
      </c>
      <c r="N142" s="220" t="s">
        <v>42</v>
      </c>
      <c r="O142" s="84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147</v>
      </c>
      <c r="AT142" s="223" t="s">
        <v>142</v>
      </c>
      <c r="AU142" s="223" t="s">
        <v>79</v>
      </c>
      <c r="AY142" s="17" t="s">
        <v>138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79</v>
      </c>
      <c r="BK142" s="224">
        <f>ROUND(I142*H142,2)</f>
        <v>0</v>
      </c>
      <c r="BL142" s="17" t="s">
        <v>147</v>
      </c>
      <c r="BM142" s="223" t="s">
        <v>1346</v>
      </c>
    </row>
    <row r="143" s="2" customFormat="1" ht="24.15" customHeight="1">
      <c r="A143" s="38"/>
      <c r="B143" s="39"/>
      <c r="C143" s="212" t="s">
        <v>546</v>
      </c>
      <c r="D143" s="212" t="s">
        <v>142</v>
      </c>
      <c r="E143" s="213" t="s">
        <v>1347</v>
      </c>
      <c r="F143" s="214" t="s">
        <v>1348</v>
      </c>
      <c r="G143" s="215" t="s">
        <v>278</v>
      </c>
      <c r="H143" s="216">
        <v>6</v>
      </c>
      <c r="I143" s="217"/>
      <c r="J143" s="218">
        <f>ROUND(I143*H143,2)</f>
        <v>0</v>
      </c>
      <c r="K143" s="214" t="s">
        <v>19</v>
      </c>
      <c r="L143" s="44"/>
      <c r="M143" s="219" t="s">
        <v>19</v>
      </c>
      <c r="N143" s="220" t="s">
        <v>42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147</v>
      </c>
      <c r="AT143" s="223" t="s">
        <v>142</v>
      </c>
      <c r="AU143" s="223" t="s">
        <v>79</v>
      </c>
      <c r="AY143" s="17" t="s">
        <v>138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79</v>
      </c>
      <c r="BK143" s="224">
        <f>ROUND(I143*H143,2)</f>
        <v>0</v>
      </c>
      <c r="BL143" s="17" t="s">
        <v>147</v>
      </c>
      <c r="BM143" s="223" t="s">
        <v>1349</v>
      </c>
    </row>
    <row r="144" s="2" customFormat="1" ht="24.15" customHeight="1">
      <c r="A144" s="38"/>
      <c r="B144" s="39"/>
      <c r="C144" s="212" t="s">
        <v>552</v>
      </c>
      <c r="D144" s="212" t="s">
        <v>142</v>
      </c>
      <c r="E144" s="213" t="s">
        <v>1350</v>
      </c>
      <c r="F144" s="214" t="s">
        <v>1351</v>
      </c>
      <c r="G144" s="215" t="s">
        <v>278</v>
      </c>
      <c r="H144" s="216">
        <v>20</v>
      </c>
      <c r="I144" s="217"/>
      <c r="J144" s="218">
        <f>ROUND(I144*H144,2)</f>
        <v>0</v>
      </c>
      <c r="K144" s="214" t="s">
        <v>19</v>
      </c>
      <c r="L144" s="44"/>
      <c r="M144" s="219" t="s">
        <v>19</v>
      </c>
      <c r="N144" s="220" t="s">
        <v>42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147</v>
      </c>
      <c r="AT144" s="223" t="s">
        <v>142</v>
      </c>
      <c r="AU144" s="223" t="s">
        <v>79</v>
      </c>
      <c r="AY144" s="17" t="s">
        <v>138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79</v>
      </c>
      <c r="BK144" s="224">
        <f>ROUND(I144*H144,2)</f>
        <v>0</v>
      </c>
      <c r="BL144" s="17" t="s">
        <v>147</v>
      </c>
      <c r="BM144" s="223" t="s">
        <v>1352</v>
      </c>
    </row>
    <row r="145" s="2" customFormat="1" ht="33" customHeight="1">
      <c r="A145" s="38"/>
      <c r="B145" s="39"/>
      <c r="C145" s="212" t="s">
        <v>574</v>
      </c>
      <c r="D145" s="212" t="s">
        <v>142</v>
      </c>
      <c r="E145" s="213" t="s">
        <v>1353</v>
      </c>
      <c r="F145" s="214" t="s">
        <v>1354</v>
      </c>
      <c r="G145" s="215" t="s">
        <v>278</v>
      </c>
      <c r="H145" s="216">
        <v>24</v>
      </c>
      <c r="I145" s="217"/>
      <c r="J145" s="218">
        <f>ROUND(I145*H145,2)</f>
        <v>0</v>
      </c>
      <c r="K145" s="214" t="s">
        <v>19</v>
      </c>
      <c r="L145" s="44"/>
      <c r="M145" s="219" t="s">
        <v>19</v>
      </c>
      <c r="N145" s="220" t="s">
        <v>42</v>
      </c>
      <c r="O145" s="84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147</v>
      </c>
      <c r="AT145" s="223" t="s">
        <v>142</v>
      </c>
      <c r="AU145" s="223" t="s">
        <v>79</v>
      </c>
      <c r="AY145" s="17" t="s">
        <v>138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79</v>
      </c>
      <c r="BK145" s="224">
        <f>ROUND(I145*H145,2)</f>
        <v>0</v>
      </c>
      <c r="BL145" s="17" t="s">
        <v>147</v>
      </c>
      <c r="BM145" s="223" t="s">
        <v>1355</v>
      </c>
    </row>
    <row r="146" s="2" customFormat="1" ht="16.5" customHeight="1">
      <c r="A146" s="38"/>
      <c r="B146" s="39"/>
      <c r="C146" s="212" t="s">
        <v>579</v>
      </c>
      <c r="D146" s="212" t="s">
        <v>142</v>
      </c>
      <c r="E146" s="213" t="s">
        <v>1356</v>
      </c>
      <c r="F146" s="214" t="s">
        <v>1357</v>
      </c>
      <c r="G146" s="215" t="s">
        <v>278</v>
      </c>
      <c r="H146" s="216">
        <v>3</v>
      </c>
      <c r="I146" s="217"/>
      <c r="J146" s="218">
        <f>ROUND(I146*H146,2)</f>
        <v>0</v>
      </c>
      <c r="K146" s="214" t="s">
        <v>19</v>
      </c>
      <c r="L146" s="44"/>
      <c r="M146" s="219" t="s">
        <v>19</v>
      </c>
      <c r="N146" s="220" t="s">
        <v>42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147</v>
      </c>
      <c r="AT146" s="223" t="s">
        <v>142</v>
      </c>
      <c r="AU146" s="223" t="s">
        <v>79</v>
      </c>
      <c r="AY146" s="17" t="s">
        <v>138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79</v>
      </c>
      <c r="BK146" s="224">
        <f>ROUND(I146*H146,2)</f>
        <v>0</v>
      </c>
      <c r="BL146" s="17" t="s">
        <v>147</v>
      </c>
      <c r="BM146" s="223" t="s">
        <v>1358</v>
      </c>
    </row>
    <row r="147" s="2" customFormat="1" ht="16.5" customHeight="1">
      <c r="A147" s="38"/>
      <c r="B147" s="39"/>
      <c r="C147" s="212" t="s">
        <v>565</v>
      </c>
      <c r="D147" s="212" t="s">
        <v>142</v>
      </c>
      <c r="E147" s="213" t="s">
        <v>1359</v>
      </c>
      <c r="F147" s="214" t="s">
        <v>1360</v>
      </c>
      <c r="G147" s="215" t="s">
        <v>461</v>
      </c>
      <c r="H147" s="216">
        <v>1</v>
      </c>
      <c r="I147" s="217"/>
      <c r="J147" s="218">
        <f>ROUND(I147*H147,2)</f>
        <v>0</v>
      </c>
      <c r="K147" s="214" t="s">
        <v>19</v>
      </c>
      <c r="L147" s="44"/>
      <c r="M147" s="219" t="s">
        <v>19</v>
      </c>
      <c r="N147" s="220" t="s">
        <v>42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147</v>
      </c>
      <c r="AT147" s="223" t="s">
        <v>142</v>
      </c>
      <c r="AU147" s="223" t="s">
        <v>79</v>
      </c>
      <c r="AY147" s="17" t="s">
        <v>138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79</v>
      </c>
      <c r="BK147" s="224">
        <f>ROUND(I147*H147,2)</f>
        <v>0</v>
      </c>
      <c r="BL147" s="17" t="s">
        <v>147</v>
      </c>
      <c r="BM147" s="223" t="s">
        <v>1361</v>
      </c>
    </row>
    <row r="148" s="2" customFormat="1" ht="24.15" customHeight="1">
      <c r="A148" s="38"/>
      <c r="B148" s="39"/>
      <c r="C148" s="212" t="s">
        <v>570</v>
      </c>
      <c r="D148" s="212" t="s">
        <v>142</v>
      </c>
      <c r="E148" s="213" t="s">
        <v>1362</v>
      </c>
      <c r="F148" s="214" t="s">
        <v>1363</v>
      </c>
      <c r="G148" s="215" t="s">
        <v>278</v>
      </c>
      <c r="H148" s="216">
        <v>8</v>
      </c>
      <c r="I148" s="217"/>
      <c r="J148" s="218">
        <f>ROUND(I148*H148,2)</f>
        <v>0</v>
      </c>
      <c r="K148" s="214" t="s">
        <v>19</v>
      </c>
      <c r="L148" s="44"/>
      <c r="M148" s="219" t="s">
        <v>19</v>
      </c>
      <c r="N148" s="220" t="s">
        <v>42</v>
      </c>
      <c r="O148" s="84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147</v>
      </c>
      <c r="AT148" s="223" t="s">
        <v>142</v>
      </c>
      <c r="AU148" s="223" t="s">
        <v>79</v>
      </c>
      <c r="AY148" s="17" t="s">
        <v>138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79</v>
      </c>
      <c r="BK148" s="224">
        <f>ROUND(I148*H148,2)</f>
        <v>0</v>
      </c>
      <c r="BL148" s="17" t="s">
        <v>147</v>
      </c>
      <c r="BM148" s="223" t="s">
        <v>1364</v>
      </c>
    </row>
    <row r="149" s="2" customFormat="1" ht="16.5" customHeight="1">
      <c r="A149" s="38"/>
      <c r="B149" s="39"/>
      <c r="C149" s="212" t="s">
        <v>583</v>
      </c>
      <c r="D149" s="212" t="s">
        <v>142</v>
      </c>
      <c r="E149" s="213" t="s">
        <v>1365</v>
      </c>
      <c r="F149" s="214" t="s">
        <v>1366</v>
      </c>
      <c r="G149" s="215" t="s">
        <v>446</v>
      </c>
      <c r="H149" s="216">
        <v>1</v>
      </c>
      <c r="I149" s="217"/>
      <c r="J149" s="218">
        <f>ROUND(I149*H149,2)</f>
        <v>0</v>
      </c>
      <c r="K149" s="214" t="s">
        <v>19</v>
      </c>
      <c r="L149" s="44"/>
      <c r="M149" s="219" t="s">
        <v>19</v>
      </c>
      <c r="N149" s="220" t="s">
        <v>42</v>
      </c>
      <c r="O149" s="84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147</v>
      </c>
      <c r="AT149" s="223" t="s">
        <v>142</v>
      </c>
      <c r="AU149" s="223" t="s">
        <v>79</v>
      </c>
      <c r="AY149" s="17" t="s">
        <v>138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79</v>
      </c>
      <c r="BK149" s="224">
        <f>ROUND(I149*H149,2)</f>
        <v>0</v>
      </c>
      <c r="BL149" s="17" t="s">
        <v>147</v>
      </c>
      <c r="BM149" s="223" t="s">
        <v>1367</v>
      </c>
    </row>
    <row r="150" s="2" customFormat="1" ht="16.5" customHeight="1">
      <c r="A150" s="38"/>
      <c r="B150" s="39"/>
      <c r="C150" s="212" t="s">
        <v>589</v>
      </c>
      <c r="D150" s="212" t="s">
        <v>142</v>
      </c>
      <c r="E150" s="213" t="s">
        <v>1368</v>
      </c>
      <c r="F150" s="214" t="s">
        <v>984</v>
      </c>
      <c r="G150" s="215" t="s">
        <v>446</v>
      </c>
      <c r="H150" s="216">
        <v>1</v>
      </c>
      <c r="I150" s="217"/>
      <c r="J150" s="218">
        <f>ROUND(I150*H150,2)</f>
        <v>0</v>
      </c>
      <c r="K150" s="214" t="s">
        <v>19</v>
      </c>
      <c r="L150" s="44"/>
      <c r="M150" s="279" t="s">
        <v>19</v>
      </c>
      <c r="N150" s="280" t="s">
        <v>42</v>
      </c>
      <c r="O150" s="281"/>
      <c r="P150" s="282">
        <f>O150*H150</f>
        <v>0</v>
      </c>
      <c r="Q150" s="282">
        <v>0</v>
      </c>
      <c r="R150" s="282">
        <f>Q150*H150</f>
        <v>0</v>
      </c>
      <c r="S150" s="282">
        <v>0</v>
      </c>
      <c r="T150" s="28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147</v>
      </c>
      <c r="AT150" s="223" t="s">
        <v>142</v>
      </c>
      <c r="AU150" s="223" t="s">
        <v>79</v>
      </c>
      <c r="AY150" s="17" t="s">
        <v>138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79</v>
      </c>
      <c r="BK150" s="224">
        <f>ROUND(I150*H150,2)</f>
        <v>0</v>
      </c>
      <c r="BL150" s="17" t="s">
        <v>147</v>
      </c>
      <c r="BM150" s="223" t="s">
        <v>1369</v>
      </c>
    </row>
    <row r="151" s="2" customFormat="1" ht="6.96" customHeight="1">
      <c r="A151" s="38"/>
      <c r="B151" s="59"/>
      <c r="C151" s="60"/>
      <c r="D151" s="60"/>
      <c r="E151" s="60"/>
      <c r="F151" s="60"/>
      <c r="G151" s="60"/>
      <c r="H151" s="60"/>
      <c r="I151" s="60"/>
      <c r="J151" s="60"/>
      <c r="K151" s="60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rac0bVl0bDxbEL0oxrrPlDfkIkNkm5RMmJRZ68oEVChnH81L9/9c6jKLMnCtRW0kC9Tb93fYo6aeveCYFttMFA==" hashValue="YxvOn+ro/YWBpVWKTk3/2bRZk75qza9SxXtOoEQszVPXpm2qszbTLywisEKFCMj3RCKs/3KtGFT6NBENg4uflQ==" algorithmName="SHA-512" password="CC35"/>
  <autoFilter ref="C86:K15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107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Stavební úpravy sociálních prostor v objektu Petřínská 43, Plzeň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108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1370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14. 7. 2022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tr">
        <f>IF('Rekapitulace stavby'!AN10="","",'Rekapitulace stavby'!AN10)</f>
        <v/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2" t="s">
        <v>28</v>
      </c>
      <c r="J15" s="133" t="str">
        <f>IF('Rekapitulace stavby'!AN11="","",'Rekapitulace stavby'!AN11)</f>
        <v/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37</v>
      </c>
      <c r="E30" s="38"/>
      <c r="F30" s="38"/>
      <c r="G30" s="38"/>
      <c r="H30" s="38"/>
      <c r="I30" s="38"/>
      <c r="J30" s="153">
        <f>ROUND(J83,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39</v>
      </c>
      <c r="G32" s="38"/>
      <c r="H32" s="38"/>
      <c r="I32" s="154" t="s">
        <v>38</v>
      </c>
      <c r="J32" s="154" t="s">
        <v>40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41</v>
      </c>
      <c r="E33" s="142" t="s">
        <v>42</v>
      </c>
      <c r="F33" s="156">
        <f>ROUND((SUM(BE83:BE121)),  2)</f>
        <v>0</v>
      </c>
      <c r="G33" s="38"/>
      <c r="H33" s="38"/>
      <c r="I33" s="157">
        <v>0.20999999999999999</v>
      </c>
      <c r="J33" s="156">
        <f>ROUND(((SUM(BE83:BE121))*I33),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56">
        <f>ROUND((SUM(BF83:BF121)),  2)</f>
        <v>0</v>
      </c>
      <c r="G34" s="38"/>
      <c r="H34" s="38"/>
      <c r="I34" s="157">
        <v>0.14999999999999999</v>
      </c>
      <c r="J34" s="156">
        <f>ROUND(((SUM(BF83:BF121))*I34),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56">
        <f>ROUND((SUM(BG83:BG121)),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56">
        <f>ROUND((SUM(BH83:BH121)),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ROUND((SUM(BI83:BI121)),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110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Stavební úpravy sociálních prostor v objektu Petřínská 43, Plzeň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108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e - VZT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Petřínská 43</v>
      </c>
      <c r="G52" s="40"/>
      <c r="H52" s="40"/>
      <c r="I52" s="32" t="s">
        <v>23</v>
      </c>
      <c r="J52" s="72" t="str">
        <f>IF(J12="","",J12)</f>
        <v>14. 7. 2022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>HBH Atelier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111</v>
      </c>
      <c r="D57" s="171"/>
      <c r="E57" s="171"/>
      <c r="F57" s="171"/>
      <c r="G57" s="171"/>
      <c r="H57" s="171"/>
      <c r="I57" s="171"/>
      <c r="J57" s="172" t="s">
        <v>112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69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113</v>
      </c>
    </row>
    <row r="60" hidden="1" s="9" customFormat="1" ht="24.96" customHeight="1">
      <c r="A60" s="9"/>
      <c r="B60" s="174"/>
      <c r="C60" s="175"/>
      <c r="D60" s="176" t="s">
        <v>1371</v>
      </c>
      <c r="E60" s="177"/>
      <c r="F60" s="177"/>
      <c r="G60" s="177"/>
      <c r="H60" s="177"/>
      <c r="I60" s="177"/>
      <c r="J60" s="178">
        <f>J84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74"/>
      <c r="C61" s="175"/>
      <c r="D61" s="176" t="s">
        <v>1372</v>
      </c>
      <c r="E61" s="177"/>
      <c r="F61" s="177"/>
      <c r="G61" s="177"/>
      <c r="H61" s="177"/>
      <c r="I61" s="177"/>
      <c r="J61" s="178">
        <f>J88</f>
        <v>0</v>
      </c>
      <c r="K61" s="175"/>
      <c r="L61" s="17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10" customFormat="1" ht="19.92" customHeight="1">
      <c r="A62" s="10"/>
      <c r="B62" s="180"/>
      <c r="C62" s="125"/>
      <c r="D62" s="181" t="s">
        <v>1373</v>
      </c>
      <c r="E62" s="182"/>
      <c r="F62" s="182"/>
      <c r="G62" s="182"/>
      <c r="H62" s="182"/>
      <c r="I62" s="182"/>
      <c r="J62" s="183">
        <f>J103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0"/>
      <c r="C63" s="125"/>
      <c r="D63" s="181" t="s">
        <v>1374</v>
      </c>
      <c r="E63" s="182"/>
      <c r="F63" s="182"/>
      <c r="G63" s="182"/>
      <c r="H63" s="182"/>
      <c r="I63" s="182"/>
      <c r="J63" s="183">
        <f>J106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123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Stavební úpravy sociálních prostor v objektu Petřínská 43, Plzeň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108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e - VZT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Petřínská 43</v>
      </c>
      <c r="G77" s="40"/>
      <c r="H77" s="40"/>
      <c r="I77" s="32" t="s">
        <v>23</v>
      </c>
      <c r="J77" s="72" t="str">
        <f>IF(J12="","",J12)</f>
        <v>14. 7. 2022</v>
      </c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31</v>
      </c>
      <c r="J79" s="36" t="str">
        <f>E21</f>
        <v>HBH Atelier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 xml:space="preserve"> 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85"/>
      <c r="B82" s="186"/>
      <c r="C82" s="187" t="s">
        <v>124</v>
      </c>
      <c r="D82" s="188" t="s">
        <v>56</v>
      </c>
      <c r="E82" s="188" t="s">
        <v>52</v>
      </c>
      <c r="F82" s="188" t="s">
        <v>53</v>
      </c>
      <c r="G82" s="188" t="s">
        <v>125</v>
      </c>
      <c r="H82" s="188" t="s">
        <v>126</v>
      </c>
      <c r="I82" s="188" t="s">
        <v>127</v>
      </c>
      <c r="J82" s="188" t="s">
        <v>112</v>
      </c>
      <c r="K82" s="189" t="s">
        <v>128</v>
      </c>
      <c r="L82" s="190"/>
      <c r="M82" s="92" t="s">
        <v>19</v>
      </c>
      <c r="N82" s="93" t="s">
        <v>41</v>
      </c>
      <c r="O82" s="93" t="s">
        <v>129</v>
      </c>
      <c r="P82" s="93" t="s">
        <v>130</v>
      </c>
      <c r="Q82" s="93" t="s">
        <v>131</v>
      </c>
      <c r="R82" s="93" t="s">
        <v>132</v>
      </c>
      <c r="S82" s="93" t="s">
        <v>133</v>
      </c>
      <c r="T82" s="94" t="s">
        <v>134</v>
      </c>
      <c r="U82" s="185"/>
      <c r="V82" s="185"/>
      <c r="W82" s="185"/>
      <c r="X82" s="185"/>
      <c r="Y82" s="185"/>
      <c r="Z82" s="185"/>
      <c r="AA82" s="185"/>
      <c r="AB82" s="185"/>
      <c r="AC82" s="185"/>
      <c r="AD82" s="185"/>
      <c r="AE82" s="185"/>
    </row>
    <row r="83" s="2" customFormat="1" ht="22.8" customHeight="1">
      <c r="A83" s="38"/>
      <c r="B83" s="39"/>
      <c r="C83" s="99" t="s">
        <v>135</v>
      </c>
      <c r="D83" s="40"/>
      <c r="E83" s="40"/>
      <c r="F83" s="40"/>
      <c r="G83" s="40"/>
      <c r="H83" s="40"/>
      <c r="I83" s="40"/>
      <c r="J83" s="191">
        <f>BK83</f>
        <v>0</v>
      </c>
      <c r="K83" s="40"/>
      <c r="L83" s="44"/>
      <c r="M83" s="95"/>
      <c r="N83" s="192"/>
      <c r="O83" s="96"/>
      <c r="P83" s="193">
        <f>P84+P88</f>
        <v>0</v>
      </c>
      <c r="Q83" s="96"/>
      <c r="R83" s="193">
        <f>R84+R88</f>
        <v>0</v>
      </c>
      <c r="S83" s="96"/>
      <c r="T83" s="194">
        <f>T84+T88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70</v>
      </c>
      <c r="AU83" s="17" t="s">
        <v>113</v>
      </c>
      <c r="BK83" s="195">
        <f>BK84+BK88</f>
        <v>0</v>
      </c>
    </row>
    <row r="84" s="12" customFormat="1" ht="25.92" customHeight="1">
      <c r="A84" s="12"/>
      <c r="B84" s="196"/>
      <c r="C84" s="197"/>
      <c r="D84" s="198" t="s">
        <v>70</v>
      </c>
      <c r="E84" s="199" t="s">
        <v>800</v>
      </c>
      <c r="F84" s="199" t="s">
        <v>1375</v>
      </c>
      <c r="G84" s="197"/>
      <c r="H84" s="197"/>
      <c r="I84" s="200"/>
      <c r="J84" s="201">
        <f>BK84</f>
        <v>0</v>
      </c>
      <c r="K84" s="197"/>
      <c r="L84" s="202"/>
      <c r="M84" s="203"/>
      <c r="N84" s="204"/>
      <c r="O84" s="204"/>
      <c r="P84" s="205">
        <f>SUM(P85:P87)</f>
        <v>0</v>
      </c>
      <c r="Q84" s="204"/>
      <c r="R84" s="205">
        <f>SUM(R85:R87)</f>
        <v>0</v>
      </c>
      <c r="S84" s="204"/>
      <c r="T84" s="206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7" t="s">
        <v>79</v>
      </c>
      <c r="AT84" s="208" t="s">
        <v>70</v>
      </c>
      <c r="AU84" s="208" t="s">
        <v>71</v>
      </c>
      <c r="AY84" s="207" t="s">
        <v>138</v>
      </c>
      <c r="BK84" s="209">
        <f>SUM(BK85:BK87)</f>
        <v>0</v>
      </c>
    </row>
    <row r="85" s="2" customFormat="1" ht="24.15" customHeight="1">
      <c r="A85" s="38"/>
      <c r="B85" s="39"/>
      <c r="C85" s="212" t="s">
        <v>79</v>
      </c>
      <c r="D85" s="212" t="s">
        <v>142</v>
      </c>
      <c r="E85" s="213" t="s">
        <v>1376</v>
      </c>
      <c r="F85" s="214" t="s">
        <v>1377</v>
      </c>
      <c r="G85" s="215" t="s">
        <v>446</v>
      </c>
      <c r="H85" s="216">
        <v>6</v>
      </c>
      <c r="I85" s="217"/>
      <c r="J85" s="218">
        <f>ROUND(I85*H85,2)</f>
        <v>0</v>
      </c>
      <c r="K85" s="214" t="s">
        <v>19</v>
      </c>
      <c r="L85" s="44"/>
      <c r="M85" s="219" t="s">
        <v>19</v>
      </c>
      <c r="N85" s="220" t="s">
        <v>42</v>
      </c>
      <c r="O85" s="84"/>
      <c r="P85" s="221">
        <f>O85*H85</f>
        <v>0</v>
      </c>
      <c r="Q85" s="221">
        <v>0</v>
      </c>
      <c r="R85" s="221">
        <f>Q85*H85</f>
        <v>0</v>
      </c>
      <c r="S85" s="221">
        <v>0</v>
      </c>
      <c r="T85" s="222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3" t="s">
        <v>147</v>
      </c>
      <c r="AT85" s="223" t="s">
        <v>142</v>
      </c>
      <c r="AU85" s="223" t="s">
        <v>79</v>
      </c>
      <c r="AY85" s="17" t="s">
        <v>138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17" t="s">
        <v>79</v>
      </c>
      <c r="BK85" s="224">
        <f>ROUND(I85*H85,2)</f>
        <v>0</v>
      </c>
      <c r="BL85" s="17" t="s">
        <v>147</v>
      </c>
      <c r="BM85" s="223" t="s">
        <v>1378</v>
      </c>
    </row>
    <row r="86" s="2" customFormat="1" ht="24.15" customHeight="1">
      <c r="A86" s="38"/>
      <c r="B86" s="39"/>
      <c r="C86" s="212" t="s">
        <v>81</v>
      </c>
      <c r="D86" s="212" t="s">
        <v>142</v>
      </c>
      <c r="E86" s="213" t="s">
        <v>833</v>
      </c>
      <c r="F86" s="214" t="s">
        <v>1379</v>
      </c>
      <c r="G86" s="215" t="s">
        <v>446</v>
      </c>
      <c r="H86" s="216">
        <v>1</v>
      </c>
      <c r="I86" s="217"/>
      <c r="J86" s="218">
        <f>ROUND(I86*H86,2)</f>
        <v>0</v>
      </c>
      <c r="K86" s="214" t="s">
        <v>19</v>
      </c>
      <c r="L86" s="44"/>
      <c r="M86" s="219" t="s">
        <v>19</v>
      </c>
      <c r="N86" s="220" t="s">
        <v>42</v>
      </c>
      <c r="O86" s="84"/>
      <c r="P86" s="221">
        <f>O86*H86</f>
        <v>0</v>
      </c>
      <c r="Q86" s="221">
        <v>0</v>
      </c>
      <c r="R86" s="221">
        <f>Q86*H86</f>
        <v>0</v>
      </c>
      <c r="S86" s="221">
        <v>0</v>
      </c>
      <c r="T86" s="222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3" t="s">
        <v>147</v>
      </c>
      <c r="AT86" s="223" t="s">
        <v>142</v>
      </c>
      <c r="AU86" s="223" t="s">
        <v>79</v>
      </c>
      <c r="AY86" s="17" t="s">
        <v>138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7" t="s">
        <v>79</v>
      </c>
      <c r="BK86" s="224">
        <f>ROUND(I86*H86,2)</f>
        <v>0</v>
      </c>
      <c r="BL86" s="17" t="s">
        <v>147</v>
      </c>
      <c r="BM86" s="223" t="s">
        <v>1380</v>
      </c>
    </row>
    <row r="87" s="2" customFormat="1" ht="24.15" customHeight="1">
      <c r="A87" s="38"/>
      <c r="B87" s="39"/>
      <c r="C87" s="212" t="s">
        <v>151</v>
      </c>
      <c r="D87" s="212" t="s">
        <v>142</v>
      </c>
      <c r="E87" s="213" t="s">
        <v>836</v>
      </c>
      <c r="F87" s="214" t="s">
        <v>1381</v>
      </c>
      <c r="G87" s="215" t="s">
        <v>446</v>
      </c>
      <c r="H87" s="216">
        <v>1</v>
      </c>
      <c r="I87" s="217"/>
      <c r="J87" s="218">
        <f>ROUND(I87*H87,2)</f>
        <v>0</v>
      </c>
      <c r="K87" s="214" t="s">
        <v>19</v>
      </c>
      <c r="L87" s="44"/>
      <c r="M87" s="219" t="s">
        <v>19</v>
      </c>
      <c r="N87" s="220" t="s">
        <v>42</v>
      </c>
      <c r="O87" s="84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3" t="s">
        <v>147</v>
      </c>
      <c r="AT87" s="223" t="s">
        <v>142</v>
      </c>
      <c r="AU87" s="223" t="s">
        <v>79</v>
      </c>
      <c r="AY87" s="17" t="s">
        <v>138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7" t="s">
        <v>79</v>
      </c>
      <c r="BK87" s="224">
        <f>ROUND(I87*H87,2)</f>
        <v>0</v>
      </c>
      <c r="BL87" s="17" t="s">
        <v>147</v>
      </c>
      <c r="BM87" s="223" t="s">
        <v>1382</v>
      </c>
    </row>
    <row r="88" s="12" customFormat="1" ht="25.92" customHeight="1">
      <c r="A88" s="12"/>
      <c r="B88" s="196"/>
      <c r="C88" s="197"/>
      <c r="D88" s="198" t="s">
        <v>70</v>
      </c>
      <c r="E88" s="199" t="s">
        <v>802</v>
      </c>
      <c r="F88" s="199" t="s">
        <v>1383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P89+SUM(P90:P103)+P106</f>
        <v>0</v>
      </c>
      <c r="Q88" s="204"/>
      <c r="R88" s="205">
        <f>R89+SUM(R90:R103)+R106</f>
        <v>0</v>
      </c>
      <c r="S88" s="204"/>
      <c r="T88" s="206">
        <f>T89+SUM(T90:T103)+T106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79</v>
      </c>
      <c r="AT88" s="208" t="s">
        <v>70</v>
      </c>
      <c r="AU88" s="208" t="s">
        <v>71</v>
      </c>
      <c r="AY88" s="207" t="s">
        <v>138</v>
      </c>
      <c r="BK88" s="209">
        <f>BK89+SUM(BK90:BK103)+BK106</f>
        <v>0</v>
      </c>
    </row>
    <row r="89" s="2" customFormat="1" ht="24.15" customHeight="1">
      <c r="A89" s="38"/>
      <c r="B89" s="39"/>
      <c r="C89" s="212" t="s">
        <v>175</v>
      </c>
      <c r="D89" s="212" t="s">
        <v>142</v>
      </c>
      <c r="E89" s="213" t="s">
        <v>1384</v>
      </c>
      <c r="F89" s="214" t="s">
        <v>1385</v>
      </c>
      <c r="G89" s="215" t="s">
        <v>461</v>
      </c>
      <c r="H89" s="216">
        <v>2</v>
      </c>
      <c r="I89" s="217"/>
      <c r="J89" s="218">
        <f>ROUND(I89*H89,2)</f>
        <v>0</v>
      </c>
      <c r="K89" s="214" t="s">
        <v>19</v>
      </c>
      <c r="L89" s="44"/>
      <c r="M89" s="219" t="s">
        <v>19</v>
      </c>
      <c r="N89" s="220" t="s">
        <v>42</v>
      </c>
      <c r="O89" s="84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3" t="s">
        <v>147</v>
      </c>
      <c r="AT89" s="223" t="s">
        <v>142</v>
      </c>
      <c r="AU89" s="223" t="s">
        <v>79</v>
      </c>
      <c r="AY89" s="17" t="s">
        <v>138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79</v>
      </c>
      <c r="BK89" s="224">
        <f>ROUND(I89*H89,2)</f>
        <v>0</v>
      </c>
      <c r="BL89" s="17" t="s">
        <v>147</v>
      </c>
      <c r="BM89" s="223" t="s">
        <v>1386</v>
      </c>
    </row>
    <row r="90" s="2" customFormat="1" ht="21.75" customHeight="1">
      <c r="A90" s="38"/>
      <c r="B90" s="39"/>
      <c r="C90" s="212" t="s">
        <v>147</v>
      </c>
      <c r="D90" s="212" t="s">
        <v>142</v>
      </c>
      <c r="E90" s="213" t="s">
        <v>1387</v>
      </c>
      <c r="F90" s="214" t="s">
        <v>1388</v>
      </c>
      <c r="G90" s="215" t="s">
        <v>461</v>
      </c>
      <c r="H90" s="216">
        <v>2</v>
      </c>
      <c r="I90" s="217"/>
      <c r="J90" s="218">
        <f>ROUND(I90*H90,2)</f>
        <v>0</v>
      </c>
      <c r="K90" s="214" t="s">
        <v>19</v>
      </c>
      <c r="L90" s="44"/>
      <c r="M90" s="219" t="s">
        <v>19</v>
      </c>
      <c r="N90" s="220" t="s">
        <v>42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147</v>
      </c>
      <c r="AT90" s="223" t="s">
        <v>142</v>
      </c>
      <c r="AU90" s="223" t="s">
        <v>79</v>
      </c>
      <c r="AY90" s="17" t="s">
        <v>138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79</v>
      </c>
      <c r="BK90" s="224">
        <f>ROUND(I90*H90,2)</f>
        <v>0</v>
      </c>
      <c r="BL90" s="17" t="s">
        <v>147</v>
      </c>
      <c r="BM90" s="223" t="s">
        <v>1389</v>
      </c>
    </row>
    <row r="91" s="2" customFormat="1" ht="21.75" customHeight="1">
      <c r="A91" s="38"/>
      <c r="B91" s="39"/>
      <c r="C91" s="212" t="s">
        <v>264</v>
      </c>
      <c r="D91" s="212" t="s">
        <v>142</v>
      </c>
      <c r="E91" s="213" t="s">
        <v>1390</v>
      </c>
      <c r="F91" s="214" t="s">
        <v>1388</v>
      </c>
      <c r="G91" s="215" t="s">
        <v>461</v>
      </c>
      <c r="H91" s="216">
        <v>4</v>
      </c>
      <c r="I91" s="217"/>
      <c r="J91" s="218">
        <f>ROUND(I91*H91,2)</f>
        <v>0</v>
      </c>
      <c r="K91" s="214" t="s">
        <v>19</v>
      </c>
      <c r="L91" s="44"/>
      <c r="M91" s="219" t="s">
        <v>19</v>
      </c>
      <c r="N91" s="220" t="s">
        <v>42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147</v>
      </c>
      <c r="AT91" s="223" t="s">
        <v>142</v>
      </c>
      <c r="AU91" s="223" t="s">
        <v>79</v>
      </c>
      <c r="AY91" s="17" t="s">
        <v>138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79</v>
      </c>
      <c r="BK91" s="224">
        <f>ROUND(I91*H91,2)</f>
        <v>0</v>
      </c>
      <c r="BL91" s="17" t="s">
        <v>147</v>
      </c>
      <c r="BM91" s="223" t="s">
        <v>1391</v>
      </c>
    </row>
    <row r="92" s="2" customFormat="1" ht="16.5" customHeight="1">
      <c r="A92" s="38"/>
      <c r="B92" s="39"/>
      <c r="C92" s="212" t="s">
        <v>283</v>
      </c>
      <c r="D92" s="212" t="s">
        <v>142</v>
      </c>
      <c r="E92" s="213" t="s">
        <v>1392</v>
      </c>
      <c r="F92" s="214" t="s">
        <v>1393</v>
      </c>
      <c r="G92" s="215" t="s">
        <v>446</v>
      </c>
      <c r="H92" s="216">
        <v>16</v>
      </c>
      <c r="I92" s="217"/>
      <c r="J92" s="218">
        <f>ROUND(I92*H92,2)</f>
        <v>0</v>
      </c>
      <c r="K92" s="214" t="s">
        <v>19</v>
      </c>
      <c r="L92" s="44"/>
      <c r="M92" s="219" t="s">
        <v>19</v>
      </c>
      <c r="N92" s="220" t="s">
        <v>42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147</v>
      </c>
      <c r="AT92" s="223" t="s">
        <v>142</v>
      </c>
      <c r="AU92" s="223" t="s">
        <v>79</v>
      </c>
      <c r="AY92" s="17" t="s">
        <v>138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79</v>
      </c>
      <c r="BK92" s="224">
        <f>ROUND(I92*H92,2)</f>
        <v>0</v>
      </c>
      <c r="BL92" s="17" t="s">
        <v>147</v>
      </c>
      <c r="BM92" s="223" t="s">
        <v>1394</v>
      </c>
    </row>
    <row r="93" s="2" customFormat="1" ht="16.5" customHeight="1">
      <c r="A93" s="38"/>
      <c r="B93" s="39"/>
      <c r="C93" s="212" t="s">
        <v>181</v>
      </c>
      <c r="D93" s="212" t="s">
        <v>142</v>
      </c>
      <c r="E93" s="213" t="s">
        <v>1395</v>
      </c>
      <c r="F93" s="214" t="s">
        <v>1396</v>
      </c>
      <c r="G93" s="215" t="s">
        <v>446</v>
      </c>
      <c r="H93" s="216">
        <v>4</v>
      </c>
      <c r="I93" s="217"/>
      <c r="J93" s="218">
        <f>ROUND(I93*H93,2)</f>
        <v>0</v>
      </c>
      <c r="K93" s="214" t="s">
        <v>19</v>
      </c>
      <c r="L93" s="44"/>
      <c r="M93" s="219" t="s">
        <v>19</v>
      </c>
      <c r="N93" s="220" t="s">
        <v>42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147</v>
      </c>
      <c r="AT93" s="223" t="s">
        <v>142</v>
      </c>
      <c r="AU93" s="223" t="s">
        <v>79</v>
      </c>
      <c r="AY93" s="17" t="s">
        <v>138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79</v>
      </c>
      <c r="BK93" s="224">
        <f>ROUND(I93*H93,2)</f>
        <v>0</v>
      </c>
      <c r="BL93" s="17" t="s">
        <v>147</v>
      </c>
      <c r="BM93" s="223" t="s">
        <v>1397</v>
      </c>
    </row>
    <row r="94" s="2" customFormat="1" ht="16.5" customHeight="1">
      <c r="A94" s="38"/>
      <c r="B94" s="39"/>
      <c r="C94" s="212" t="s">
        <v>275</v>
      </c>
      <c r="D94" s="212" t="s">
        <v>142</v>
      </c>
      <c r="E94" s="213" t="s">
        <v>1398</v>
      </c>
      <c r="F94" s="214" t="s">
        <v>1399</v>
      </c>
      <c r="G94" s="215" t="s">
        <v>446</v>
      </c>
      <c r="H94" s="216">
        <v>1</v>
      </c>
      <c r="I94" s="217"/>
      <c r="J94" s="218">
        <f>ROUND(I94*H94,2)</f>
        <v>0</v>
      </c>
      <c r="K94" s="214" t="s">
        <v>19</v>
      </c>
      <c r="L94" s="44"/>
      <c r="M94" s="219" t="s">
        <v>19</v>
      </c>
      <c r="N94" s="220" t="s">
        <v>42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147</v>
      </c>
      <c r="AT94" s="223" t="s">
        <v>142</v>
      </c>
      <c r="AU94" s="223" t="s">
        <v>79</v>
      </c>
      <c r="AY94" s="17" t="s">
        <v>138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79</v>
      </c>
      <c r="BK94" s="224">
        <f>ROUND(I94*H94,2)</f>
        <v>0</v>
      </c>
      <c r="BL94" s="17" t="s">
        <v>147</v>
      </c>
      <c r="BM94" s="223" t="s">
        <v>1400</v>
      </c>
    </row>
    <row r="95" s="2" customFormat="1" ht="16.5" customHeight="1">
      <c r="A95" s="38"/>
      <c r="B95" s="39"/>
      <c r="C95" s="212" t="s">
        <v>205</v>
      </c>
      <c r="D95" s="212" t="s">
        <v>142</v>
      </c>
      <c r="E95" s="213" t="s">
        <v>1401</v>
      </c>
      <c r="F95" s="214" t="s">
        <v>1402</v>
      </c>
      <c r="G95" s="215" t="s">
        <v>446</v>
      </c>
      <c r="H95" s="216">
        <v>2</v>
      </c>
      <c r="I95" s="217"/>
      <c r="J95" s="218">
        <f>ROUND(I95*H95,2)</f>
        <v>0</v>
      </c>
      <c r="K95" s="214" t="s">
        <v>19</v>
      </c>
      <c r="L95" s="44"/>
      <c r="M95" s="219" t="s">
        <v>19</v>
      </c>
      <c r="N95" s="220" t="s">
        <v>42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147</v>
      </c>
      <c r="AT95" s="223" t="s">
        <v>142</v>
      </c>
      <c r="AU95" s="223" t="s">
        <v>79</v>
      </c>
      <c r="AY95" s="17" t="s">
        <v>138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79</v>
      </c>
      <c r="BK95" s="224">
        <f>ROUND(I95*H95,2)</f>
        <v>0</v>
      </c>
      <c r="BL95" s="17" t="s">
        <v>147</v>
      </c>
      <c r="BM95" s="223" t="s">
        <v>1403</v>
      </c>
    </row>
    <row r="96" s="2" customFormat="1" ht="24.15" customHeight="1">
      <c r="A96" s="38"/>
      <c r="B96" s="39"/>
      <c r="C96" s="212" t="s">
        <v>8</v>
      </c>
      <c r="D96" s="212" t="s">
        <v>142</v>
      </c>
      <c r="E96" s="213" t="s">
        <v>1404</v>
      </c>
      <c r="F96" s="214" t="s">
        <v>1405</v>
      </c>
      <c r="G96" s="215" t="s">
        <v>446</v>
      </c>
      <c r="H96" s="216">
        <v>1</v>
      </c>
      <c r="I96" s="217"/>
      <c r="J96" s="218">
        <f>ROUND(I96*H96,2)</f>
        <v>0</v>
      </c>
      <c r="K96" s="214" t="s">
        <v>19</v>
      </c>
      <c r="L96" s="44"/>
      <c r="M96" s="219" t="s">
        <v>19</v>
      </c>
      <c r="N96" s="220" t="s">
        <v>42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147</v>
      </c>
      <c r="AT96" s="223" t="s">
        <v>142</v>
      </c>
      <c r="AU96" s="223" t="s">
        <v>79</v>
      </c>
      <c r="AY96" s="17" t="s">
        <v>138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79</v>
      </c>
      <c r="BK96" s="224">
        <f>ROUND(I96*H96,2)</f>
        <v>0</v>
      </c>
      <c r="BL96" s="17" t="s">
        <v>147</v>
      </c>
      <c r="BM96" s="223" t="s">
        <v>1406</v>
      </c>
    </row>
    <row r="97" s="2" customFormat="1" ht="16.5" customHeight="1">
      <c r="A97" s="38"/>
      <c r="B97" s="39"/>
      <c r="C97" s="212" t="s">
        <v>221</v>
      </c>
      <c r="D97" s="212" t="s">
        <v>142</v>
      </c>
      <c r="E97" s="213" t="s">
        <v>1407</v>
      </c>
      <c r="F97" s="214" t="s">
        <v>1408</v>
      </c>
      <c r="G97" s="215" t="s">
        <v>446</v>
      </c>
      <c r="H97" s="216">
        <v>2</v>
      </c>
      <c r="I97" s="217"/>
      <c r="J97" s="218">
        <f>ROUND(I97*H97,2)</f>
        <v>0</v>
      </c>
      <c r="K97" s="214" t="s">
        <v>19</v>
      </c>
      <c r="L97" s="44"/>
      <c r="M97" s="219" t="s">
        <v>19</v>
      </c>
      <c r="N97" s="220" t="s">
        <v>42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147</v>
      </c>
      <c r="AT97" s="223" t="s">
        <v>142</v>
      </c>
      <c r="AU97" s="223" t="s">
        <v>79</v>
      </c>
      <c r="AY97" s="17" t="s">
        <v>138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79</v>
      </c>
      <c r="BK97" s="224">
        <f>ROUND(I97*H97,2)</f>
        <v>0</v>
      </c>
      <c r="BL97" s="17" t="s">
        <v>147</v>
      </c>
      <c r="BM97" s="223" t="s">
        <v>1409</v>
      </c>
    </row>
    <row r="98" s="2" customFormat="1" ht="16.5" customHeight="1">
      <c r="A98" s="38"/>
      <c r="B98" s="39"/>
      <c r="C98" s="212" t="s">
        <v>211</v>
      </c>
      <c r="D98" s="212" t="s">
        <v>142</v>
      </c>
      <c r="E98" s="213" t="s">
        <v>1410</v>
      </c>
      <c r="F98" s="214" t="s">
        <v>1411</v>
      </c>
      <c r="G98" s="215" t="s">
        <v>446</v>
      </c>
      <c r="H98" s="216">
        <v>1</v>
      </c>
      <c r="I98" s="217"/>
      <c r="J98" s="218">
        <f>ROUND(I98*H98,2)</f>
        <v>0</v>
      </c>
      <c r="K98" s="214" t="s">
        <v>19</v>
      </c>
      <c r="L98" s="44"/>
      <c r="M98" s="219" t="s">
        <v>19</v>
      </c>
      <c r="N98" s="220" t="s">
        <v>42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147</v>
      </c>
      <c r="AT98" s="223" t="s">
        <v>142</v>
      </c>
      <c r="AU98" s="223" t="s">
        <v>79</v>
      </c>
      <c r="AY98" s="17" t="s">
        <v>138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79</v>
      </c>
      <c r="BK98" s="224">
        <f>ROUND(I98*H98,2)</f>
        <v>0</v>
      </c>
      <c r="BL98" s="17" t="s">
        <v>147</v>
      </c>
      <c r="BM98" s="223" t="s">
        <v>1412</v>
      </c>
    </row>
    <row r="99" s="2" customFormat="1" ht="16.5" customHeight="1">
      <c r="A99" s="38"/>
      <c r="B99" s="39"/>
      <c r="C99" s="212" t="s">
        <v>226</v>
      </c>
      <c r="D99" s="212" t="s">
        <v>142</v>
      </c>
      <c r="E99" s="213" t="s">
        <v>1413</v>
      </c>
      <c r="F99" s="214" t="s">
        <v>1414</v>
      </c>
      <c r="G99" s="215" t="s">
        <v>446</v>
      </c>
      <c r="H99" s="216">
        <v>2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42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147</v>
      </c>
      <c r="AT99" s="223" t="s">
        <v>142</v>
      </c>
      <c r="AU99" s="223" t="s">
        <v>79</v>
      </c>
      <c r="AY99" s="17" t="s">
        <v>138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79</v>
      </c>
      <c r="BK99" s="224">
        <f>ROUND(I99*H99,2)</f>
        <v>0</v>
      </c>
      <c r="BL99" s="17" t="s">
        <v>147</v>
      </c>
      <c r="BM99" s="223" t="s">
        <v>1415</v>
      </c>
    </row>
    <row r="100" s="2" customFormat="1" ht="16.5" customHeight="1">
      <c r="A100" s="38"/>
      <c r="B100" s="39"/>
      <c r="C100" s="212" t="s">
        <v>188</v>
      </c>
      <c r="D100" s="212" t="s">
        <v>142</v>
      </c>
      <c r="E100" s="213" t="s">
        <v>868</v>
      </c>
      <c r="F100" s="214" t="s">
        <v>1416</v>
      </c>
      <c r="G100" s="215" t="s">
        <v>446</v>
      </c>
      <c r="H100" s="216">
        <v>2</v>
      </c>
      <c r="I100" s="217"/>
      <c r="J100" s="218">
        <f>ROUND(I100*H100,2)</f>
        <v>0</v>
      </c>
      <c r="K100" s="214" t="s">
        <v>19</v>
      </c>
      <c r="L100" s="44"/>
      <c r="M100" s="219" t="s">
        <v>19</v>
      </c>
      <c r="N100" s="220" t="s">
        <v>42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147</v>
      </c>
      <c r="AT100" s="223" t="s">
        <v>142</v>
      </c>
      <c r="AU100" s="223" t="s">
        <v>79</v>
      </c>
      <c r="AY100" s="17" t="s">
        <v>138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79</v>
      </c>
      <c r="BK100" s="224">
        <f>ROUND(I100*H100,2)</f>
        <v>0</v>
      </c>
      <c r="BL100" s="17" t="s">
        <v>147</v>
      </c>
      <c r="BM100" s="223" t="s">
        <v>1417</v>
      </c>
    </row>
    <row r="101" s="2" customFormat="1" ht="16.5" customHeight="1">
      <c r="A101" s="38"/>
      <c r="B101" s="39"/>
      <c r="C101" s="212" t="s">
        <v>167</v>
      </c>
      <c r="D101" s="212" t="s">
        <v>142</v>
      </c>
      <c r="E101" s="213" t="s">
        <v>868</v>
      </c>
      <c r="F101" s="214" t="s">
        <v>1416</v>
      </c>
      <c r="G101" s="215" t="s">
        <v>446</v>
      </c>
      <c r="H101" s="216">
        <v>4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42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147</v>
      </c>
      <c r="AT101" s="223" t="s">
        <v>142</v>
      </c>
      <c r="AU101" s="223" t="s">
        <v>79</v>
      </c>
      <c r="AY101" s="17" t="s">
        <v>138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79</v>
      </c>
      <c r="BK101" s="224">
        <f>ROUND(I101*H101,2)</f>
        <v>0</v>
      </c>
      <c r="BL101" s="17" t="s">
        <v>147</v>
      </c>
      <c r="BM101" s="223" t="s">
        <v>1418</v>
      </c>
    </row>
    <row r="102" s="2" customFormat="1" ht="16.5" customHeight="1">
      <c r="A102" s="38"/>
      <c r="B102" s="39"/>
      <c r="C102" s="212" t="s">
        <v>139</v>
      </c>
      <c r="D102" s="212" t="s">
        <v>142</v>
      </c>
      <c r="E102" s="213" t="s">
        <v>868</v>
      </c>
      <c r="F102" s="214" t="s">
        <v>1416</v>
      </c>
      <c r="G102" s="215" t="s">
        <v>446</v>
      </c>
      <c r="H102" s="216">
        <v>2</v>
      </c>
      <c r="I102" s="217"/>
      <c r="J102" s="218">
        <f>ROUND(I102*H102,2)</f>
        <v>0</v>
      </c>
      <c r="K102" s="214" t="s">
        <v>19</v>
      </c>
      <c r="L102" s="44"/>
      <c r="M102" s="219" t="s">
        <v>19</v>
      </c>
      <c r="N102" s="220" t="s">
        <v>42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147</v>
      </c>
      <c r="AT102" s="223" t="s">
        <v>142</v>
      </c>
      <c r="AU102" s="223" t="s">
        <v>79</v>
      </c>
      <c r="AY102" s="17" t="s">
        <v>138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79</v>
      </c>
      <c r="BK102" s="224">
        <f>ROUND(I102*H102,2)</f>
        <v>0</v>
      </c>
      <c r="BL102" s="17" t="s">
        <v>147</v>
      </c>
      <c r="BM102" s="223" t="s">
        <v>1419</v>
      </c>
    </row>
    <row r="103" s="12" customFormat="1" ht="22.8" customHeight="1">
      <c r="A103" s="12"/>
      <c r="B103" s="196"/>
      <c r="C103" s="197"/>
      <c r="D103" s="198" t="s">
        <v>70</v>
      </c>
      <c r="E103" s="210" t="s">
        <v>841</v>
      </c>
      <c r="F103" s="210" t="s">
        <v>1420</v>
      </c>
      <c r="G103" s="197"/>
      <c r="H103" s="197"/>
      <c r="I103" s="200"/>
      <c r="J103" s="211">
        <f>BK103</f>
        <v>0</v>
      </c>
      <c r="K103" s="197"/>
      <c r="L103" s="202"/>
      <c r="M103" s="203"/>
      <c r="N103" s="204"/>
      <c r="O103" s="204"/>
      <c r="P103" s="205">
        <f>SUM(P104:P105)</f>
        <v>0</v>
      </c>
      <c r="Q103" s="204"/>
      <c r="R103" s="205">
        <f>SUM(R104:R105)</f>
        <v>0</v>
      </c>
      <c r="S103" s="204"/>
      <c r="T103" s="206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7" t="s">
        <v>79</v>
      </c>
      <c r="AT103" s="208" t="s">
        <v>70</v>
      </c>
      <c r="AU103" s="208" t="s">
        <v>79</v>
      </c>
      <c r="AY103" s="207" t="s">
        <v>138</v>
      </c>
      <c r="BK103" s="209">
        <f>SUM(BK104:BK105)</f>
        <v>0</v>
      </c>
    </row>
    <row r="104" s="2" customFormat="1" ht="16.5" customHeight="1">
      <c r="A104" s="38"/>
      <c r="B104" s="39"/>
      <c r="C104" s="212" t="s">
        <v>232</v>
      </c>
      <c r="D104" s="212" t="s">
        <v>142</v>
      </c>
      <c r="E104" s="213" t="s">
        <v>1421</v>
      </c>
      <c r="F104" s="214" t="s">
        <v>1422</v>
      </c>
      <c r="G104" s="215" t="s">
        <v>243</v>
      </c>
      <c r="H104" s="216">
        <v>11</v>
      </c>
      <c r="I104" s="217"/>
      <c r="J104" s="218">
        <f>ROUND(I104*H104,2)</f>
        <v>0</v>
      </c>
      <c r="K104" s="214" t="s">
        <v>19</v>
      </c>
      <c r="L104" s="44"/>
      <c r="M104" s="219" t="s">
        <v>19</v>
      </c>
      <c r="N104" s="220" t="s">
        <v>42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147</v>
      </c>
      <c r="AT104" s="223" t="s">
        <v>142</v>
      </c>
      <c r="AU104" s="223" t="s">
        <v>81</v>
      </c>
      <c r="AY104" s="17" t="s">
        <v>138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79</v>
      </c>
      <c r="BK104" s="224">
        <f>ROUND(I104*H104,2)</f>
        <v>0</v>
      </c>
      <c r="BL104" s="17" t="s">
        <v>147</v>
      </c>
      <c r="BM104" s="223" t="s">
        <v>1423</v>
      </c>
    </row>
    <row r="105" s="2" customFormat="1" ht="16.5" customHeight="1">
      <c r="A105" s="38"/>
      <c r="B105" s="39"/>
      <c r="C105" s="212" t="s">
        <v>141</v>
      </c>
      <c r="D105" s="212" t="s">
        <v>142</v>
      </c>
      <c r="E105" s="213" t="s">
        <v>1421</v>
      </c>
      <c r="F105" s="214" t="s">
        <v>1422</v>
      </c>
      <c r="G105" s="215" t="s">
        <v>243</v>
      </c>
      <c r="H105" s="216">
        <v>1</v>
      </c>
      <c r="I105" s="217"/>
      <c r="J105" s="218">
        <f>ROUND(I105*H105,2)</f>
        <v>0</v>
      </c>
      <c r="K105" s="214" t="s">
        <v>19</v>
      </c>
      <c r="L105" s="44"/>
      <c r="M105" s="219" t="s">
        <v>19</v>
      </c>
      <c r="N105" s="220" t="s">
        <v>42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147</v>
      </c>
      <c r="AT105" s="223" t="s">
        <v>142</v>
      </c>
      <c r="AU105" s="223" t="s">
        <v>81</v>
      </c>
      <c r="AY105" s="17" t="s">
        <v>138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79</v>
      </c>
      <c r="BK105" s="224">
        <f>ROUND(I105*H105,2)</f>
        <v>0</v>
      </c>
      <c r="BL105" s="17" t="s">
        <v>147</v>
      </c>
      <c r="BM105" s="223" t="s">
        <v>1424</v>
      </c>
    </row>
    <row r="106" s="12" customFormat="1" ht="22.8" customHeight="1">
      <c r="A106" s="12"/>
      <c r="B106" s="196"/>
      <c r="C106" s="197"/>
      <c r="D106" s="198" t="s">
        <v>70</v>
      </c>
      <c r="E106" s="210" t="s">
        <v>872</v>
      </c>
      <c r="F106" s="210" t="s">
        <v>1425</v>
      </c>
      <c r="G106" s="197"/>
      <c r="H106" s="197"/>
      <c r="I106" s="200"/>
      <c r="J106" s="211">
        <f>BK106</f>
        <v>0</v>
      </c>
      <c r="K106" s="197"/>
      <c r="L106" s="202"/>
      <c r="M106" s="203"/>
      <c r="N106" s="204"/>
      <c r="O106" s="204"/>
      <c r="P106" s="205">
        <f>SUM(P107:P121)</f>
        <v>0</v>
      </c>
      <c r="Q106" s="204"/>
      <c r="R106" s="205">
        <f>SUM(R107:R121)</f>
        <v>0</v>
      </c>
      <c r="S106" s="204"/>
      <c r="T106" s="206">
        <f>SUM(T107:T121)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7" t="s">
        <v>79</v>
      </c>
      <c r="AT106" s="208" t="s">
        <v>70</v>
      </c>
      <c r="AU106" s="208" t="s">
        <v>79</v>
      </c>
      <c r="AY106" s="207" t="s">
        <v>138</v>
      </c>
      <c r="BK106" s="209">
        <f>SUM(BK107:BK121)</f>
        <v>0</v>
      </c>
    </row>
    <row r="107" s="2" customFormat="1" ht="16.5" customHeight="1">
      <c r="A107" s="38"/>
      <c r="B107" s="39"/>
      <c r="C107" s="212" t="s">
        <v>7</v>
      </c>
      <c r="D107" s="212" t="s">
        <v>142</v>
      </c>
      <c r="E107" s="213" t="s">
        <v>1426</v>
      </c>
      <c r="F107" s="214" t="s">
        <v>1427</v>
      </c>
      <c r="G107" s="215" t="s">
        <v>243</v>
      </c>
      <c r="H107" s="216">
        <v>29</v>
      </c>
      <c r="I107" s="217"/>
      <c r="J107" s="218">
        <f>ROUND(I107*H107,2)</f>
        <v>0</v>
      </c>
      <c r="K107" s="214" t="s">
        <v>19</v>
      </c>
      <c r="L107" s="44"/>
      <c r="M107" s="219" t="s">
        <v>19</v>
      </c>
      <c r="N107" s="220" t="s">
        <v>42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147</v>
      </c>
      <c r="AT107" s="223" t="s">
        <v>142</v>
      </c>
      <c r="AU107" s="223" t="s">
        <v>81</v>
      </c>
      <c r="AY107" s="17" t="s">
        <v>138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79</v>
      </c>
      <c r="BK107" s="224">
        <f>ROUND(I107*H107,2)</f>
        <v>0</v>
      </c>
      <c r="BL107" s="17" t="s">
        <v>147</v>
      </c>
      <c r="BM107" s="223" t="s">
        <v>1428</v>
      </c>
    </row>
    <row r="108" s="2" customFormat="1" ht="16.5" customHeight="1">
      <c r="A108" s="38"/>
      <c r="B108" s="39"/>
      <c r="C108" s="212" t="s">
        <v>437</v>
      </c>
      <c r="D108" s="212" t="s">
        <v>142</v>
      </c>
      <c r="E108" s="213" t="s">
        <v>1429</v>
      </c>
      <c r="F108" s="214" t="s">
        <v>1430</v>
      </c>
      <c r="G108" s="215" t="s">
        <v>243</v>
      </c>
      <c r="H108" s="216">
        <v>21</v>
      </c>
      <c r="I108" s="217"/>
      <c r="J108" s="218">
        <f>ROUND(I108*H108,2)</f>
        <v>0</v>
      </c>
      <c r="K108" s="214" t="s">
        <v>19</v>
      </c>
      <c r="L108" s="44"/>
      <c r="M108" s="219" t="s">
        <v>19</v>
      </c>
      <c r="N108" s="220" t="s">
        <v>42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147</v>
      </c>
      <c r="AT108" s="223" t="s">
        <v>142</v>
      </c>
      <c r="AU108" s="223" t="s">
        <v>81</v>
      </c>
      <c r="AY108" s="17" t="s">
        <v>138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79</v>
      </c>
      <c r="BK108" s="224">
        <f>ROUND(I108*H108,2)</f>
        <v>0</v>
      </c>
      <c r="BL108" s="17" t="s">
        <v>147</v>
      </c>
      <c r="BM108" s="223" t="s">
        <v>1431</v>
      </c>
    </row>
    <row r="109" s="2" customFormat="1" ht="24.15" customHeight="1">
      <c r="A109" s="38"/>
      <c r="B109" s="39"/>
      <c r="C109" s="212" t="s">
        <v>365</v>
      </c>
      <c r="D109" s="212" t="s">
        <v>142</v>
      </c>
      <c r="E109" s="213" t="s">
        <v>987</v>
      </c>
      <c r="F109" s="214" t="s">
        <v>1012</v>
      </c>
      <c r="G109" s="215" t="s">
        <v>446</v>
      </c>
      <c r="H109" s="216">
        <v>13</v>
      </c>
      <c r="I109" s="217"/>
      <c r="J109" s="218">
        <f>ROUND(I109*H109,2)</f>
        <v>0</v>
      </c>
      <c r="K109" s="214" t="s">
        <v>19</v>
      </c>
      <c r="L109" s="44"/>
      <c r="M109" s="219" t="s">
        <v>19</v>
      </c>
      <c r="N109" s="220" t="s">
        <v>42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147</v>
      </c>
      <c r="AT109" s="223" t="s">
        <v>142</v>
      </c>
      <c r="AU109" s="223" t="s">
        <v>81</v>
      </c>
      <c r="AY109" s="17" t="s">
        <v>138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79</v>
      </c>
      <c r="BK109" s="224">
        <f>ROUND(I109*H109,2)</f>
        <v>0</v>
      </c>
      <c r="BL109" s="17" t="s">
        <v>147</v>
      </c>
      <c r="BM109" s="223" t="s">
        <v>1432</v>
      </c>
    </row>
    <row r="110" s="2" customFormat="1" ht="24.15" customHeight="1">
      <c r="A110" s="38"/>
      <c r="B110" s="39"/>
      <c r="C110" s="212" t="s">
        <v>371</v>
      </c>
      <c r="D110" s="212" t="s">
        <v>142</v>
      </c>
      <c r="E110" s="213" t="s">
        <v>991</v>
      </c>
      <c r="F110" s="214" t="s">
        <v>1433</v>
      </c>
      <c r="G110" s="215" t="s">
        <v>461</v>
      </c>
      <c r="H110" s="216">
        <v>13</v>
      </c>
      <c r="I110" s="217"/>
      <c r="J110" s="218">
        <f>ROUND(I110*H110,2)</f>
        <v>0</v>
      </c>
      <c r="K110" s="214" t="s">
        <v>19</v>
      </c>
      <c r="L110" s="44"/>
      <c r="M110" s="219" t="s">
        <v>19</v>
      </c>
      <c r="N110" s="220" t="s">
        <v>42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147</v>
      </c>
      <c r="AT110" s="223" t="s">
        <v>142</v>
      </c>
      <c r="AU110" s="223" t="s">
        <v>81</v>
      </c>
      <c r="AY110" s="17" t="s">
        <v>138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79</v>
      </c>
      <c r="BK110" s="224">
        <f>ROUND(I110*H110,2)</f>
        <v>0</v>
      </c>
      <c r="BL110" s="17" t="s">
        <v>147</v>
      </c>
      <c r="BM110" s="223" t="s">
        <v>1434</v>
      </c>
    </row>
    <row r="111" s="2" customFormat="1" ht="16.5" customHeight="1">
      <c r="A111" s="38"/>
      <c r="B111" s="39"/>
      <c r="C111" s="212" t="s">
        <v>351</v>
      </c>
      <c r="D111" s="212" t="s">
        <v>142</v>
      </c>
      <c r="E111" s="213" t="s">
        <v>995</v>
      </c>
      <c r="F111" s="214" t="s">
        <v>1435</v>
      </c>
      <c r="G111" s="215" t="s">
        <v>461</v>
      </c>
      <c r="H111" s="216">
        <v>1</v>
      </c>
      <c r="I111" s="217"/>
      <c r="J111" s="218">
        <f>ROUND(I111*H111,2)</f>
        <v>0</v>
      </c>
      <c r="K111" s="214" t="s">
        <v>19</v>
      </c>
      <c r="L111" s="44"/>
      <c r="M111" s="219" t="s">
        <v>19</v>
      </c>
      <c r="N111" s="220" t="s">
        <v>42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147</v>
      </c>
      <c r="AT111" s="223" t="s">
        <v>142</v>
      </c>
      <c r="AU111" s="223" t="s">
        <v>81</v>
      </c>
      <c r="AY111" s="17" t="s">
        <v>138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79</v>
      </c>
      <c r="BK111" s="224">
        <f>ROUND(I111*H111,2)</f>
        <v>0</v>
      </c>
      <c r="BL111" s="17" t="s">
        <v>147</v>
      </c>
      <c r="BM111" s="223" t="s">
        <v>1436</v>
      </c>
    </row>
    <row r="112" s="2" customFormat="1" ht="16.5" customHeight="1">
      <c r="A112" s="38"/>
      <c r="B112" s="39"/>
      <c r="C112" s="212" t="s">
        <v>380</v>
      </c>
      <c r="D112" s="212" t="s">
        <v>142</v>
      </c>
      <c r="E112" s="213" t="s">
        <v>999</v>
      </c>
      <c r="F112" s="214" t="s">
        <v>1437</v>
      </c>
      <c r="G112" s="215" t="s">
        <v>278</v>
      </c>
      <c r="H112" s="216">
        <v>16</v>
      </c>
      <c r="I112" s="217"/>
      <c r="J112" s="218">
        <f>ROUND(I112*H112,2)</f>
        <v>0</v>
      </c>
      <c r="K112" s="214" t="s">
        <v>19</v>
      </c>
      <c r="L112" s="44"/>
      <c r="M112" s="219" t="s">
        <v>19</v>
      </c>
      <c r="N112" s="220" t="s">
        <v>42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147</v>
      </c>
      <c r="AT112" s="223" t="s">
        <v>142</v>
      </c>
      <c r="AU112" s="223" t="s">
        <v>81</v>
      </c>
      <c r="AY112" s="17" t="s">
        <v>138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79</v>
      </c>
      <c r="BK112" s="224">
        <f>ROUND(I112*H112,2)</f>
        <v>0</v>
      </c>
      <c r="BL112" s="17" t="s">
        <v>147</v>
      </c>
      <c r="BM112" s="223" t="s">
        <v>1438</v>
      </c>
    </row>
    <row r="113" s="2" customFormat="1" ht="16.5" customHeight="1">
      <c r="A113" s="38"/>
      <c r="B113" s="39"/>
      <c r="C113" s="212" t="s">
        <v>678</v>
      </c>
      <c r="D113" s="212" t="s">
        <v>142</v>
      </c>
      <c r="E113" s="213" t="s">
        <v>1003</v>
      </c>
      <c r="F113" s="214" t="s">
        <v>1439</v>
      </c>
      <c r="G113" s="215" t="s">
        <v>278</v>
      </c>
      <c r="H113" s="216">
        <v>10</v>
      </c>
      <c r="I113" s="217"/>
      <c r="J113" s="218">
        <f>ROUND(I113*H113,2)</f>
        <v>0</v>
      </c>
      <c r="K113" s="214" t="s">
        <v>19</v>
      </c>
      <c r="L113" s="44"/>
      <c r="M113" s="219" t="s">
        <v>19</v>
      </c>
      <c r="N113" s="220" t="s">
        <v>42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147</v>
      </c>
      <c r="AT113" s="223" t="s">
        <v>142</v>
      </c>
      <c r="AU113" s="223" t="s">
        <v>81</v>
      </c>
      <c r="AY113" s="17" t="s">
        <v>138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79</v>
      </c>
      <c r="BK113" s="224">
        <f>ROUND(I113*H113,2)</f>
        <v>0</v>
      </c>
      <c r="BL113" s="17" t="s">
        <v>147</v>
      </c>
      <c r="BM113" s="223" t="s">
        <v>1440</v>
      </c>
    </row>
    <row r="114" s="2" customFormat="1" ht="16.5" customHeight="1">
      <c r="A114" s="38"/>
      <c r="B114" s="39"/>
      <c r="C114" s="212" t="s">
        <v>530</v>
      </c>
      <c r="D114" s="212" t="s">
        <v>142</v>
      </c>
      <c r="E114" s="213" t="s">
        <v>1007</v>
      </c>
      <c r="F114" s="214" t="s">
        <v>1441</v>
      </c>
      <c r="G114" s="215" t="s">
        <v>446</v>
      </c>
      <c r="H114" s="216">
        <v>32</v>
      </c>
      <c r="I114" s="217"/>
      <c r="J114" s="218">
        <f>ROUND(I114*H114,2)</f>
        <v>0</v>
      </c>
      <c r="K114" s="214" t="s">
        <v>19</v>
      </c>
      <c r="L114" s="44"/>
      <c r="M114" s="219" t="s">
        <v>19</v>
      </c>
      <c r="N114" s="220" t="s">
        <v>42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147</v>
      </c>
      <c r="AT114" s="223" t="s">
        <v>142</v>
      </c>
      <c r="AU114" s="223" t="s">
        <v>81</v>
      </c>
      <c r="AY114" s="17" t="s">
        <v>138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79</v>
      </c>
      <c r="BK114" s="224">
        <f>ROUND(I114*H114,2)</f>
        <v>0</v>
      </c>
      <c r="BL114" s="17" t="s">
        <v>147</v>
      </c>
      <c r="BM114" s="223" t="s">
        <v>1442</v>
      </c>
    </row>
    <row r="115" s="2" customFormat="1" ht="16.5" customHeight="1">
      <c r="A115" s="38"/>
      <c r="B115" s="39"/>
      <c r="C115" s="212" t="s">
        <v>689</v>
      </c>
      <c r="D115" s="212" t="s">
        <v>142</v>
      </c>
      <c r="E115" s="213" t="s">
        <v>1017</v>
      </c>
      <c r="F115" s="214" t="s">
        <v>1443</v>
      </c>
      <c r="G115" s="215" t="s">
        <v>461</v>
      </c>
      <c r="H115" s="216">
        <v>1</v>
      </c>
      <c r="I115" s="217"/>
      <c r="J115" s="218">
        <f>ROUND(I115*H115,2)</f>
        <v>0</v>
      </c>
      <c r="K115" s="214" t="s">
        <v>19</v>
      </c>
      <c r="L115" s="44"/>
      <c r="M115" s="219" t="s">
        <v>19</v>
      </c>
      <c r="N115" s="220" t="s">
        <v>42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147</v>
      </c>
      <c r="AT115" s="223" t="s">
        <v>142</v>
      </c>
      <c r="AU115" s="223" t="s">
        <v>81</v>
      </c>
      <c r="AY115" s="17" t="s">
        <v>138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79</v>
      </c>
      <c r="BK115" s="224">
        <f>ROUND(I115*H115,2)</f>
        <v>0</v>
      </c>
      <c r="BL115" s="17" t="s">
        <v>147</v>
      </c>
      <c r="BM115" s="223" t="s">
        <v>1444</v>
      </c>
    </row>
    <row r="116" s="2" customFormat="1" ht="16.5" customHeight="1">
      <c r="A116" s="38"/>
      <c r="B116" s="39"/>
      <c r="C116" s="212" t="s">
        <v>697</v>
      </c>
      <c r="D116" s="212" t="s">
        <v>142</v>
      </c>
      <c r="E116" s="213" t="s">
        <v>1021</v>
      </c>
      <c r="F116" s="214" t="s">
        <v>1445</v>
      </c>
      <c r="G116" s="215" t="s">
        <v>461</v>
      </c>
      <c r="H116" s="216">
        <v>8</v>
      </c>
      <c r="I116" s="217"/>
      <c r="J116" s="218">
        <f>ROUND(I116*H116,2)</f>
        <v>0</v>
      </c>
      <c r="K116" s="214" t="s">
        <v>19</v>
      </c>
      <c r="L116" s="44"/>
      <c r="M116" s="219" t="s">
        <v>19</v>
      </c>
      <c r="N116" s="220" t="s">
        <v>42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147</v>
      </c>
      <c r="AT116" s="223" t="s">
        <v>142</v>
      </c>
      <c r="AU116" s="223" t="s">
        <v>81</v>
      </c>
      <c r="AY116" s="17" t="s">
        <v>138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79</v>
      </c>
      <c r="BK116" s="224">
        <f>ROUND(I116*H116,2)</f>
        <v>0</v>
      </c>
      <c r="BL116" s="17" t="s">
        <v>147</v>
      </c>
      <c r="BM116" s="223" t="s">
        <v>1446</v>
      </c>
    </row>
    <row r="117" s="2" customFormat="1" ht="24.15" customHeight="1">
      <c r="A117" s="38"/>
      <c r="B117" s="39"/>
      <c r="C117" s="212" t="s">
        <v>593</v>
      </c>
      <c r="D117" s="212" t="s">
        <v>142</v>
      </c>
      <c r="E117" s="213" t="s">
        <v>870</v>
      </c>
      <c r="F117" s="214" t="s">
        <v>1447</v>
      </c>
      <c r="G117" s="215" t="s">
        <v>145</v>
      </c>
      <c r="H117" s="216">
        <v>19</v>
      </c>
      <c r="I117" s="217"/>
      <c r="J117" s="218">
        <f>ROUND(I117*H117,2)</f>
        <v>0</v>
      </c>
      <c r="K117" s="214" t="s">
        <v>19</v>
      </c>
      <c r="L117" s="44"/>
      <c r="M117" s="219" t="s">
        <v>19</v>
      </c>
      <c r="N117" s="220" t="s">
        <v>42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147</v>
      </c>
      <c r="AT117" s="223" t="s">
        <v>142</v>
      </c>
      <c r="AU117" s="223" t="s">
        <v>81</v>
      </c>
      <c r="AY117" s="17" t="s">
        <v>138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79</v>
      </c>
      <c r="BK117" s="224">
        <f>ROUND(I117*H117,2)</f>
        <v>0</v>
      </c>
      <c r="BL117" s="17" t="s">
        <v>147</v>
      </c>
      <c r="BM117" s="223" t="s">
        <v>1448</v>
      </c>
    </row>
    <row r="118" s="2" customFormat="1" ht="37.8" customHeight="1">
      <c r="A118" s="38"/>
      <c r="B118" s="39"/>
      <c r="C118" s="212" t="s">
        <v>598</v>
      </c>
      <c r="D118" s="212" t="s">
        <v>142</v>
      </c>
      <c r="E118" s="213" t="s">
        <v>906</v>
      </c>
      <c r="F118" s="214" t="s">
        <v>1449</v>
      </c>
      <c r="G118" s="215" t="s">
        <v>461</v>
      </c>
      <c r="H118" s="216">
        <v>1</v>
      </c>
      <c r="I118" s="217"/>
      <c r="J118" s="218">
        <f>ROUND(I118*H118,2)</f>
        <v>0</v>
      </c>
      <c r="K118" s="214" t="s">
        <v>19</v>
      </c>
      <c r="L118" s="44"/>
      <c r="M118" s="219" t="s">
        <v>19</v>
      </c>
      <c r="N118" s="220" t="s">
        <v>42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147</v>
      </c>
      <c r="AT118" s="223" t="s">
        <v>142</v>
      </c>
      <c r="AU118" s="223" t="s">
        <v>81</v>
      </c>
      <c r="AY118" s="17" t="s">
        <v>138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79</v>
      </c>
      <c r="BK118" s="224">
        <f>ROUND(I118*H118,2)</f>
        <v>0</v>
      </c>
      <c r="BL118" s="17" t="s">
        <v>147</v>
      </c>
      <c r="BM118" s="223" t="s">
        <v>1450</v>
      </c>
    </row>
    <row r="119" s="2" customFormat="1" ht="24.15" customHeight="1">
      <c r="A119" s="38"/>
      <c r="B119" s="39"/>
      <c r="C119" s="212" t="s">
        <v>603</v>
      </c>
      <c r="D119" s="212" t="s">
        <v>142</v>
      </c>
      <c r="E119" s="213" t="s">
        <v>955</v>
      </c>
      <c r="F119" s="214" t="s">
        <v>1451</v>
      </c>
      <c r="G119" s="215" t="s">
        <v>461</v>
      </c>
      <c r="H119" s="216">
        <v>1</v>
      </c>
      <c r="I119" s="217"/>
      <c r="J119" s="218">
        <f>ROUND(I119*H119,2)</f>
        <v>0</v>
      </c>
      <c r="K119" s="214" t="s">
        <v>19</v>
      </c>
      <c r="L119" s="44"/>
      <c r="M119" s="219" t="s">
        <v>19</v>
      </c>
      <c r="N119" s="220" t="s">
        <v>42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147</v>
      </c>
      <c r="AT119" s="223" t="s">
        <v>142</v>
      </c>
      <c r="AU119" s="223" t="s">
        <v>81</v>
      </c>
      <c r="AY119" s="17" t="s">
        <v>138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79</v>
      </c>
      <c r="BK119" s="224">
        <f>ROUND(I119*H119,2)</f>
        <v>0</v>
      </c>
      <c r="BL119" s="17" t="s">
        <v>147</v>
      </c>
      <c r="BM119" s="223" t="s">
        <v>1452</v>
      </c>
    </row>
    <row r="120" s="2" customFormat="1" ht="16.5" customHeight="1">
      <c r="A120" s="38"/>
      <c r="B120" s="39"/>
      <c r="C120" s="212" t="s">
        <v>611</v>
      </c>
      <c r="D120" s="212" t="s">
        <v>142</v>
      </c>
      <c r="E120" s="213" t="s">
        <v>957</v>
      </c>
      <c r="F120" s="214" t="s">
        <v>1453</v>
      </c>
      <c r="G120" s="215" t="s">
        <v>1454</v>
      </c>
      <c r="H120" s="216">
        <v>93</v>
      </c>
      <c r="I120" s="217"/>
      <c r="J120" s="218">
        <f>ROUND(I120*H120,2)</f>
        <v>0</v>
      </c>
      <c r="K120" s="214" t="s">
        <v>19</v>
      </c>
      <c r="L120" s="44"/>
      <c r="M120" s="219" t="s">
        <v>19</v>
      </c>
      <c r="N120" s="220" t="s">
        <v>42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147</v>
      </c>
      <c r="AT120" s="223" t="s">
        <v>142</v>
      </c>
      <c r="AU120" s="223" t="s">
        <v>81</v>
      </c>
      <c r="AY120" s="17" t="s">
        <v>138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79</v>
      </c>
      <c r="BK120" s="224">
        <f>ROUND(I120*H120,2)</f>
        <v>0</v>
      </c>
      <c r="BL120" s="17" t="s">
        <v>147</v>
      </c>
      <c r="BM120" s="223" t="s">
        <v>1455</v>
      </c>
    </row>
    <row r="121" s="2" customFormat="1" ht="16.5" customHeight="1">
      <c r="A121" s="38"/>
      <c r="B121" s="39"/>
      <c r="C121" s="212" t="s">
        <v>356</v>
      </c>
      <c r="D121" s="212" t="s">
        <v>142</v>
      </c>
      <c r="E121" s="213" t="s">
        <v>1011</v>
      </c>
      <c r="F121" s="214" t="s">
        <v>1456</v>
      </c>
      <c r="G121" s="215" t="s">
        <v>1454</v>
      </c>
      <c r="H121" s="216">
        <v>31</v>
      </c>
      <c r="I121" s="217"/>
      <c r="J121" s="218">
        <f>ROUND(I121*H121,2)</f>
        <v>0</v>
      </c>
      <c r="K121" s="214" t="s">
        <v>19</v>
      </c>
      <c r="L121" s="44"/>
      <c r="M121" s="279" t="s">
        <v>19</v>
      </c>
      <c r="N121" s="280" t="s">
        <v>42</v>
      </c>
      <c r="O121" s="281"/>
      <c r="P121" s="282">
        <f>O121*H121</f>
        <v>0</v>
      </c>
      <c r="Q121" s="282">
        <v>0</v>
      </c>
      <c r="R121" s="282">
        <f>Q121*H121</f>
        <v>0</v>
      </c>
      <c r="S121" s="282">
        <v>0</v>
      </c>
      <c r="T121" s="283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147</v>
      </c>
      <c r="AT121" s="223" t="s">
        <v>142</v>
      </c>
      <c r="AU121" s="223" t="s">
        <v>81</v>
      </c>
      <c r="AY121" s="17" t="s">
        <v>138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79</v>
      </c>
      <c r="BK121" s="224">
        <f>ROUND(I121*H121,2)</f>
        <v>0</v>
      </c>
      <c r="BL121" s="17" t="s">
        <v>147</v>
      </c>
      <c r="BM121" s="223" t="s">
        <v>1457</v>
      </c>
    </row>
    <row r="122" s="2" customFormat="1" ht="6.96" customHeight="1">
      <c r="A122" s="38"/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44"/>
      <c r="M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</sheetData>
  <sheetProtection sheet="1" autoFilter="0" formatColumns="0" formatRows="0" objects="1" scenarios="1" spinCount="100000" saltValue="m1TLSqKkRu2ozxL17N07tGLCS/LnAjkhO2HhKXS4t1xNUTK63KaV/4gdxJAU2zhhp0qzLqDADsf5DHbMzFIFmQ==" hashValue="LhLJ8181s6zJ0DXnVXoQUFuGfNdBw3Ub20oGRmqsELXf1SFq2pvCqyFLtJuc8oZL5X/c8w3tRMEOXPEvXFrc5A==" algorithmName="SHA-512" password="CC35"/>
  <autoFilter ref="C82:K12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107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Stavební úpravy sociálních prostor v objektu Petřínská 43, Plzeň</v>
      </c>
      <c r="F7" s="142"/>
      <c r="G7" s="142"/>
      <c r="H7" s="142"/>
      <c r="L7" s="20"/>
    </row>
    <row r="8" s="1" customFormat="1" ht="12" customHeight="1">
      <c r="B8" s="20"/>
      <c r="D8" s="142" t="s">
        <v>108</v>
      </c>
      <c r="L8" s="20"/>
    </row>
    <row r="9" s="2" customFormat="1" ht="16.5" customHeight="1">
      <c r="A9" s="38"/>
      <c r="B9" s="44"/>
      <c r="C9" s="38"/>
      <c r="D9" s="38"/>
      <c r="E9" s="143" t="s">
        <v>1458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1459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1460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14. 7. 2022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28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ROUND(J92,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ROUND((SUM(BE92:BE125)),  2)</f>
        <v>0</v>
      </c>
      <c r="G35" s="38"/>
      <c r="H35" s="38"/>
      <c r="I35" s="157">
        <v>0.20999999999999999</v>
      </c>
      <c r="J35" s="156">
        <f>ROUND(((SUM(BE92:BE125))*I35),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ROUND((SUM(BF92:BF125)),  2)</f>
        <v>0</v>
      </c>
      <c r="G36" s="38"/>
      <c r="H36" s="38"/>
      <c r="I36" s="157">
        <v>0.14999999999999999</v>
      </c>
      <c r="J36" s="156">
        <f>ROUND(((SUM(BF92:BF125))*I36),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ROUND((SUM(BG92:BG125)),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ROUND((SUM(BH92:BH125)),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ROUND((SUM(BI92:BI125)),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110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Stavební úpravy sociálních prostor v objektu Petřínská 43, Plzeň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108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1458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1459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f1 - material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Petřínská 43</v>
      </c>
      <c r="G56" s="40"/>
      <c r="H56" s="40"/>
      <c r="I56" s="32" t="s">
        <v>23</v>
      </c>
      <c r="J56" s="72" t="str">
        <f>IF(J14="","",J14)</f>
        <v>14. 7. 2022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31</v>
      </c>
      <c r="J58" s="36" t="str">
        <f>E23</f>
        <v>HBH Atelier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111</v>
      </c>
      <c r="D61" s="171"/>
      <c r="E61" s="171"/>
      <c r="F61" s="171"/>
      <c r="G61" s="171"/>
      <c r="H61" s="171"/>
      <c r="I61" s="171"/>
      <c r="J61" s="172" t="s">
        <v>112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J92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113</v>
      </c>
    </row>
    <row r="64" hidden="1" s="9" customFormat="1" ht="24.96" customHeight="1">
      <c r="A64" s="9"/>
      <c r="B64" s="174"/>
      <c r="C64" s="175"/>
      <c r="D64" s="176" t="s">
        <v>1461</v>
      </c>
      <c r="E64" s="177"/>
      <c r="F64" s="177"/>
      <c r="G64" s="177"/>
      <c r="H64" s="177"/>
      <c r="I64" s="177"/>
      <c r="J64" s="178">
        <f>J93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9" customFormat="1" ht="24.96" customHeight="1">
      <c r="A65" s="9"/>
      <c r="B65" s="174"/>
      <c r="C65" s="175"/>
      <c r="D65" s="176" t="s">
        <v>1462</v>
      </c>
      <c r="E65" s="177"/>
      <c r="F65" s="177"/>
      <c r="G65" s="177"/>
      <c r="H65" s="177"/>
      <c r="I65" s="177"/>
      <c r="J65" s="178">
        <f>J96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9" customFormat="1" ht="24.96" customHeight="1">
      <c r="A66" s="9"/>
      <c r="B66" s="174"/>
      <c r="C66" s="175"/>
      <c r="D66" s="176" t="s">
        <v>1463</v>
      </c>
      <c r="E66" s="177"/>
      <c r="F66" s="177"/>
      <c r="G66" s="177"/>
      <c r="H66" s="177"/>
      <c r="I66" s="177"/>
      <c r="J66" s="178">
        <f>J101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9" customFormat="1" ht="24.96" customHeight="1">
      <c r="A67" s="9"/>
      <c r="B67" s="174"/>
      <c r="C67" s="175"/>
      <c r="D67" s="176" t="s">
        <v>1464</v>
      </c>
      <c r="E67" s="177"/>
      <c r="F67" s="177"/>
      <c r="G67" s="177"/>
      <c r="H67" s="177"/>
      <c r="I67" s="177"/>
      <c r="J67" s="178">
        <f>J106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9" customFormat="1" ht="24.96" customHeight="1">
      <c r="A68" s="9"/>
      <c r="B68" s="174"/>
      <c r="C68" s="175"/>
      <c r="D68" s="176" t="s">
        <v>1465</v>
      </c>
      <c r="E68" s="177"/>
      <c r="F68" s="177"/>
      <c r="G68" s="177"/>
      <c r="H68" s="177"/>
      <c r="I68" s="177"/>
      <c r="J68" s="178">
        <f>J109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9" customFormat="1" ht="24.96" customHeight="1">
      <c r="A69" s="9"/>
      <c r="B69" s="174"/>
      <c r="C69" s="175"/>
      <c r="D69" s="176" t="s">
        <v>1466</v>
      </c>
      <c r="E69" s="177"/>
      <c r="F69" s="177"/>
      <c r="G69" s="177"/>
      <c r="H69" s="177"/>
      <c r="I69" s="177"/>
      <c r="J69" s="178">
        <f>J121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9" customFormat="1" ht="24.96" customHeight="1">
      <c r="A70" s="9"/>
      <c r="B70" s="174"/>
      <c r="C70" s="175"/>
      <c r="D70" s="176" t="s">
        <v>1467</v>
      </c>
      <c r="E70" s="177"/>
      <c r="F70" s="177"/>
      <c r="G70" s="177"/>
      <c r="H70" s="177"/>
      <c r="I70" s="177"/>
      <c r="J70" s="178">
        <f>J124</f>
        <v>0</v>
      </c>
      <c r="K70" s="175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123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9" t="str">
        <f>E7</f>
        <v>Stavební úpravy sociálních prostor v objektu Petřínská 43, Plzeň</v>
      </c>
      <c r="F80" s="32"/>
      <c r="G80" s="32"/>
      <c r="H80" s="32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" customFormat="1" ht="12" customHeight="1">
      <c r="B81" s="21"/>
      <c r="C81" s="32" t="s">
        <v>108</v>
      </c>
      <c r="D81" s="22"/>
      <c r="E81" s="22"/>
      <c r="F81" s="22"/>
      <c r="G81" s="22"/>
      <c r="H81" s="22"/>
      <c r="I81" s="22"/>
      <c r="J81" s="22"/>
      <c r="K81" s="22"/>
      <c r="L81" s="20"/>
    </row>
    <row r="82" s="2" customFormat="1" ht="16.5" customHeight="1">
      <c r="A82" s="38"/>
      <c r="B82" s="39"/>
      <c r="C82" s="40"/>
      <c r="D82" s="40"/>
      <c r="E82" s="169" t="s">
        <v>1458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1459</v>
      </c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E11</f>
        <v>f1 - material</v>
      </c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F14</f>
        <v>Petřínská 43</v>
      </c>
      <c r="G86" s="40"/>
      <c r="H86" s="40"/>
      <c r="I86" s="32" t="s">
        <v>23</v>
      </c>
      <c r="J86" s="72" t="str">
        <f>IF(J14="","",J14)</f>
        <v>14. 7. 2022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E17</f>
        <v xml:space="preserve"> </v>
      </c>
      <c r="G88" s="40"/>
      <c r="H88" s="40"/>
      <c r="I88" s="32" t="s">
        <v>31</v>
      </c>
      <c r="J88" s="36" t="str">
        <f>E23</f>
        <v>HBH Atelier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IF(E20="","",E20)</f>
        <v>Vyplň údaj</v>
      </c>
      <c r="G89" s="40"/>
      <c r="H89" s="40"/>
      <c r="I89" s="32" t="s">
        <v>34</v>
      </c>
      <c r="J89" s="36" t="str">
        <f>E26</f>
        <v xml:space="preserve"> </v>
      </c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85"/>
      <c r="B91" s="186"/>
      <c r="C91" s="187" t="s">
        <v>124</v>
      </c>
      <c r="D91" s="188" t="s">
        <v>56</v>
      </c>
      <c r="E91" s="188" t="s">
        <v>52</v>
      </c>
      <c r="F91" s="188" t="s">
        <v>53</v>
      </c>
      <c r="G91" s="188" t="s">
        <v>125</v>
      </c>
      <c r="H91" s="188" t="s">
        <v>126</v>
      </c>
      <c r="I91" s="188" t="s">
        <v>127</v>
      </c>
      <c r="J91" s="188" t="s">
        <v>112</v>
      </c>
      <c r="K91" s="189" t="s">
        <v>128</v>
      </c>
      <c r="L91" s="190"/>
      <c r="M91" s="92" t="s">
        <v>19</v>
      </c>
      <c r="N91" s="93" t="s">
        <v>41</v>
      </c>
      <c r="O91" s="93" t="s">
        <v>129</v>
      </c>
      <c r="P91" s="93" t="s">
        <v>130</v>
      </c>
      <c r="Q91" s="93" t="s">
        <v>131</v>
      </c>
      <c r="R91" s="93" t="s">
        <v>132</v>
      </c>
      <c r="S91" s="93" t="s">
        <v>133</v>
      </c>
      <c r="T91" s="94" t="s">
        <v>134</v>
      </c>
      <c r="U91" s="185"/>
      <c r="V91" s="185"/>
      <c r="W91" s="185"/>
      <c r="X91" s="185"/>
      <c r="Y91" s="185"/>
      <c r="Z91" s="185"/>
      <c r="AA91" s="185"/>
      <c r="AB91" s="185"/>
      <c r="AC91" s="185"/>
      <c r="AD91" s="185"/>
      <c r="AE91" s="185"/>
    </row>
    <row r="92" s="2" customFormat="1" ht="22.8" customHeight="1">
      <c r="A92" s="38"/>
      <c r="B92" s="39"/>
      <c r="C92" s="99" t="s">
        <v>135</v>
      </c>
      <c r="D92" s="40"/>
      <c r="E92" s="40"/>
      <c r="F92" s="40"/>
      <c r="G92" s="40"/>
      <c r="H92" s="40"/>
      <c r="I92" s="40"/>
      <c r="J92" s="191">
        <f>BK92</f>
        <v>0</v>
      </c>
      <c r="K92" s="40"/>
      <c r="L92" s="44"/>
      <c r="M92" s="95"/>
      <c r="N92" s="192"/>
      <c r="O92" s="96"/>
      <c r="P92" s="193">
        <f>P93+P96+P101+P106+P109+P121+P124</f>
        <v>0</v>
      </c>
      <c r="Q92" s="96"/>
      <c r="R92" s="193">
        <f>R93+R96+R101+R106+R109+R121+R124</f>
        <v>0</v>
      </c>
      <c r="S92" s="96"/>
      <c r="T92" s="194">
        <f>T93+T96+T101+T106+T109+T121+T124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70</v>
      </c>
      <c r="AU92" s="17" t="s">
        <v>113</v>
      </c>
      <c r="BK92" s="195">
        <f>BK93+BK96+BK101+BK106+BK109+BK121+BK124</f>
        <v>0</v>
      </c>
    </row>
    <row r="93" s="12" customFormat="1" ht="25.92" customHeight="1">
      <c r="A93" s="12"/>
      <c r="B93" s="196"/>
      <c r="C93" s="197"/>
      <c r="D93" s="198" t="s">
        <v>70</v>
      </c>
      <c r="E93" s="199" t="s">
        <v>800</v>
      </c>
      <c r="F93" s="199" t="s">
        <v>1468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SUM(P94:P95)</f>
        <v>0</v>
      </c>
      <c r="Q93" s="204"/>
      <c r="R93" s="205">
        <f>SUM(R94:R95)</f>
        <v>0</v>
      </c>
      <c r="S93" s="204"/>
      <c r="T93" s="206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79</v>
      </c>
      <c r="AT93" s="208" t="s">
        <v>70</v>
      </c>
      <c r="AU93" s="208" t="s">
        <v>71</v>
      </c>
      <c r="AY93" s="207" t="s">
        <v>138</v>
      </c>
      <c r="BK93" s="209">
        <f>SUM(BK94:BK95)</f>
        <v>0</v>
      </c>
    </row>
    <row r="94" s="2" customFormat="1" ht="16.5" customHeight="1">
      <c r="A94" s="38"/>
      <c r="B94" s="39"/>
      <c r="C94" s="266" t="s">
        <v>79</v>
      </c>
      <c r="D94" s="266" t="s">
        <v>308</v>
      </c>
      <c r="E94" s="267" t="s">
        <v>1469</v>
      </c>
      <c r="F94" s="268" t="s">
        <v>1470</v>
      </c>
      <c r="G94" s="269" t="s">
        <v>433</v>
      </c>
      <c r="H94" s="270">
        <v>5</v>
      </c>
      <c r="I94" s="271"/>
      <c r="J94" s="272">
        <f>ROUND(I94*H94,2)</f>
        <v>0</v>
      </c>
      <c r="K94" s="268" t="s">
        <v>19</v>
      </c>
      <c r="L94" s="273"/>
      <c r="M94" s="274" t="s">
        <v>19</v>
      </c>
      <c r="N94" s="275" t="s">
        <v>42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175</v>
      </c>
      <c r="AT94" s="223" t="s">
        <v>308</v>
      </c>
      <c r="AU94" s="223" t="s">
        <v>79</v>
      </c>
      <c r="AY94" s="17" t="s">
        <v>138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79</v>
      </c>
      <c r="BK94" s="224">
        <f>ROUND(I94*H94,2)</f>
        <v>0</v>
      </c>
      <c r="BL94" s="17" t="s">
        <v>147</v>
      </c>
      <c r="BM94" s="223" t="s">
        <v>1471</v>
      </c>
    </row>
    <row r="95" s="2" customFormat="1" ht="16.5" customHeight="1">
      <c r="A95" s="38"/>
      <c r="B95" s="39"/>
      <c r="C95" s="266" t="s">
        <v>81</v>
      </c>
      <c r="D95" s="266" t="s">
        <v>308</v>
      </c>
      <c r="E95" s="267" t="s">
        <v>1472</v>
      </c>
      <c r="F95" s="268" t="s">
        <v>1473</v>
      </c>
      <c r="G95" s="269" t="s">
        <v>433</v>
      </c>
      <c r="H95" s="270">
        <v>3</v>
      </c>
      <c r="I95" s="271"/>
      <c r="J95" s="272">
        <f>ROUND(I95*H95,2)</f>
        <v>0</v>
      </c>
      <c r="K95" s="268" t="s">
        <v>19</v>
      </c>
      <c r="L95" s="273"/>
      <c r="M95" s="274" t="s">
        <v>19</v>
      </c>
      <c r="N95" s="275" t="s">
        <v>42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175</v>
      </c>
      <c r="AT95" s="223" t="s">
        <v>308</v>
      </c>
      <c r="AU95" s="223" t="s">
        <v>79</v>
      </c>
      <c r="AY95" s="17" t="s">
        <v>138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79</v>
      </c>
      <c r="BK95" s="224">
        <f>ROUND(I95*H95,2)</f>
        <v>0</v>
      </c>
      <c r="BL95" s="17" t="s">
        <v>147</v>
      </c>
      <c r="BM95" s="223" t="s">
        <v>1474</v>
      </c>
    </row>
    <row r="96" s="12" customFormat="1" ht="25.92" customHeight="1">
      <c r="A96" s="12"/>
      <c r="B96" s="196"/>
      <c r="C96" s="197"/>
      <c r="D96" s="198" t="s">
        <v>70</v>
      </c>
      <c r="E96" s="199" t="s">
        <v>802</v>
      </c>
      <c r="F96" s="199" t="s">
        <v>1475</v>
      </c>
      <c r="G96" s="197"/>
      <c r="H96" s="197"/>
      <c r="I96" s="200"/>
      <c r="J96" s="201">
        <f>BK96</f>
        <v>0</v>
      </c>
      <c r="K96" s="197"/>
      <c r="L96" s="202"/>
      <c r="M96" s="203"/>
      <c r="N96" s="204"/>
      <c r="O96" s="204"/>
      <c r="P96" s="205">
        <f>SUM(P97:P100)</f>
        <v>0</v>
      </c>
      <c r="Q96" s="204"/>
      <c r="R96" s="205">
        <f>SUM(R97:R100)</f>
        <v>0</v>
      </c>
      <c r="S96" s="204"/>
      <c r="T96" s="206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7" t="s">
        <v>79</v>
      </c>
      <c r="AT96" s="208" t="s">
        <v>70</v>
      </c>
      <c r="AU96" s="208" t="s">
        <v>71</v>
      </c>
      <c r="AY96" s="207" t="s">
        <v>138</v>
      </c>
      <c r="BK96" s="209">
        <f>SUM(BK97:BK100)</f>
        <v>0</v>
      </c>
    </row>
    <row r="97" s="2" customFormat="1" ht="37.8" customHeight="1">
      <c r="A97" s="38"/>
      <c r="B97" s="39"/>
      <c r="C97" s="266" t="s">
        <v>151</v>
      </c>
      <c r="D97" s="266" t="s">
        <v>308</v>
      </c>
      <c r="E97" s="267" t="s">
        <v>1476</v>
      </c>
      <c r="F97" s="268" t="s">
        <v>1477</v>
      </c>
      <c r="G97" s="269" t="s">
        <v>243</v>
      </c>
      <c r="H97" s="270">
        <v>85</v>
      </c>
      <c r="I97" s="271"/>
      <c r="J97" s="272">
        <f>ROUND(I97*H97,2)</f>
        <v>0</v>
      </c>
      <c r="K97" s="268" t="s">
        <v>19</v>
      </c>
      <c r="L97" s="273"/>
      <c r="M97" s="274" t="s">
        <v>19</v>
      </c>
      <c r="N97" s="275" t="s">
        <v>42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175</v>
      </c>
      <c r="AT97" s="223" t="s">
        <v>308</v>
      </c>
      <c r="AU97" s="223" t="s">
        <v>79</v>
      </c>
      <c r="AY97" s="17" t="s">
        <v>138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79</v>
      </c>
      <c r="BK97" s="224">
        <f>ROUND(I97*H97,2)</f>
        <v>0</v>
      </c>
      <c r="BL97" s="17" t="s">
        <v>147</v>
      </c>
      <c r="BM97" s="223" t="s">
        <v>1478</v>
      </c>
    </row>
    <row r="98" s="2" customFormat="1" ht="37.8" customHeight="1">
      <c r="A98" s="38"/>
      <c r="B98" s="39"/>
      <c r="C98" s="266" t="s">
        <v>147</v>
      </c>
      <c r="D98" s="266" t="s">
        <v>308</v>
      </c>
      <c r="E98" s="267" t="s">
        <v>1479</v>
      </c>
      <c r="F98" s="268" t="s">
        <v>1480</v>
      </c>
      <c r="G98" s="269" t="s">
        <v>243</v>
      </c>
      <c r="H98" s="270">
        <v>200</v>
      </c>
      <c r="I98" s="271"/>
      <c r="J98" s="272">
        <f>ROUND(I98*H98,2)</f>
        <v>0</v>
      </c>
      <c r="K98" s="268" t="s">
        <v>19</v>
      </c>
      <c r="L98" s="273"/>
      <c r="M98" s="274" t="s">
        <v>19</v>
      </c>
      <c r="N98" s="275" t="s">
        <v>42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175</v>
      </c>
      <c r="AT98" s="223" t="s">
        <v>308</v>
      </c>
      <c r="AU98" s="223" t="s">
        <v>79</v>
      </c>
      <c r="AY98" s="17" t="s">
        <v>138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79</v>
      </c>
      <c r="BK98" s="224">
        <f>ROUND(I98*H98,2)</f>
        <v>0</v>
      </c>
      <c r="BL98" s="17" t="s">
        <v>147</v>
      </c>
      <c r="BM98" s="223" t="s">
        <v>1481</v>
      </c>
    </row>
    <row r="99" s="2" customFormat="1" ht="24.15" customHeight="1">
      <c r="A99" s="38"/>
      <c r="B99" s="39"/>
      <c r="C99" s="266" t="s">
        <v>188</v>
      </c>
      <c r="D99" s="266" t="s">
        <v>308</v>
      </c>
      <c r="E99" s="267" t="s">
        <v>1482</v>
      </c>
      <c r="F99" s="268" t="s">
        <v>1483</v>
      </c>
      <c r="G99" s="269" t="s">
        <v>243</v>
      </c>
      <c r="H99" s="270">
        <v>60</v>
      </c>
      <c r="I99" s="271"/>
      <c r="J99" s="272">
        <f>ROUND(I99*H99,2)</f>
        <v>0</v>
      </c>
      <c r="K99" s="268" t="s">
        <v>19</v>
      </c>
      <c r="L99" s="273"/>
      <c r="M99" s="274" t="s">
        <v>19</v>
      </c>
      <c r="N99" s="275" t="s">
        <v>42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175</v>
      </c>
      <c r="AT99" s="223" t="s">
        <v>308</v>
      </c>
      <c r="AU99" s="223" t="s">
        <v>79</v>
      </c>
      <c r="AY99" s="17" t="s">
        <v>138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79</v>
      </c>
      <c r="BK99" s="224">
        <f>ROUND(I99*H99,2)</f>
        <v>0</v>
      </c>
      <c r="BL99" s="17" t="s">
        <v>147</v>
      </c>
      <c r="BM99" s="223" t="s">
        <v>1484</v>
      </c>
    </row>
    <row r="100" s="2" customFormat="1" ht="44.25" customHeight="1">
      <c r="A100" s="38"/>
      <c r="B100" s="39"/>
      <c r="C100" s="266" t="s">
        <v>264</v>
      </c>
      <c r="D100" s="266" t="s">
        <v>308</v>
      </c>
      <c r="E100" s="267" t="s">
        <v>1485</v>
      </c>
      <c r="F100" s="268" t="s">
        <v>1486</v>
      </c>
      <c r="G100" s="269" t="s">
        <v>243</v>
      </c>
      <c r="H100" s="270">
        <v>30</v>
      </c>
      <c r="I100" s="271"/>
      <c r="J100" s="272">
        <f>ROUND(I100*H100,2)</f>
        <v>0</v>
      </c>
      <c r="K100" s="268" t="s">
        <v>19</v>
      </c>
      <c r="L100" s="273"/>
      <c r="M100" s="274" t="s">
        <v>19</v>
      </c>
      <c r="N100" s="275" t="s">
        <v>42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175</v>
      </c>
      <c r="AT100" s="223" t="s">
        <v>308</v>
      </c>
      <c r="AU100" s="223" t="s">
        <v>79</v>
      </c>
      <c r="AY100" s="17" t="s">
        <v>138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79</v>
      </c>
      <c r="BK100" s="224">
        <f>ROUND(I100*H100,2)</f>
        <v>0</v>
      </c>
      <c r="BL100" s="17" t="s">
        <v>147</v>
      </c>
      <c r="BM100" s="223" t="s">
        <v>1487</v>
      </c>
    </row>
    <row r="101" s="12" customFormat="1" ht="25.92" customHeight="1">
      <c r="A101" s="12"/>
      <c r="B101" s="196"/>
      <c r="C101" s="197"/>
      <c r="D101" s="198" t="s">
        <v>70</v>
      </c>
      <c r="E101" s="199" t="s">
        <v>841</v>
      </c>
      <c r="F101" s="199" t="s">
        <v>1488</v>
      </c>
      <c r="G101" s="197"/>
      <c r="H101" s="197"/>
      <c r="I101" s="200"/>
      <c r="J101" s="201">
        <f>BK101</f>
        <v>0</v>
      </c>
      <c r="K101" s="197"/>
      <c r="L101" s="202"/>
      <c r="M101" s="203"/>
      <c r="N101" s="204"/>
      <c r="O101" s="204"/>
      <c r="P101" s="205">
        <f>SUM(P102:P105)</f>
        <v>0</v>
      </c>
      <c r="Q101" s="204"/>
      <c r="R101" s="205">
        <f>SUM(R102:R105)</f>
        <v>0</v>
      </c>
      <c r="S101" s="204"/>
      <c r="T101" s="206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7" t="s">
        <v>79</v>
      </c>
      <c r="AT101" s="208" t="s">
        <v>70</v>
      </c>
      <c r="AU101" s="208" t="s">
        <v>71</v>
      </c>
      <c r="AY101" s="207" t="s">
        <v>138</v>
      </c>
      <c r="BK101" s="209">
        <f>SUM(BK102:BK105)</f>
        <v>0</v>
      </c>
    </row>
    <row r="102" s="2" customFormat="1" ht="21.75" customHeight="1">
      <c r="A102" s="38"/>
      <c r="B102" s="39"/>
      <c r="C102" s="266" t="s">
        <v>167</v>
      </c>
      <c r="D102" s="266" t="s">
        <v>308</v>
      </c>
      <c r="E102" s="267" t="s">
        <v>1489</v>
      </c>
      <c r="F102" s="268" t="s">
        <v>1490</v>
      </c>
      <c r="G102" s="269" t="s">
        <v>433</v>
      </c>
      <c r="H102" s="270">
        <v>25</v>
      </c>
      <c r="I102" s="271"/>
      <c r="J102" s="272">
        <f>ROUND(I102*H102,2)</f>
        <v>0</v>
      </c>
      <c r="K102" s="268" t="s">
        <v>19</v>
      </c>
      <c r="L102" s="273"/>
      <c r="M102" s="274" t="s">
        <v>19</v>
      </c>
      <c r="N102" s="275" t="s">
        <v>42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175</v>
      </c>
      <c r="AT102" s="223" t="s">
        <v>308</v>
      </c>
      <c r="AU102" s="223" t="s">
        <v>79</v>
      </c>
      <c r="AY102" s="17" t="s">
        <v>138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79</v>
      </c>
      <c r="BK102" s="224">
        <f>ROUND(I102*H102,2)</f>
        <v>0</v>
      </c>
      <c r="BL102" s="17" t="s">
        <v>147</v>
      </c>
      <c r="BM102" s="223" t="s">
        <v>1491</v>
      </c>
    </row>
    <row r="103" s="2" customFormat="1" ht="16.5" customHeight="1">
      <c r="A103" s="38"/>
      <c r="B103" s="39"/>
      <c r="C103" s="266" t="s">
        <v>175</v>
      </c>
      <c r="D103" s="266" t="s">
        <v>308</v>
      </c>
      <c r="E103" s="267" t="s">
        <v>1492</v>
      </c>
      <c r="F103" s="268" t="s">
        <v>1493</v>
      </c>
      <c r="G103" s="269" t="s">
        <v>433</v>
      </c>
      <c r="H103" s="270">
        <v>25</v>
      </c>
      <c r="I103" s="271"/>
      <c r="J103" s="272">
        <f>ROUND(I103*H103,2)</f>
        <v>0</v>
      </c>
      <c r="K103" s="268" t="s">
        <v>19</v>
      </c>
      <c r="L103" s="273"/>
      <c r="M103" s="274" t="s">
        <v>19</v>
      </c>
      <c r="N103" s="275" t="s">
        <v>42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175</v>
      </c>
      <c r="AT103" s="223" t="s">
        <v>308</v>
      </c>
      <c r="AU103" s="223" t="s">
        <v>79</v>
      </c>
      <c r="AY103" s="17" t="s">
        <v>138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79</v>
      </c>
      <c r="BK103" s="224">
        <f>ROUND(I103*H103,2)</f>
        <v>0</v>
      </c>
      <c r="BL103" s="17" t="s">
        <v>147</v>
      </c>
      <c r="BM103" s="223" t="s">
        <v>1494</v>
      </c>
    </row>
    <row r="104" s="2" customFormat="1" ht="16.5" customHeight="1">
      <c r="A104" s="38"/>
      <c r="B104" s="39"/>
      <c r="C104" s="266" t="s">
        <v>139</v>
      </c>
      <c r="D104" s="266" t="s">
        <v>308</v>
      </c>
      <c r="E104" s="267" t="s">
        <v>1495</v>
      </c>
      <c r="F104" s="268" t="s">
        <v>1496</v>
      </c>
      <c r="G104" s="269" t="s">
        <v>433</v>
      </c>
      <c r="H104" s="270">
        <v>25</v>
      </c>
      <c r="I104" s="271"/>
      <c r="J104" s="272">
        <f>ROUND(I104*H104,2)</f>
        <v>0</v>
      </c>
      <c r="K104" s="268" t="s">
        <v>19</v>
      </c>
      <c r="L104" s="273"/>
      <c r="M104" s="274" t="s">
        <v>19</v>
      </c>
      <c r="N104" s="275" t="s">
        <v>42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175</v>
      </c>
      <c r="AT104" s="223" t="s">
        <v>308</v>
      </c>
      <c r="AU104" s="223" t="s">
        <v>79</v>
      </c>
      <c r="AY104" s="17" t="s">
        <v>138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79</v>
      </c>
      <c r="BK104" s="224">
        <f>ROUND(I104*H104,2)</f>
        <v>0</v>
      </c>
      <c r="BL104" s="17" t="s">
        <v>147</v>
      </c>
      <c r="BM104" s="223" t="s">
        <v>1497</v>
      </c>
    </row>
    <row r="105" s="2" customFormat="1" ht="16.5" customHeight="1">
      <c r="A105" s="38"/>
      <c r="B105" s="39"/>
      <c r="C105" s="266" t="s">
        <v>283</v>
      </c>
      <c r="D105" s="266" t="s">
        <v>308</v>
      </c>
      <c r="E105" s="267" t="s">
        <v>1498</v>
      </c>
      <c r="F105" s="268" t="s">
        <v>1499</v>
      </c>
      <c r="G105" s="269" t="s">
        <v>433</v>
      </c>
      <c r="H105" s="270">
        <v>8</v>
      </c>
      <c r="I105" s="271"/>
      <c r="J105" s="272">
        <f>ROUND(I105*H105,2)</f>
        <v>0</v>
      </c>
      <c r="K105" s="268" t="s">
        <v>19</v>
      </c>
      <c r="L105" s="273"/>
      <c r="M105" s="274" t="s">
        <v>19</v>
      </c>
      <c r="N105" s="275" t="s">
        <v>42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175</v>
      </c>
      <c r="AT105" s="223" t="s">
        <v>308</v>
      </c>
      <c r="AU105" s="223" t="s">
        <v>79</v>
      </c>
      <c r="AY105" s="17" t="s">
        <v>138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79</v>
      </c>
      <c r="BK105" s="224">
        <f>ROUND(I105*H105,2)</f>
        <v>0</v>
      </c>
      <c r="BL105" s="17" t="s">
        <v>147</v>
      </c>
      <c r="BM105" s="223" t="s">
        <v>1500</v>
      </c>
    </row>
    <row r="106" s="12" customFormat="1" ht="25.92" customHeight="1">
      <c r="A106" s="12"/>
      <c r="B106" s="196"/>
      <c r="C106" s="197"/>
      <c r="D106" s="198" t="s">
        <v>70</v>
      </c>
      <c r="E106" s="199" t="s">
        <v>872</v>
      </c>
      <c r="F106" s="199" t="s">
        <v>1501</v>
      </c>
      <c r="G106" s="197"/>
      <c r="H106" s="197"/>
      <c r="I106" s="200"/>
      <c r="J106" s="201">
        <f>BK106</f>
        <v>0</v>
      </c>
      <c r="K106" s="197"/>
      <c r="L106" s="202"/>
      <c r="M106" s="203"/>
      <c r="N106" s="204"/>
      <c r="O106" s="204"/>
      <c r="P106" s="205">
        <f>SUM(P107:P108)</f>
        <v>0</v>
      </c>
      <c r="Q106" s="204"/>
      <c r="R106" s="205">
        <f>SUM(R107:R108)</f>
        <v>0</v>
      </c>
      <c r="S106" s="204"/>
      <c r="T106" s="206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7" t="s">
        <v>79</v>
      </c>
      <c r="AT106" s="208" t="s">
        <v>70</v>
      </c>
      <c r="AU106" s="208" t="s">
        <v>71</v>
      </c>
      <c r="AY106" s="207" t="s">
        <v>138</v>
      </c>
      <c r="BK106" s="209">
        <f>SUM(BK107:BK108)</f>
        <v>0</v>
      </c>
    </row>
    <row r="107" s="2" customFormat="1" ht="24.15" customHeight="1">
      <c r="A107" s="38"/>
      <c r="B107" s="39"/>
      <c r="C107" s="266" t="s">
        <v>181</v>
      </c>
      <c r="D107" s="266" t="s">
        <v>308</v>
      </c>
      <c r="E107" s="267" t="s">
        <v>1502</v>
      </c>
      <c r="F107" s="268" t="s">
        <v>1503</v>
      </c>
      <c r="G107" s="269" t="s">
        <v>433</v>
      </c>
      <c r="H107" s="270">
        <v>5</v>
      </c>
      <c r="I107" s="271"/>
      <c r="J107" s="272">
        <f>ROUND(I107*H107,2)</f>
        <v>0</v>
      </c>
      <c r="K107" s="268" t="s">
        <v>19</v>
      </c>
      <c r="L107" s="273"/>
      <c r="M107" s="274" t="s">
        <v>19</v>
      </c>
      <c r="N107" s="275" t="s">
        <v>42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175</v>
      </c>
      <c r="AT107" s="223" t="s">
        <v>308</v>
      </c>
      <c r="AU107" s="223" t="s">
        <v>79</v>
      </c>
      <c r="AY107" s="17" t="s">
        <v>138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79</v>
      </c>
      <c r="BK107" s="224">
        <f>ROUND(I107*H107,2)</f>
        <v>0</v>
      </c>
      <c r="BL107" s="17" t="s">
        <v>147</v>
      </c>
      <c r="BM107" s="223" t="s">
        <v>1504</v>
      </c>
    </row>
    <row r="108" s="2" customFormat="1" ht="16.5" customHeight="1">
      <c r="A108" s="38"/>
      <c r="B108" s="39"/>
      <c r="C108" s="266" t="s">
        <v>275</v>
      </c>
      <c r="D108" s="266" t="s">
        <v>308</v>
      </c>
      <c r="E108" s="267" t="s">
        <v>1495</v>
      </c>
      <c r="F108" s="268" t="s">
        <v>1496</v>
      </c>
      <c r="G108" s="269" t="s">
        <v>433</v>
      </c>
      <c r="H108" s="270">
        <v>5</v>
      </c>
      <c r="I108" s="271"/>
      <c r="J108" s="272">
        <f>ROUND(I108*H108,2)</f>
        <v>0</v>
      </c>
      <c r="K108" s="268" t="s">
        <v>19</v>
      </c>
      <c r="L108" s="273"/>
      <c r="M108" s="274" t="s">
        <v>19</v>
      </c>
      <c r="N108" s="275" t="s">
        <v>42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175</v>
      </c>
      <c r="AT108" s="223" t="s">
        <v>308</v>
      </c>
      <c r="AU108" s="223" t="s">
        <v>79</v>
      </c>
      <c r="AY108" s="17" t="s">
        <v>138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79</v>
      </c>
      <c r="BK108" s="224">
        <f>ROUND(I108*H108,2)</f>
        <v>0</v>
      </c>
      <c r="BL108" s="17" t="s">
        <v>147</v>
      </c>
      <c r="BM108" s="223" t="s">
        <v>1505</v>
      </c>
    </row>
    <row r="109" s="12" customFormat="1" ht="25.92" customHeight="1">
      <c r="A109" s="12"/>
      <c r="B109" s="196"/>
      <c r="C109" s="197"/>
      <c r="D109" s="198" t="s">
        <v>70</v>
      </c>
      <c r="E109" s="199" t="s">
        <v>908</v>
      </c>
      <c r="F109" s="199" t="s">
        <v>1506</v>
      </c>
      <c r="G109" s="197"/>
      <c r="H109" s="197"/>
      <c r="I109" s="200"/>
      <c r="J109" s="201">
        <f>BK109</f>
        <v>0</v>
      </c>
      <c r="K109" s="197"/>
      <c r="L109" s="202"/>
      <c r="M109" s="203"/>
      <c r="N109" s="204"/>
      <c r="O109" s="204"/>
      <c r="P109" s="205">
        <f>SUM(P110:P120)</f>
        <v>0</v>
      </c>
      <c r="Q109" s="204"/>
      <c r="R109" s="205">
        <f>SUM(R110:R120)</f>
        <v>0</v>
      </c>
      <c r="S109" s="204"/>
      <c r="T109" s="206">
        <f>SUM(T110:T120)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7" t="s">
        <v>79</v>
      </c>
      <c r="AT109" s="208" t="s">
        <v>70</v>
      </c>
      <c r="AU109" s="208" t="s">
        <v>71</v>
      </c>
      <c r="AY109" s="207" t="s">
        <v>138</v>
      </c>
      <c r="BK109" s="209">
        <f>SUM(BK110:BK120)</f>
        <v>0</v>
      </c>
    </row>
    <row r="110" s="2" customFormat="1" ht="16.5" customHeight="1">
      <c r="A110" s="38"/>
      <c r="B110" s="39"/>
      <c r="C110" s="266" t="s">
        <v>205</v>
      </c>
      <c r="D110" s="266" t="s">
        <v>308</v>
      </c>
      <c r="E110" s="267" t="s">
        <v>1507</v>
      </c>
      <c r="F110" s="268" t="s">
        <v>1508</v>
      </c>
      <c r="G110" s="269" t="s">
        <v>1454</v>
      </c>
      <c r="H110" s="270">
        <v>2</v>
      </c>
      <c r="I110" s="271"/>
      <c r="J110" s="272">
        <f>ROUND(I110*H110,2)</f>
        <v>0</v>
      </c>
      <c r="K110" s="268" t="s">
        <v>19</v>
      </c>
      <c r="L110" s="273"/>
      <c r="M110" s="274" t="s">
        <v>19</v>
      </c>
      <c r="N110" s="275" t="s">
        <v>42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175</v>
      </c>
      <c r="AT110" s="223" t="s">
        <v>308</v>
      </c>
      <c r="AU110" s="223" t="s">
        <v>79</v>
      </c>
      <c r="AY110" s="17" t="s">
        <v>138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79</v>
      </c>
      <c r="BK110" s="224">
        <f>ROUND(I110*H110,2)</f>
        <v>0</v>
      </c>
      <c r="BL110" s="17" t="s">
        <v>147</v>
      </c>
      <c r="BM110" s="223" t="s">
        <v>1509</v>
      </c>
    </row>
    <row r="111" s="2" customFormat="1" ht="16.5" customHeight="1">
      <c r="A111" s="38"/>
      <c r="B111" s="39"/>
      <c r="C111" s="266" t="s">
        <v>211</v>
      </c>
      <c r="D111" s="266" t="s">
        <v>308</v>
      </c>
      <c r="E111" s="267" t="s">
        <v>1510</v>
      </c>
      <c r="F111" s="268" t="s">
        <v>1511</v>
      </c>
      <c r="G111" s="269" t="s">
        <v>433</v>
      </c>
      <c r="H111" s="270">
        <v>38</v>
      </c>
      <c r="I111" s="271"/>
      <c r="J111" s="272">
        <f>ROUND(I111*H111,2)</f>
        <v>0</v>
      </c>
      <c r="K111" s="268" t="s">
        <v>19</v>
      </c>
      <c r="L111" s="273"/>
      <c r="M111" s="274" t="s">
        <v>19</v>
      </c>
      <c r="N111" s="275" t="s">
        <v>42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175</v>
      </c>
      <c r="AT111" s="223" t="s">
        <v>308</v>
      </c>
      <c r="AU111" s="223" t="s">
        <v>79</v>
      </c>
      <c r="AY111" s="17" t="s">
        <v>138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79</v>
      </c>
      <c r="BK111" s="224">
        <f>ROUND(I111*H111,2)</f>
        <v>0</v>
      </c>
      <c r="BL111" s="17" t="s">
        <v>147</v>
      </c>
      <c r="BM111" s="223" t="s">
        <v>1512</v>
      </c>
    </row>
    <row r="112" s="2" customFormat="1" ht="16.5" customHeight="1">
      <c r="A112" s="38"/>
      <c r="B112" s="39"/>
      <c r="C112" s="266" t="s">
        <v>8</v>
      </c>
      <c r="D112" s="266" t="s">
        <v>308</v>
      </c>
      <c r="E112" s="267" t="s">
        <v>1513</v>
      </c>
      <c r="F112" s="268" t="s">
        <v>1514</v>
      </c>
      <c r="G112" s="269" t="s">
        <v>433</v>
      </c>
      <c r="H112" s="270">
        <v>24</v>
      </c>
      <c r="I112" s="271"/>
      <c r="J112" s="272">
        <f>ROUND(I112*H112,2)</f>
        <v>0</v>
      </c>
      <c r="K112" s="268" t="s">
        <v>19</v>
      </c>
      <c r="L112" s="273"/>
      <c r="M112" s="274" t="s">
        <v>19</v>
      </c>
      <c r="N112" s="275" t="s">
        <v>42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175</v>
      </c>
      <c r="AT112" s="223" t="s">
        <v>308</v>
      </c>
      <c r="AU112" s="223" t="s">
        <v>79</v>
      </c>
      <c r="AY112" s="17" t="s">
        <v>138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79</v>
      </c>
      <c r="BK112" s="224">
        <f>ROUND(I112*H112,2)</f>
        <v>0</v>
      </c>
      <c r="BL112" s="17" t="s">
        <v>147</v>
      </c>
      <c r="BM112" s="223" t="s">
        <v>1515</v>
      </c>
    </row>
    <row r="113" s="2" customFormat="1" ht="16.5" customHeight="1">
      <c r="A113" s="38"/>
      <c r="B113" s="39"/>
      <c r="C113" s="266" t="s">
        <v>221</v>
      </c>
      <c r="D113" s="266" t="s">
        <v>308</v>
      </c>
      <c r="E113" s="267" t="s">
        <v>1516</v>
      </c>
      <c r="F113" s="268" t="s">
        <v>1517</v>
      </c>
      <c r="G113" s="269" t="s">
        <v>433</v>
      </c>
      <c r="H113" s="270">
        <v>11</v>
      </c>
      <c r="I113" s="271"/>
      <c r="J113" s="272">
        <f>ROUND(I113*H113,2)</f>
        <v>0</v>
      </c>
      <c r="K113" s="268" t="s">
        <v>19</v>
      </c>
      <c r="L113" s="273"/>
      <c r="M113" s="274" t="s">
        <v>19</v>
      </c>
      <c r="N113" s="275" t="s">
        <v>42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175</v>
      </c>
      <c r="AT113" s="223" t="s">
        <v>308</v>
      </c>
      <c r="AU113" s="223" t="s">
        <v>79</v>
      </c>
      <c r="AY113" s="17" t="s">
        <v>138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79</v>
      </c>
      <c r="BK113" s="224">
        <f>ROUND(I113*H113,2)</f>
        <v>0</v>
      </c>
      <c r="BL113" s="17" t="s">
        <v>147</v>
      </c>
      <c r="BM113" s="223" t="s">
        <v>1518</v>
      </c>
    </row>
    <row r="114" s="2" customFormat="1" ht="16.5" customHeight="1">
      <c r="A114" s="38"/>
      <c r="B114" s="39"/>
      <c r="C114" s="266" t="s">
        <v>226</v>
      </c>
      <c r="D114" s="266" t="s">
        <v>308</v>
      </c>
      <c r="E114" s="267" t="s">
        <v>1519</v>
      </c>
      <c r="F114" s="268" t="s">
        <v>1520</v>
      </c>
      <c r="G114" s="269" t="s">
        <v>433</v>
      </c>
      <c r="H114" s="270">
        <v>6</v>
      </c>
      <c r="I114" s="271"/>
      <c r="J114" s="272">
        <f>ROUND(I114*H114,2)</f>
        <v>0</v>
      </c>
      <c r="K114" s="268" t="s">
        <v>19</v>
      </c>
      <c r="L114" s="273"/>
      <c r="M114" s="274" t="s">
        <v>19</v>
      </c>
      <c r="N114" s="275" t="s">
        <v>42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175</v>
      </c>
      <c r="AT114" s="223" t="s">
        <v>308</v>
      </c>
      <c r="AU114" s="223" t="s">
        <v>79</v>
      </c>
      <c r="AY114" s="17" t="s">
        <v>138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79</v>
      </c>
      <c r="BK114" s="224">
        <f>ROUND(I114*H114,2)</f>
        <v>0</v>
      </c>
      <c r="BL114" s="17" t="s">
        <v>147</v>
      </c>
      <c r="BM114" s="223" t="s">
        <v>1521</v>
      </c>
    </row>
    <row r="115" s="2" customFormat="1" ht="24.15" customHeight="1">
      <c r="A115" s="38"/>
      <c r="B115" s="39"/>
      <c r="C115" s="266" t="s">
        <v>232</v>
      </c>
      <c r="D115" s="266" t="s">
        <v>308</v>
      </c>
      <c r="E115" s="267" t="s">
        <v>1522</v>
      </c>
      <c r="F115" s="268" t="s">
        <v>1523</v>
      </c>
      <c r="G115" s="269" t="s">
        <v>243</v>
      </c>
      <c r="H115" s="270">
        <v>3</v>
      </c>
      <c r="I115" s="271"/>
      <c r="J115" s="272">
        <f>ROUND(I115*H115,2)</f>
        <v>0</v>
      </c>
      <c r="K115" s="268" t="s">
        <v>19</v>
      </c>
      <c r="L115" s="273"/>
      <c r="M115" s="274" t="s">
        <v>19</v>
      </c>
      <c r="N115" s="275" t="s">
        <v>42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175</v>
      </c>
      <c r="AT115" s="223" t="s">
        <v>308</v>
      </c>
      <c r="AU115" s="223" t="s">
        <v>79</v>
      </c>
      <c r="AY115" s="17" t="s">
        <v>138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79</v>
      </c>
      <c r="BK115" s="224">
        <f>ROUND(I115*H115,2)</f>
        <v>0</v>
      </c>
      <c r="BL115" s="17" t="s">
        <v>147</v>
      </c>
      <c r="BM115" s="223" t="s">
        <v>1524</v>
      </c>
    </row>
    <row r="116" s="2" customFormat="1" ht="16.5" customHeight="1">
      <c r="A116" s="38"/>
      <c r="B116" s="39"/>
      <c r="C116" s="266" t="s">
        <v>141</v>
      </c>
      <c r="D116" s="266" t="s">
        <v>308</v>
      </c>
      <c r="E116" s="267" t="s">
        <v>1525</v>
      </c>
      <c r="F116" s="268" t="s">
        <v>1526</v>
      </c>
      <c r="G116" s="269" t="s">
        <v>433</v>
      </c>
      <c r="H116" s="270">
        <v>31</v>
      </c>
      <c r="I116" s="271"/>
      <c r="J116" s="272">
        <f>ROUND(I116*H116,2)</f>
        <v>0</v>
      </c>
      <c r="K116" s="268" t="s">
        <v>19</v>
      </c>
      <c r="L116" s="273"/>
      <c r="M116" s="274" t="s">
        <v>19</v>
      </c>
      <c r="N116" s="275" t="s">
        <v>42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175</v>
      </c>
      <c r="AT116" s="223" t="s">
        <v>308</v>
      </c>
      <c r="AU116" s="223" t="s">
        <v>79</v>
      </c>
      <c r="AY116" s="17" t="s">
        <v>138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79</v>
      </c>
      <c r="BK116" s="224">
        <f>ROUND(I116*H116,2)</f>
        <v>0</v>
      </c>
      <c r="BL116" s="17" t="s">
        <v>147</v>
      </c>
      <c r="BM116" s="223" t="s">
        <v>1527</v>
      </c>
    </row>
    <row r="117" s="2" customFormat="1" ht="16.5" customHeight="1">
      <c r="A117" s="38"/>
      <c r="B117" s="39"/>
      <c r="C117" s="266" t="s">
        <v>437</v>
      </c>
      <c r="D117" s="266" t="s">
        <v>308</v>
      </c>
      <c r="E117" s="267" t="s">
        <v>1528</v>
      </c>
      <c r="F117" s="268" t="s">
        <v>1529</v>
      </c>
      <c r="G117" s="269" t="s">
        <v>433</v>
      </c>
      <c r="H117" s="270">
        <v>300</v>
      </c>
      <c r="I117" s="271"/>
      <c r="J117" s="272">
        <f>ROUND(I117*H117,2)</f>
        <v>0</v>
      </c>
      <c r="K117" s="268" t="s">
        <v>19</v>
      </c>
      <c r="L117" s="273"/>
      <c r="M117" s="274" t="s">
        <v>19</v>
      </c>
      <c r="N117" s="275" t="s">
        <v>42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175</v>
      </c>
      <c r="AT117" s="223" t="s">
        <v>308</v>
      </c>
      <c r="AU117" s="223" t="s">
        <v>79</v>
      </c>
      <c r="AY117" s="17" t="s">
        <v>138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79</v>
      </c>
      <c r="BK117" s="224">
        <f>ROUND(I117*H117,2)</f>
        <v>0</v>
      </c>
      <c r="BL117" s="17" t="s">
        <v>147</v>
      </c>
      <c r="BM117" s="223" t="s">
        <v>1530</v>
      </c>
    </row>
    <row r="118" s="2" customFormat="1" ht="16.5" customHeight="1">
      <c r="A118" s="38"/>
      <c r="B118" s="39"/>
      <c r="C118" s="266" t="s">
        <v>7</v>
      </c>
      <c r="D118" s="266" t="s">
        <v>308</v>
      </c>
      <c r="E118" s="267" t="s">
        <v>1531</v>
      </c>
      <c r="F118" s="268" t="s">
        <v>1532</v>
      </c>
      <c r="G118" s="269" t="s">
        <v>433</v>
      </c>
      <c r="H118" s="270">
        <v>1</v>
      </c>
      <c r="I118" s="271"/>
      <c r="J118" s="272">
        <f>ROUND(I118*H118,2)</f>
        <v>0</v>
      </c>
      <c r="K118" s="268" t="s">
        <v>19</v>
      </c>
      <c r="L118" s="273"/>
      <c r="M118" s="274" t="s">
        <v>19</v>
      </c>
      <c r="N118" s="275" t="s">
        <v>42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175</v>
      </c>
      <c r="AT118" s="223" t="s">
        <v>308</v>
      </c>
      <c r="AU118" s="223" t="s">
        <v>79</v>
      </c>
      <c r="AY118" s="17" t="s">
        <v>138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79</v>
      </c>
      <c r="BK118" s="224">
        <f>ROUND(I118*H118,2)</f>
        <v>0</v>
      </c>
      <c r="BL118" s="17" t="s">
        <v>147</v>
      </c>
      <c r="BM118" s="223" t="s">
        <v>1533</v>
      </c>
    </row>
    <row r="119" s="2" customFormat="1" ht="24.15" customHeight="1">
      <c r="A119" s="38"/>
      <c r="B119" s="39"/>
      <c r="C119" s="266" t="s">
        <v>593</v>
      </c>
      <c r="D119" s="266" t="s">
        <v>308</v>
      </c>
      <c r="E119" s="267" t="s">
        <v>1534</v>
      </c>
      <c r="F119" s="268" t="s">
        <v>1535</v>
      </c>
      <c r="G119" s="269" t="s">
        <v>243</v>
      </c>
      <c r="H119" s="270">
        <v>85</v>
      </c>
      <c r="I119" s="271"/>
      <c r="J119" s="272">
        <f>ROUND(I119*H119,2)</f>
        <v>0</v>
      </c>
      <c r="K119" s="268" t="s">
        <v>19</v>
      </c>
      <c r="L119" s="273"/>
      <c r="M119" s="274" t="s">
        <v>19</v>
      </c>
      <c r="N119" s="275" t="s">
        <v>42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175</v>
      </c>
      <c r="AT119" s="223" t="s">
        <v>308</v>
      </c>
      <c r="AU119" s="223" t="s">
        <v>79</v>
      </c>
      <c r="AY119" s="17" t="s">
        <v>138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79</v>
      </c>
      <c r="BK119" s="224">
        <f>ROUND(I119*H119,2)</f>
        <v>0</v>
      </c>
      <c r="BL119" s="17" t="s">
        <v>147</v>
      </c>
      <c r="BM119" s="223" t="s">
        <v>1536</v>
      </c>
    </row>
    <row r="120" s="2" customFormat="1" ht="16.5" customHeight="1">
      <c r="A120" s="38"/>
      <c r="B120" s="39"/>
      <c r="C120" s="266" t="s">
        <v>598</v>
      </c>
      <c r="D120" s="266" t="s">
        <v>308</v>
      </c>
      <c r="E120" s="267" t="s">
        <v>1537</v>
      </c>
      <c r="F120" s="268" t="s">
        <v>1538</v>
      </c>
      <c r="G120" s="269" t="s">
        <v>243</v>
      </c>
      <c r="H120" s="270">
        <v>16</v>
      </c>
      <c r="I120" s="271"/>
      <c r="J120" s="272">
        <f>ROUND(I120*H120,2)</f>
        <v>0</v>
      </c>
      <c r="K120" s="268" t="s">
        <v>19</v>
      </c>
      <c r="L120" s="273"/>
      <c r="M120" s="274" t="s">
        <v>19</v>
      </c>
      <c r="N120" s="275" t="s">
        <v>42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175</v>
      </c>
      <c r="AT120" s="223" t="s">
        <v>308</v>
      </c>
      <c r="AU120" s="223" t="s">
        <v>79</v>
      </c>
      <c r="AY120" s="17" t="s">
        <v>138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79</v>
      </c>
      <c r="BK120" s="224">
        <f>ROUND(I120*H120,2)</f>
        <v>0</v>
      </c>
      <c r="BL120" s="17" t="s">
        <v>147</v>
      </c>
      <c r="BM120" s="223" t="s">
        <v>1539</v>
      </c>
    </row>
    <row r="121" s="12" customFormat="1" ht="25.92" customHeight="1">
      <c r="A121" s="12"/>
      <c r="B121" s="196"/>
      <c r="C121" s="197"/>
      <c r="D121" s="198" t="s">
        <v>70</v>
      </c>
      <c r="E121" s="199" t="s">
        <v>960</v>
      </c>
      <c r="F121" s="199" t="s">
        <v>1540</v>
      </c>
      <c r="G121" s="197"/>
      <c r="H121" s="197"/>
      <c r="I121" s="200"/>
      <c r="J121" s="201">
        <f>BK121</f>
        <v>0</v>
      </c>
      <c r="K121" s="197"/>
      <c r="L121" s="202"/>
      <c r="M121" s="203"/>
      <c r="N121" s="204"/>
      <c r="O121" s="204"/>
      <c r="P121" s="205">
        <f>SUM(P122:P123)</f>
        <v>0</v>
      </c>
      <c r="Q121" s="204"/>
      <c r="R121" s="205">
        <f>SUM(R122:R123)</f>
        <v>0</v>
      </c>
      <c r="S121" s="204"/>
      <c r="T121" s="206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7" t="s">
        <v>79</v>
      </c>
      <c r="AT121" s="208" t="s">
        <v>70</v>
      </c>
      <c r="AU121" s="208" t="s">
        <v>71</v>
      </c>
      <c r="AY121" s="207" t="s">
        <v>138</v>
      </c>
      <c r="BK121" s="209">
        <f>SUM(BK122:BK123)</f>
        <v>0</v>
      </c>
    </row>
    <row r="122" s="2" customFormat="1" ht="16.5" customHeight="1">
      <c r="A122" s="38"/>
      <c r="B122" s="39"/>
      <c r="C122" s="266" t="s">
        <v>603</v>
      </c>
      <c r="D122" s="266" t="s">
        <v>308</v>
      </c>
      <c r="E122" s="267" t="s">
        <v>1541</v>
      </c>
      <c r="F122" s="268" t="s">
        <v>1542</v>
      </c>
      <c r="G122" s="269" t="s">
        <v>433</v>
      </c>
      <c r="H122" s="270">
        <v>31</v>
      </c>
      <c r="I122" s="271"/>
      <c r="J122" s="272">
        <f>ROUND(I122*H122,2)</f>
        <v>0</v>
      </c>
      <c r="K122" s="268" t="s">
        <v>19</v>
      </c>
      <c r="L122" s="273"/>
      <c r="M122" s="274" t="s">
        <v>19</v>
      </c>
      <c r="N122" s="275" t="s">
        <v>42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175</v>
      </c>
      <c r="AT122" s="223" t="s">
        <v>308</v>
      </c>
      <c r="AU122" s="223" t="s">
        <v>79</v>
      </c>
      <c r="AY122" s="17" t="s">
        <v>138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79</v>
      </c>
      <c r="BK122" s="224">
        <f>ROUND(I122*H122,2)</f>
        <v>0</v>
      </c>
      <c r="BL122" s="17" t="s">
        <v>147</v>
      </c>
      <c r="BM122" s="223" t="s">
        <v>1543</v>
      </c>
    </row>
    <row r="123" s="2" customFormat="1" ht="16.5" customHeight="1">
      <c r="A123" s="38"/>
      <c r="B123" s="39"/>
      <c r="C123" s="266" t="s">
        <v>611</v>
      </c>
      <c r="D123" s="266" t="s">
        <v>308</v>
      </c>
      <c r="E123" s="267" t="s">
        <v>1544</v>
      </c>
      <c r="F123" s="268" t="s">
        <v>1545</v>
      </c>
      <c r="G123" s="269" t="s">
        <v>433</v>
      </c>
      <c r="H123" s="270">
        <v>31</v>
      </c>
      <c r="I123" s="271"/>
      <c r="J123" s="272">
        <f>ROUND(I123*H123,2)</f>
        <v>0</v>
      </c>
      <c r="K123" s="268" t="s">
        <v>19</v>
      </c>
      <c r="L123" s="273"/>
      <c r="M123" s="274" t="s">
        <v>19</v>
      </c>
      <c r="N123" s="275" t="s">
        <v>42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175</v>
      </c>
      <c r="AT123" s="223" t="s">
        <v>308</v>
      </c>
      <c r="AU123" s="223" t="s">
        <v>79</v>
      </c>
      <c r="AY123" s="17" t="s">
        <v>138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79</v>
      </c>
      <c r="BK123" s="224">
        <f>ROUND(I123*H123,2)</f>
        <v>0</v>
      </c>
      <c r="BL123" s="17" t="s">
        <v>147</v>
      </c>
      <c r="BM123" s="223" t="s">
        <v>1546</v>
      </c>
    </row>
    <row r="124" s="12" customFormat="1" ht="25.92" customHeight="1">
      <c r="A124" s="12"/>
      <c r="B124" s="196"/>
      <c r="C124" s="197"/>
      <c r="D124" s="198" t="s">
        <v>70</v>
      </c>
      <c r="E124" s="199" t="s">
        <v>980</v>
      </c>
      <c r="F124" s="199" t="s">
        <v>1547</v>
      </c>
      <c r="G124" s="197"/>
      <c r="H124" s="197"/>
      <c r="I124" s="200"/>
      <c r="J124" s="201">
        <f>BK124</f>
        <v>0</v>
      </c>
      <c r="K124" s="197"/>
      <c r="L124" s="202"/>
      <c r="M124" s="203"/>
      <c r="N124" s="204"/>
      <c r="O124" s="204"/>
      <c r="P124" s="205">
        <f>P125</f>
        <v>0</v>
      </c>
      <c r="Q124" s="204"/>
      <c r="R124" s="205">
        <f>R125</f>
        <v>0</v>
      </c>
      <c r="S124" s="204"/>
      <c r="T124" s="206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79</v>
      </c>
      <c r="AT124" s="208" t="s">
        <v>70</v>
      </c>
      <c r="AU124" s="208" t="s">
        <v>71</v>
      </c>
      <c r="AY124" s="207" t="s">
        <v>138</v>
      </c>
      <c r="BK124" s="209">
        <f>BK125</f>
        <v>0</v>
      </c>
    </row>
    <row r="125" s="2" customFormat="1" ht="76.35" customHeight="1">
      <c r="A125" s="38"/>
      <c r="B125" s="39"/>
      <c r="C125" s="266" t="s">
        <v>356</v>
      </c>
      <c r="D125" s="266" t="s">
        <v>308</v>
      </c>
      <c r="E125" s="267" t="s">
        <v>1548</v>
      </c>
      <c r="F125" s="268" t="s">
        <v>1549</v>
      </c>
      <c r="G125" s="269" t="s">
        <v>433</v>
      </c>
      <c r="H125" s="270">
        <v>1</v>
      </c>
      <c r="I125" s="271"/>
      <c r="J125" s="272">
        <f>ROUND(I125*H125,2)</f>
        <v>0</v>
      </c>
      <c r="K125" s="268" t="s">
        <v>19</v>
      </c>
      <c r="L125" s="273"/>
      <c r="M125" s="284" t="s">
        <v>19</v>
      </c>
      <c r="N125" s="285" t="s">
        <v>42</v>
      </c>
      <c r="O125" s="281"/>
      <c r="P125" s="282">
        <f>O125*H125</f>
        <v>0</v>
      </c>
      <c r="Q125" s="282">
        <v>0</v>
      </c>
      <c r="R125" s="282">
        <f>Q125*H125</f>
        <v>0</v>
      </c>
      <c r="S125" s="282">
        <v>0</v>
      </c>
      <c r="T125" s="28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175</v>
      </c>
      <c r="AT125" s="223" t="s">
        <v>308</v>
      </c>
      <c r="AU125" s="223" t="s">
        <v>79</v>
      </c>
      <c r="AY125" s="17" t="s">
        <v>138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79</v>
      </c>
      <c r="BK125" s="224">
        <f>ROUND(I125*H125,2)</f>
        <v>0</v>
      </c>
      <c r="BL125" s="17" t="s">
        <v>147</v>
      </c>
      <c r="BM125" s="223" t="s">
        <v>1550</v>
      </c>
    </row>
    <row r="126" s="2" customFormat="1" ht="6.96" customHeight="1">
      <c r="A126" s="38"/>
      <c r="B126" s="59"/>
      <c r="C126" s="60"/>
      <c r="D126" s="60"/>
      <c r="E126" s="60"/>
      <c r="F126" s="60"/>
      <c r="G126" s="60"/>
      <c r="H126" s="60"/>
      <c r="I126" s="60"/>
      <c r="J126" s="60"/>
      <c r="K126" s="60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bBwaUOVAUeKQJQ9ZsnlAe6pAmXh9iZjiU5h6GhfZU75rt1fEj9IOzcXbtMqKA/OGoCcBDUEo99NLxCf4maQ5MQ==" hashValue="IYatqrDUJcPKyNvrN9WSNx927ZjJ9XFG8ssOkSpD5XQn+hDomsBkdxiroAbISz4wRCor3AICb/Bi7Xn56e93HQ==" algorithmName="SHA-512" password="CC35"/>
  <autoFilter ref="C91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107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Stavební úpravy sociálních prostor v objektu Petřínská 43, Plzeň</v>
      </c>
      <c r="F7" s="142"/>
      <c r="G7" s="142"/>
      <c r="H7" s="142"/>
      <c r="L7" s="20"/>
    </row>
    <row r="8" s="1" customFormat="1" ht="12" customHeight="1">
      <c r="B8" s="20"/>
      <c r="D8" s="142" t="s">
        <v>108</v>
      </c>
      <c r="L8" s="20"/>
    </row>
    <row r="9" s="2" customFormat="1" ht="16.5" customHeight="1">
      <c r="A9" s="38"/>
      <c r="B9" s="44"/>
      <c r="C9" s="38"/>
      <c r="D9" s="38"/>
      <c r="E9" s="143" t="s">
        <v>1458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1459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1551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14. 7. 2022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28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ROUND(J94,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ROUND((SUM(BE94:BE150)),  2)</f>
        <v>0</v>
      </c>
      <c r="G35" s="38"/>
      <c r="H35" s="38"/>
      <c r="I35" s="157">
        <v>0.20999999999999999</v>
      </c>
      <c r="J35" s="156">
        <f>ROUND(((SUM(BE94:BE150))*I35),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ROUND((SUM(BF94:BF150)),  2)</f>
        <v>0</v>
      </c>
      <c r="G36" s="38"/>
      <c r="H36" s="38"/>
      <c r="I36" s="157">
        <v>0.14999999999999999</v>
      </c>
      <c r="J36" s="156">
        <f>ROUND(((SUM(BF94:BF150))*I36),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ROUND((SUM(BG94:BG150)),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ROUND((SUM(BH94:BH150)),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ROUND((SUM(BI94:BI150)),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110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Stavební úpravy sociálních prostor v objektu Petřínská 43, Plzeň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108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1458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1459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f2 - montáž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Petřínská 43</v>
      </c>
      <c r="G56" s="40"/>
      <c r="H56" s="40"/>
      <c r="I56" s="32" t="s">
        <v>23</v>
      </c>
      <c r="J56" s="72" t="str">
        <f>IF(J14="","",J14)</f>
        <v>14. 7. 2022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31</v>
      </c>
      <c r="J58" s="36" t="str">
        <f>E23</f>
        <v>HBH Atelier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111</v>
      </c>
      <c r="D61" s="171"/>
      <c r="E61" s="171"/>
      <c r="F61" s="171"/>
      <c r="G61" s="171"/>
      <c r="H61" s="171"/>
      <c r="I61" s="171"/>
      <c r="J61" s="172" t="s">
        <v>112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J94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113</v>
      </c>
    </row>
    <row r="64" hidden="1" s="9" customFormat="1" ht="24.96" customHeight="1">
      <c r="A64" s="9"/>
      <c r="B64" s="174"/>
      <c r="C64" s="175"/>
      <c r="D64" s="176" t="s">
        <v>1461</v>
      </c>
      <c r="E64" s="177"/>
      <c r="F64" s="177"/>
      <c r="G64" s="177"/>
      <c r="H64" s="177"/>
      <c r="I64" s="177"/>
      <c r="J64" s="178">
        <f>J95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9" customFormat="1" ht="24.96" customHeight="1">
      <c r="A65" s="9"/>
      <c r="B65" s="174"/>
      <c r="C65" s="175"/>
      <c r="D65" s="176" t="s">
        <v>1462</v>
      </c>
      <c r="E65" s="177"/>
      <c r="F65" s="177"/>
      <c r="G65" s="177"/>
      <c r="H65" s="177"/>
      <c r="I65" s="177"/>
      <c r="J65" s="178">
        <f>J98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9" customFormat="1" ht="24.96" customHeight="1">
      <c r="A66" s="9"/>
      <c r="B66" s="174"/>
      <c r="C66" s="175"/>
      <c r="D66" s="176" t="s">
        <v>1463</v>
      </c>
      <c r="E66" s="177"/>
      <c r="F66" s="177"/>
      <c r="G66" s="177"/>
      <c r="H66" s="177"/>
      <c r="I66" s="177"/>
      <c r="J66" s="178">
        <f>J105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9" customFormat="1" ht="24.96" customHeight="1">
      <c r="A67" s="9"/>
      <c r="B67" s="174"/>
      <c r="C67" s="175"/>
      <c r="D67" s="176" t="s">
        <v>1464</v>
      </c>
      <c r="E67" s="177"/>
      <c r="F67" s="177"/>
      <c r="G67" s="177"/>
      <c r="H67" s="177"/>
      <c r="I67" s="177"/>
      <c r="J67" s="178">
        <f>J110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9" customFormat="1" ht="24.96" customHeight="1">
      <c r="A68" s="9"/>
      <c r="B68" s="174"/>
      <c r="C68" s="175"/>
      <c r="D68" s="176" t="s">
        <v>1465</v>
      </c>
      <c r="E68" s="177"/>
      <c r="F68" s="177"/>
      <c r="G68" s="177"/>
      <c r="H68" s="177"/>
      <c r="I68" s="177"/>
      <c r="J68" s="178">
        <f>J113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9" customFormat="1" ht="24.96" customHeight="1">
      <c r="A69" s="9"/>
      <c r="B69" s="174"/>
      <c r="C69" s="175"/>
      <c r="D69" s="176" t="s">
        <v>1466</v>
      </c>
      <c r="E69" s="177"/>
      <c r="F69" s="177"/>
      <c r="G69" s="177"/>
      <c r="H69" s="177"/>
      <c r="I69" s="177"/>
      <c r="J69" s="178">
        <f>J132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9" customFormat="1" ht="24.96" customHeight="1">
      <c r="A70" s="9"/>
      <c r="B70" s="174"/>
      <c r="C70" s="175"/>
      <c r="D70" s="176" t="s">
        <v>1552</v>
      </c>
      <c r="E70" s="177"/>
      <c r="F70" s="177"/>
      <c r="G70" s="177"/>
      <c r="H70" s="177"/>
      <c r="I70" s="177"/>
      <c r="J70" s="178">
        <f>J135</f>
        <v>0</v>
      </c>
      <c r="K70" s="175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9" customFormat="1" ht="24.96" customHeight="1">
      <c r="A71" s="9"/>
      <c r="B71" s="174"/>
      <c r="C71" s="175"/>
      <c r="D71" s="176" t="s">
        <v>1553</v>
      </c>
      <c r="E71" s="177"/>
      <c r="F71" s="177"/>
      <c r="G71" s="177"/>
      <c r="H71" s="177"/>
      <c r="I71" s="177"/>
      <c r="J71" s="178">
        <f>J138</f>
        <v>0</v>
      </c>
      <c r="K71" s="175"/>
      <c r="L71" s="17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hidden="1" s="9" customFormat="1" ht="24.96" customHeight="1">
      <c r="A72" s="9"/>
      <c r="B72" s="174"/>
      <c r="C72" s="175"/>
      <c r="D72" s="176" t="s">
        <v>1554</v>
      </c>
      <c r="E72" s="177"/>
      <c r="F72" s="177"/>
      <c r="G72" s="177"/>
      <c r="H72" s="177"/>
      <c r="I72" s="177"/>
      <c r="J72" s="178">
        <f>J140</f>
        <v>0</v>
      </c>
      <c r="K72" s="175"/>
      <c r="L72" s="17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hidden="1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hidden="1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hidden="1"/>
    <row r="76" hidden="1"/>
    <row r="77" hidden="1"/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123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9" t="str">
        <f>E7</f>
        <v>Stavební úpravy sociálních prostor v objektu Petřínská 43, Plzeň</v>
      </c>
      <c r="F82" s="32"/>
      <c r="G82" s="32"/>
      <c r="H82" s="32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" customFormat="1" ht="12" customHeight="1">
      <c r="B83" s="21"/>
      <c r="C83" s="32" t="s">
        <v>108</v>
      </c>
      <c r="D83" s="22"/>
      <c r="E83" s="22"/>
      <c r="F83" s="22"/>
      <c r="G83" s="22"/>
      <c r="H83" s="22"/>
      <c r="I83" s="22"/>
      <c r="J83" s="22"/>
      <c r="K83" s="22"/>
      <c r="L83" s="20"/>
    </row>
    <row r="84" s="2" customFormat="1" ht="16.5" customHeight="1">
      <c r="A84" s="38"/>
      <c r="B84" s="39"/>
      <c r="C84" s="40"/>
      <c r="D84" s="40"/>
      <c r="E84" s="169" t="s">
        <v>1458</v>
      </c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1459</v>
      </c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E11</f>
        <v>f2 - montáž</v>
      </c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40"/>
      <c r="E88" s="40"/>
      <c r="F88" s="27" t="str">
        <f>F14</f>
        <v>Petřínská 43</v>
      </c>
      <c r="G88" s="40"/>
      <c r="H88" s="40"/>
      <c r="I88" s="32" t="s">
        <v>23</v>
      </c>
      <c r="J88" s="72" t="str">
        <f>IF(J14="","",J14)</f>
        <v>14. 7. 2022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40"/>
      <c r="E90" s="40"/>
      <c r="F90" s="27" t="str">
        <f>E17</f>
        <v xml:space="preserve"> </v>
      </c>
      <c r="G90" s="40"/>
      <c r="H90" s="40"/>
      <c r="I90" s="32" t="s">
        <v>31</v>
      </c>
      <c r="J90" s="36" t="str">
        <f>E23</f>
        <v>HBH Atelier</v>
      </c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29</v>
      </c>
      <c r="D91" s="40"/>
      <c r="E91" s="40"/>
      <c r="F91" s="27" t="str">
        <f>IF(E20="","",E20)</f>
        <v>Vyplň údaj</v>
      </c>
      <c r="G91" s="40"/>
      <c r="H91" s="40"/>
      <c r="I91" s="32" t="s">
        <v>34</v>
      </c>
      <c r="J91" s="36" t="str">
        <f>E26</f>
        <v xml:space="preserve"> </v>
      </c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4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85"/>
      <c r="B93" s="186"/>
      <c r="C93" s="187" t="s">
        <v>124</v>
      </c>
      <c r="D93" s="188" t="s">
        <v>56</v>
      </c>
      <c r="E93" s="188" t="s">
        <v>52</v>
      </c>
      <c r="F93" s="188" t="s">
        <v>53</v>
      </c>
      <c r="G93" s="188" t="s">
        <v>125</v>
      </c>
      <c r="H93" s="188" t="s">
        <v>126</v>
      </c>
      <c r="I93" s="188" t="s">
        <v>127</v>
      </c>
      <c r="J93" s="188" t="s">
        <v>112</v>
      </c>
      <c r="K93" s="189" t="s">
        <v>128</v>
      </c>
      <c r="L93" s="190"/>
      <c r="M93" s="92" t="s">
        <v>19</v>
      </c>
      <c r="N93" s="93" t="s">
        <v>41</v>
      </c>
      <c r="O93" s="93" t="s">
        <v>129</v>
      </c>
      <c r="P93" s="93" t="s">
        <v>130</v>
      </c>
      <c r="Q93" s="93" t="s">
        <v>131</v>
      </c>
      <c r="R93" s="93" t="s">
        <v>132</v>
      </c>
      <c r="S93" s="93" t="s">
        <v>133</v>
      </c>
      <c r="T93" s="94" t="s">
        <v>134</v>
      </c>
      <c r="U93" s="185"/>
      <c r="V93" s="185"/>
      <c r="W93" s="185"/>
      <c r="X93" s="185"/>
      <c r="Y93" s="185"/>
      <c r="Z93" s="185"/>
      <c r="AA93" s="185"/>
      <c r="AB93" s="185"/>
      <c r="AC93" s="185"/>
      <c r="AD93" s="185"/>
      <c r="AE93" s="185"/>
    </row>
    <row r="94" s="2" customFormat="1" ht="22.8" customHeight="1">
      <c r="A94" s="38"/>
      <c r="B94" s="39"/>
      <c r="C94" s="99" t="s">
        <v>135</v>
      </c>
      <c r="D94" s="40"/>
      <c r="E94" s="40"/>
      <c r="F94" s="40"/>
      <c r="G94" s="40"/>
      <c r="H94" s="40"/>
      <c r="I94" s="40"/>
      <c r="J94" s="191">
        <f>BK94</f>
        <v>0</v>
      </c>
      <c r="K94" s="40"/>
      <c r="L94" s="44"/>
      <c r="M94" s="95"/>
      <c r="N94" s="192"/>
      <c r="O94" s="96"/>
      <c r="P94" s="193">
        <f>P95+P98+P105+P110+P113+P132+P135+P138+P140</f>
        <v>0</v>
      </c>
      <c r="Q94" s="96"/>
      <c r="R94" s="193">
        <f>R95+R98+R105+R110+R113+R132+R135+R138+R140</f>
        <v>0</v>
      </c>
      <c r="S94" s="96"/>
      <c r="T94" s="194">
        <f>T95+T98+T105+T110+T113+T132+T135+T138+T140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70</v>
      </c>
      <c r="AU94" s="17" t="s">
        <v>113</v>
      </c>
      <c r="BK94" s="195">
        <f>BK95+BK98+BK105+BK110+BK113+BK132+BK135+BK138+BK140</f>
        <v>0</v>
      </c>
    </row>
    <row r="95" s="12" customFormat="1" ht="25.92" customHeight="1">
      <c r="A95" s="12"/>
      <c r="B95" s="196"/>
      <c r="C95" s="197"/>
      <c r="D95" s="198" t="s">
        <v>70</v>
      </c>
      <c r="E95" s="199" t="s">
        <v>800</v>
      </c>
      <c r="F95" s="199" t="s">
        <v>1468</v>
      </c>
      <c r="G95" s="197"/>
      <c r="H95" s="197"/>
      <c r="I95" s="200"/>
      <c r="J95" s="201">
        <f>BK95</f>
        <v>0</v>
      </c>
      <c r="K95" s="197"/>
      <c r="L95" s="202"/>
      <c r="M95" s="203"/>
      <c r="N95" s="204"/>
      <c r="O95" s="204"/>
      <c r="P95" s="205">
        <f>SUM(P96:P97)</f>
        <v>0</v>
      </c>
      <c r="Q95" s="204"/>
      <c r="R95" s="205">
        <f>SUM(R96:R97)</f>
        <v>0</v>
      </c>
      <c r="S95" s="204"/>
      <c r="T95" s="206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7" t="s">
        <v>79</v>
      </c>
      <c r="AT95" s="208" t="s">
        <v>70</v>
      </c>
      <c r="AU95" s="208" t="s">
        <v>71</v>
      </c>
      <c r="AY95" s="207" t="s">
        <v>138</v>
      </c>
      <c r="BK95" s="209">
        <f>SUM(BK96:BK97)</f>
        <v>0</v>
      </c>
    </row>
    <row r="96" s="2" customFormat="1" ht="24.15" customHeight="1">
      <c r="A96" s="38"/>
      <c r="B96" s="39"/>
      <c r="C96" s="212" t="s">
        <v>79</v>
      </c>
      <c r="D96" s="212" t="s">
        <v>142</v>
      </c>
      <c r="E96" s="213" t="s">
        <v>1555</v>
      </c>
      <c r="F96" s="214" t="s">
        <v>1556</v>
      </c>
      <c r="G96" s="215" t="s">
        <v>433</v>
      </c>
      <c r="H96" s="216">
        <v>7</v>
      </c>
      <c r="I96" s="217"/>
      <c r="J96" s="218">
        <f>ROUND(I96*H96,2)</f>
        <v>0</v>
      </c>
      <c r="K96" s="214" t="s">
        <v>146</v>
      </c>
      <c r="L96" s="44"/>
      <c r="M96" s="219" t="s">
        <v>19</v>
      </c>
      <c r="N96" s="220" t="s">
        <v>42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147</v>
      </c>
      <c r="AT96" s="223" t="s">
        <v>142</v>
      </c>
      <c r="AU96" s="223" t="s">
        <v>79</v>
      </c>
      <c r="AY96" s="17" t="s">
        <v>138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79</v>
      </c>
      <c r="BK96" s="224">
        <f>ROUND(I96*H96,2)</f>
        <v>0</v>
      </c>
      <c r="BL96" s="17" t="s">
        <v>147</v>
      </c>
      <c r="BM96" s="223" t="s">
        <v>1557</v>
      </c>
    </row>
    <row r="97" s="2" customFormat="1">
      <c r="A97" s="38"/>
      <c r="B97" s="39"/>
      <c r="C97" s="40"/>
      <c r="D97" s="225" t="s">
        <v>149</v>
      </c>
      <c r="E97" s="40"/>
      <c r="F97" s="226" t="s">
        <v>1558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149</v>
      </c>
      <c r="AU97" s="17" t="s">
        <v>79</v>
      </c>
    </row>
    <row r="98" s="12" customFormat="1" ht="25.92" customHeight="1">
      <c r="A98" s="12"/>
      <c r="B98" s="196"/>
      <c r="C98" s="197"/>
      <c r="D98" s="198" t="s">
        <v>70</v>
      </c>
      <c r="E98" s="199" t="s">
        <v>802</v>
      </c>
      <c r="F98" s="199" t="s">
        <v>1475</v>
      </c>
      <c r="G98" s="197"/>
      <c r="H98" s="197"/>
      <c r="I98" s="200"/>
      <c r="J98" s="201">
        <f>BK98</f>
        <v>0</v>
      </c>
      <c r="K98" s="197"/>
      <c r="L98" s="202"/>
      <c r="M98" s="203"/>
      <c r="N98" s="204"/>
      <c r="O98" s="204"/>
      <c r="P98" s="205">
        <f>SUM(P99:P104)</f>
        <v>0</v>
      </c>
      <c r="Q98" s="204"/>
      <c r="R98" s="205">
        <f>SUM(R99:R104)</f>
        <v>0</v>
      </c>
      <c r="S98" s="204"/>
      <c r="T98" s="206">
        <f>SUM(T99:T104)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7" t="s">
        <v>79</v>
      </c>
      <c r="AT98" s="208" t="s">
        <v>70</v>
      </c>
      <c r="AU98" s="208" t="s">
        <v>71</v>
      </c>
      <c r="AY98" s="207" t="s">
        <v>138</v>
      </c>
      <c r="BK98" s="209">
        <f>SUM(BK99:BK104)</f>
        <v>0</v>
      </c>
    </row>
    <row r="99" s="2" customFormat="1" ht="55.5" customHeight="1">
      <c r="A99" s="38"/>
      <c r="B99" s="39"/>
      <c r="C99" s="212" t="s">
        <v>151</v>
      </c>
      <c r="D99" s="212" t="s">
        <v>142</v>
      </c>
      <c r="E99" s="213" t="s">
        <v>1559</v>
      </c>
      <c r="F99" s="214" t="s">
        <v>1560</v>
      </c>
      <c r="G99" s="215" t="s">
        <v>243</v>
      </c>
      <c r="H99" s="216">
        <v>60</v>
      </c>
      <c r="I99" s="217"/>
      <c r="J99" s="218">
        <f>ROUND(I99*H99,2)</f>
        <v>0</v>
      </c>
      <c r="K99" s="214" t="s">
        <v>146</v>
      </c>
      <c r="L99" s="44"/>
      <c r="M99" s="219" t="s">
        <v>19</v>
      </c>
      <c r="N99" s="220" t="s">
        <v>42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147</v>
      </c>
      <c r="AT99" s="223" t="s">
        <v>142</v>
      </c>
      <c r="AU99" s="223" t="s">
        <v>79</v>
      </c>
      <c r="AY99" s="17" t="s">
        <v>138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79</v>
      </c>
      <c r="BK99" s="224">
        <f>ROUND(I99*H99,2)</f>
        <v>0</v>
      </c>
      <c r="BL99" s="17" t="s">
        <v>147</v>
      </c>
      <c r="BM99" s="223" t="s">
        <v>1561</v>
      </c>
    </row>
    <row r="100" s="2" customFormat="1">
      <c r="A100" s="38"/>
      <c r="B100" s="39"/>
      <c r="C100" s="40"/>
      <c r="D100" s="225" t="s">
        <v>149</v>
      </c>
      <c r="E100" s="40"/>
      <c r="F100" s="226" t="s">
        <v>1562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149</v>
      </c>
      <c r="AU100" s="17" t="s">
        <v>79</v>
      </c>
    </row>
    <row r="101" s="2" customFormat="1" ht="44.25" customHeight="1">
      <c r="A101" s="38"/>
      <c r="B101" s="39"/>
      <c r="C101" s="212" t="s">
        <v>81</v>
      </c>
      <c r="D101" s="212" t="s">
        <v>142</v>
      </c>
      <c r="E101" s="213" t="s">
        <v>1563</v>
      </c>
      <c r="F101" s="214" t="s">
        <v>1564</v>
      </c>
      <c r="G101" s="215" t="s">
        <v>243</v>
      </c>
      <c r="H101" s="216">
        <v>285</v>
      </c>
      <c r="I101" s="217"/>
      <c r="J101" s="218">
        <f>ROUND(I101*H101,2)</f>
        <v>0</v>
      </c>
      <c r="K101" s="214" t="s">
        <v>146</v>
      </c>
      <c r="L101" s="44"/>
      <c r="M101" s="219" t="s">
        <v>19</v>
      </c>
      <c r="N101" s="220" t="s">
        <v>42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147</v>
      </c>
      <c r="AT101" s="223" t="s">
        <v>142</v>
      </c>
      <c r="AU101" s="223" t="s">
        <v>79</v>
      </c>
      <c r="AY101" s="17" t="s">
        <v>138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79</v>
      </c>
      <c r="BK101" s="224">
        <f>ROUND(I101*H101,2)</f>
        <v>0</v>
      </c>
      <c r="BL101" s="17" t="s">
        <v>147</v>
      </c>
      <c r="BM101" s="223" t="s">
        <v>1565</v>
      </c>
    </row>
    <row r="102" s="2" customFormat="1">
      <c r="A102" s="38"/>
      <c r="B102" s="39"/>
      <c r="C102" s="40"/>
      <c r="D102" s="225" t="s">
        <v>149</v>
      </c>
      <c r="E102" s="40"/>
      <c r="F102" s="226" t="s">
        <v>1566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149</v>
      </c>
      <c r="AU102" s="17" t="s">
        <v>79</v>
      </c>
    </row>
    <row r="103" s="2" customFormat="1" ht="44.25" customHeight="1">
      <c r="A103" s="38"/>
      <c r="B103" s="39"/>
      <c r="C103" s="212" t="s">
        <v>147</v>
      </c>
      <c r="D103" s="212" t="s">
        <v>142</v>
      </c>
      <c r="E103" s="213" t="s">
        <v>1567</v>
      </c>
      <c r="F103" s="214" t="s">
        <v>1568</v>
      </c>
      <c r="G103" s="215" t="s">
        <v>243</v>
      </c>
      <c r="H103" s="216">
        <v>30</v>
      </c>
      <c r="I103" s="217"/>
      <c r="J103" s="218">
        <f>ROUND(I103*H103,2)</f>
        <v>0</v>
      </c>
      <c r="K103" s="214" t="s">
        <v>146</v>
      </c>
      <c r="L103" s="44"/>
      <c r="M103" s="219" t="s">
        <v>19</v>
      </c>
      <c r="N103" s="220" t="s">
        <v>42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147</v>
      </c>
      <c r="AT103" s="223" t="s">
        <v>142</v>
      </c>
      <c r="AU103" s="223" t="s">
        <v>79</v>
      </c>
      <c r="AY103" s="17" t="s">
        <v>138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79</v>
      </c>
      <c r="BK103" s="224">
        <f>ROUND(I103*H103,2)</f>
        <v>0</v>
      </c>
      <c r="BL103" s="17" t="s">
        <v>147</v>
      </c>
      <c r="BM103" s="223" t="s">
        <v>1569</v>
      </c>
    </row>
    <row r="104" s="2" customFormat="1">
      <c r="A104" s="38"/>
      <c r="B104" s="39"/>
      <c r="C104" s="40"/>
      <c r="D104" s="225" t="s">
        <v>149</v>
      </c>
      <c r="E104" s="40"/>
      <c r="F104" s="226" t="s">
        <v>1570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79</v>
      </c>
    </row>
    <row r="105" s="12" customFormat="1" ht="25.92" customHeight="1">
      <c r="A105" s="12"/>
      <c r="B105" s="196"/>
      <c r="C105" s="197"/>
      <c r="D105" s="198" t="s">
        <v>70</v>
      </c>
      <c r="E105" s="199" t="s">
        <v>841</v>
      </c>
      <c r="F105" s="199" t="s">
        <v>1488</v>
      </c>
      <c r="G105" s="197"/>
      <c r="H105" s="197"/>
      <c r="I105" s="200"/>
      <c r="J105" s="201">
        <f>BK105</f>
        <v>0</v>
      </c>
      <c r="K105" s="197"/>
      <c r="L105" s="202"/>
      <c r="M105" s="203"/>
      <c r="N105" s="204"/>
      <c r="O105" s="204"/>
      <c r="P105" s="205">
        <f>SUM(P106:P109)</f>
        <v>0</v>
      </c>
      <c r="Q105" s="204"/>
      <c r="R105" s="205">
        <f>SUM(R106:R109)</f>
        <v>0</v>
      </c>
      <c r="S105" s="204"/>
      <c r="T105" s="206">
        <f>SUM(T106:T109)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7" t="s">
        <v>79</v>
      </c>
      <c r="AT105" s="208" t="s">
        <v>70</v>
      </c>
      <c r="AU105" s="208" t="s">
        <v>71</v>
      </c>
      <c r="AY105" s="207" t="s">
        <v>138</v>
      </c>
      <c r="BK105" s="209">
        <f>SUM(BK106:BK109)</f>
        <v>0</v>
      </c>
    </row>
    <row r="106" s="2" customFormat="1" ht="49.05" customHeight="1">
      <c r="A106" s="38"/>
      <c r="B106" s="39"/>
      <c r="C106" s="212" t="s">
        <v>188</v>
      </c>
      <c r="D106" s="212" t="s">
        <v>142</v>
      </c>
      <c r="E106" s="213" t="s">
        <v>1571</v>
      </c>
      <c r="F106" s="214" t="s">
        <v>1572</v>
      </c>
      <c r="G106" s="215" t="s">
        <v>433</v>
      </c>
      <c r="H106" s="216">
        <v>25</v>
      </c>
      <c r="I106" s="217"/>
      <c r="J106" s="218">
        <f>ROUND(I106*H106,2)</f>
        <v>0</v>
      </c>
      <c r="K106" s="214" t="s">
        <v>146</v>
      </c>
      <c r="L106" s="44"/>
      <c r="M106" s="219" t="s">
        <v>19</v>
      </c>
      <c r="N106" s="220" t="s">
        <v>42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147</v>
      </c>
      <c r="AT106" s="223" t="s">
        <v>142</v>
      </c>
      <c r="AU106" s="223" t="s">
        <v>79</v>
      </c>
      <c r="AY106" s="17" t="s">
        <v>138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79</v>
      </c>
      <c r="BK106" s="224">
        <f>ROUND(I106*H106,2)</f>
        <v>0</v>
      </c>
      <c r="BL106" s="17" t="s">
        <v>147</v>
      </c>
      <c r="BM106" s="223" t="s">
        <v>1573</v>
      </c>
    </row>
    <row r="107" s="2" customFormat="1">
      <c r="A107" s="38"/>
      <c r="B107" s="39"/>
      <c r="C107" s="40"/>
      <c r="D107" s="225" t="s">
        <v>149</v>
      </c>
      <c r="E107" s="40"/>
      <c r="F107" s="226" t="s">
        <v>1574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149</v>
      </c>
      <c r="AU107" s="17" t="s">
        <v>79</v>
      </c>
    </row>
    <row r="108" s="2" customFormat="1" ht="24.15" customHeight="1">
      <c r="A108" s="38"/>
      <c r="B108" s="39"/>
      <c r="C108" s="212" t="s">
        <v>264</v>
      </c>
      <c r="D108" s="212" t="s">
        <v>142</v>
      </c>
      <c r="E108" s="213" t="s">
        <v>1575</v>
      </c>
      <c r="F108" s="214" t="s">
        <v>1576</v>
      </c>
      <c r="G108" s="215" t="s">
        <v>433</v>
      </c>
      <c r="H108" s="216">
        <v>8</v>
      </c>
      <c r="I108" s="217"/>
      <c r="J108" s="218">
        <f>ROUND(I108*H108,2)</f>
        <v>0</v>
      </c>
      <c r="K108" s="214" t="s">
        <v>146</v>
      </c>
      <c r="L108" s="44"/>
      <c r="M108" s="219" t="s">
        <v>19</v>
      </c>
      <c r="N108" s="220" t="s">
        <v>42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147</v>
      </c>
      <c r="AT108" s="223" t="s">
        <v>142</v>
      </c>
      <c r="AU108" s="223" t="s">
        <v>79</v>
      </c>
      <c r="AY108" s="17" t="s">
        <v>138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79</v>
      </c>
      <c r="BK108" s="224">
        <f>ROUND(I108*H108,2)</f>
        <v>0</v>
      </c>
      <c r="BL108" s="17" t="s">
        <v>147</v>
      </c>
      <c r="BM108" s="223" t="s">
        <v>1577</v>
      </c>
    </row>
    <row r="109" s="2" customFormat="1">
      <c r="A109" s="38"/>
      <c r="B109" s="39"/>
      <c r="C109" s="40"/>
      <c r="D109" s="225" t="s">
        <v>149</v>
      </c>
      <c r="E109" s="40"/>
      <c r="F109" s="226" t="s">
        <v>1578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149</v>
      </c>
      <c r="AU109" s="17" t="s">
        <v>79</v>
      </c>
    </row>
    <row r="110" s="12" customFormat="1" ht="25.92" customHeight="1">
      <c r="A110" s="12"/>
      <c r="B110" s="196"/>
      <c r="C110" s="197"/>
      <c r="D110" s="198" t="s">
        <v>70</v>
      </c>
      <c r="E110" s="199" t="s">
        <v>872</v>
      </c>
      <c r="F110" s="199" t="s">
        <v>1501</v>
      </c>
      <c r="G110" s="197"/>
      <c r="H110" s="197"/>
      <c r="I110" s="200"/>
      <c r="J110" s="201">
        <f>BK110</f>
        <v>0</v>
      </c>
      <c r="K110" s="197"/>
      <c r="L110" s="202"/>
      <c r="M110" s="203"/>
      <c r="N110" s="204"/>
      <c r="O110" s="204"/>
      <c r="P110" s="205">
        <f>SUM(P111:P112)</f>
        <v>0</v>
      </c>
      <c r="Q110" s="204"/>
      <c r="R110" s="205">
        <f>SUM(R111:R112)</f>
        <v>0</v>
      </c>
      <c r="S110" s="204"/>
      <c r="T110" s="206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7" t="s">
        <v>79</v>
      </c>
      <c r="AT110" s="208" t="s">
        <v>70</v>
      </c>
      <c r="AU110" s="208" t="s">
        <v>71</v>
      </c>
      <c r="AY110" s="207" t="s">
        <v>138</v>
      </c>
      <c r="BK110" s="209">
        <f>SUM(BK111:BK112)</f>
        <v>0</v>
      </c>
    </row>
    <row r="111" s="2" customFormat="1" ht="49.05" customHeight="1">
      <c r="A111" s="38"/>
      <c r="B111" s="39"/>
      <c r="C111" s="212" t="s">
        <v>167</v>
      </c>
      <c r="D111" s="212" t="s">
        <v>142</v>
      </c>
      <c r="E111" s="213" t="s">
        <v>1579</v>
      </c>
      <c r="F111" s="214" t="s">
        <v>1580</v>
      </c>
      <c r="G111" s="215" t="s">
        <v>433</v>
      </c>
      <c r="H111" s="216">
        <v>5</v>
      </c>
      <c r="I111" s="217"/>
      <c r="J111" s="218">
        <f>ROUND(I111*H111,2)</f>
        <v>0</v>
      </c>
      <c r="K111" s="214" t="s">
        <v>146</v>
      </c>
      <c r="L111" s="44"/>
      <c r="M111" s="219" t="s">
        <v>19</v>
      </c>
      <c r="N111" s="220" t="s">
        <v>42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147</v>
      </c>
      <c r="AT111" s="223" t="s">
        <v>142</v>
      </c>
      <c r="AU111" s="223" t="s">
        <v>79</v>
      </c>
      <c r="AY111" s="17" t="s">
        <v>138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79</v>
      </c>
      <c r="BK111" s="224">
        <f>ROUND(I111*H111,2)</f>
        <v>0</v>
      </c>
      <c r="BL111" s="17" t="s">
        <v>147</v>
      </c>
      <c r="BM111" s="223" t="s">
        <v>1581</v>
      </c>
    </row>
    <row r="112" s="2" customFormat="1">
      <c r="A112" s="38"/>
      <c r="B112" s="39"/>
      <c r="C112" s="40"/>
      <c r="D112" s="225" t="s">
        <v>149</v>
      </c>
      <c r="E112" s="40"/>
      <c r="F112" s="226" t="s">
        <v>1582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149</v>
      </c>
      <c r="AU112" s="17" t="s">
        <v>79</v>
      </c>
    </row>
    <row r="113" s="12" customFormat="1" ht="25.92" customHeight="1">
      <c r="A113" s="12"/>
      <c r="B113" s="196"/>
      <c r="C113" s="197"/>
      <c r="D113" s="198" t="s">
        <v>70</v>
      </c>
      <c r="E113" s="199" t="s">
        <v>908</v>
      </c>
      <c r="F113" s="199" t="s">
        <v>1506</v>
      </c>
      <c r="G113" s="197"/>
      <c r="H113" s="197"/>
      <c r="I113" s="200"/>
      <c r="J113" s="201">
        <f>BK113</f>
        <v>0</v>
      </c>
      <c r="K113" s="197"/>
      <c r="L113" s="202"/>
      <c r="M113" s="203"/>
      <c r="N113" s="204"/>
      <c r="O113" s="204"/>
      <c r="P113" s="205">
        <f>SUM(P114:P131)</f>
        <v>0</v>
      </c>
      <c r="Q113" s="204"/>
      <c r="R113" s="205">
        <f>SUM(R114:R131)</f>
        <v>0</v>
      </c>
      <c r="S113" s="204"/>
      <c r="T113" s="206">
        <f>SUM(T114:T131)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7" t="s">
        <v>79</v>
      </c>
      <c r="AT113" s="208" t="s">
        <v>70</v>
      </c>
      <c r="AU113" s="208" t="s">
        <v>71</v>
      </c>
      <c r="AY113" s="207" t="s">
        <v>138</v>
      </c>
      <c r="BK113" s="209">
        <f>SUM(BK114:BK131)</f>
        <v>0</v>
      </c>
    </row>
    <row r="114" s="2" customFormat="1" ht="37.8" customHeight="1">
      <c r="A114" s="38"/>
      <c r="B114" s="39"/>
      <c r="C114" s="212" t="s">
        <v>8</v>
      </c>
      <c r="D114" s="212" t="s">
        <v>142</v>
      </c>
      <c r="E114" s="213" t="s">
        <v>1583</v>
      </c>
      <c r="F114" s="214" t="s">
        <v>1584</v>
      </c>
      <c r="G114" s="215" t="s">
        <v>433</v>
      </c>
      <c r="H114" s="216">
        <v>300</v>
      </c>
      <c r="I114" s="217"/>
      <c r="J114" s="218">
        <f>ROUND(I114*H114,2)</f>
        <v>0</v>
      </c>
      <c r="K114" s="214" t="s">
        <v>146</v>
      </c>
      <c r="L114" s="44"/>
      <c r="M114" s="219" t="s">
        <v>19</v>
      </c>
      <c r="N114" s="220" t="s">
        <v>42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147</v>
      </c>
      <c r="AT114" s="223" t="s">
        <v>142</v>
      </c>
      <c r="AU114" s="223" t="s">
        <v>79</v>
      </c>
      <c r="AY114" s="17" t="s">
        <v>138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79</v>
      </c>
      <c r="BK114" s="224">
        <f>ROUND(I114*H114,2)</f>
        <v>0</v>
      </c>
      <c r="BL114" s="17" t="s">
        <v>147</v>
      </c>
      <c r="BM114" s="223" t="s">
        <v>1585</v>
      </c>
    </row>
    <row r="115" s="2" customFormat="1">
      <c r="A115" s="38"/>
      <c r="B115" s="39"/>
      <c r="C115" s="40"/>
      <c r="D115" s="225" t="s">
        <v>149</v>
      </c>
      <c r="E115" s="40"/>
      <c r="F115" s="226" t="s">
        <v>1586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149</v>
      </c>
      <c r="AU115" s="17" t="s">
        <v>79</v>
      </c>
    </row>
    <row r="116" s="2" customFormat="1" ht="44.25" customHeight="1">
      <c r="A116" s="38"/>
      <c r="B116" s="39"/>
      <c r="C116" s="212" t="s">
        <v>205</v>
      </c>
      <c r="D116" s="212" t="s">
        <v>142</v>
      </c>
      <c r="E116" s="213" t="s">
        <v>1587</v>
      </c>
      <c r="F116" s="214" t="s">
        <v>1588</v>
      </c>
      <c r="G116" s="215" t="s">
        <v>243</v>
      </c>
      <c r="H116" s="216">
        <v>3</v>
      </c>
      <c r="I116" s="217"/>
      <c r="J116" s="218">
        <f>ROUND(I116*H116,2)</f>
        <v>0</v>
      </c>
      <c r="K116" s="214" t="s">
        <v>146</v>
      </c>
      <c r="L116" s="44"/>
      <c r="M116" s="219" t="s">
        <v>19</v>
      </c>
      <c r="N116" s="220" t="s">
        <v>42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147</v>
      </c>
      <c r="AT116" s="223" t="s">
        <v>142</v>
      </c>
      <c r="AU116" s="223" t="s">
        <v>79</v>
      </c>
      <c r="AY116" s="17" t="s">
        <v>138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79</v>
      </c>
      <c r="BK116" s="224">
        <f>ROUND(I116*H116,2)</f>
        <v>0</v>
      </c>
      <c r="BL116" s="17" t="s">
        <v>147</v>
      </c>
      <c r="BM116" s="223" t="s">
        <v>1589</v>
      </c>
    </row>
    <row r="117" s="2" customFormat="1">
      <c r="A117" s="38"/>
      <c r="B117" s="39"/>
      <c r="C117" s="40"/>
      <c r="D117" s="225" t="s">
        <v>149</v>
      </c>
      <c r="E117" s="40"/>
      <c r="F117" s="226" t="s">
        <v>1590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149</v>
      </c>
      <c r="AU117" s="17" t="s">
        <v>79</v>
      </c>
    </row>
    <row r="118" s="2" customFormat="1" ht="37.8" customHeight="1">
      <c r="A118" s="38"/>
      <c r="B118" s="39"/>
      <c r="C118" s="212" t="s">
        <v>226</v>
      </c>
      <c r="D118" s="212" t="s">
        <v>142</v>
      </c>
      <c r="E118" s="213" t="s">
        <v>1591</v>
      </c>
      <c r="F118" s="214" t="s">
        <v>1592</v>
      </c>
      <c r="G118" s="215" t="s">
        <v>243</v>
      </c>
      <c r="H118" s="216">
        <v>101</v>
      </c>
      <c r="I118" s="217"/>
      <c r="J118" s="218">
        <f>ROUND(I118*H118,2)</f>
        <v>0</v>
      </c>
      <c r="K118" s="214" t="s">
        <v>146</v>
      </c>
      <c r="L118" s="44"/>
      <c r="M118" s="219" t="s">
        <v>19</v>
      </c>
      <c r="N118" s="220" t="s">
        <v>42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147</v>
      </c>
      <c r="AT118" s="223" t="s">
        <v>142</v>
      </c>
      <c r="AU118" s="223" t="s">
        <v>79</v>
      </c>
      <c r="AY118" s="17" t="s">
        <v>138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79</v>
      </c>
      <c r="BK118" s="224">
        <f>ROUND(I118*H118,2)</f>
        <v>0</v>
      </c>
      <c r="BL118" s="17" t="s">
        <v>147</v>
      </c>
      <c r="BM118" s="223" t="s">
        <v>1593</v>
      </c>
    </row>
    <row r="119" s="2" customFormat="1">
      <c r="A119" s="38"/>
      <c r="B119" s="39"/>
      <c r="C119" s="40"/>
      <c r="D119" s="225" t="s">
        <v>149</v>
      </c>
      <c r="E119" s="40"/>
      <c r="F119" s="226" t="s">
        <v>1594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149</v>
      </c>
      <c r="AU119" s="17" t="s">
        <v>79</v>
      </c>
    </row>
    <row r="120" s="2" customFormat="1" ht="49.05" customHeight="1">
      <c r="A120" s="38"/>
      <c r="B120" s="39"/>
      <c r="C120" s="212" t="s">
        <v>283</v>
      </c>
      <c r="D120" s="212" t="s">
        <v>142</v>
      </c>
      <c r="E120" s="213" t="s">
        <v>1595</v>
      </c>
      <c r="F120" s="214" t="s">
        <v>1596</v>
      </c>
      <c r="G120" s="215" t="s">
        <v>433</v>
      </c>
      <c r="H120" s="216">
        <v>24</v>
      </c>
      <c r="I120" s="217"/>
      <c r="J120" s="218">
        <f>ROUND(I120*H120,2)</f>
        <v>0</v>
      </c>
      <c r="K120" s="214" t="s">
        <v>146</v>
      </c>
      <c r="L120" s="44"/>
      <c r="M120" s="219" t="s">
        <v>19</v>
      </c>
      <c r="N120" s="220" t="s">
        <v>42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147</v>
      </c>
      <c r="AT120" s="223" t="s">
        <v>142</v>
      </c>
      <c r="AU120" s="223" t="s">
        <v>79</v>
      </c>
      <c r="AY120" s="17" t="s">
        <v>138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79</v>
      </c>
      <c r="BK120" s="224">
        <f>ROUND(I120*H120,2)</f>
        <v>0</v>
      </c>
      <c r="BL120" s="17" t="s">
        <v>147</v>
      </c>
      <c r="BM120" s="223" t="s">
        <v>1597</v>
      </c>
    </row>
    <row r="121" s="2" customFormat="1">
      <c r="A121" s="38"/>
      <c r="B121" s="39"/>
      <c r="C121" s="40"/>
      <c r="D121" s="225" t="s">
        <v>149</v>
      </c>
      <c r="E121" s="40"/>
      <c r="F121" s="226" t="s">
        <v>1598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149</v>
      </c>
      <c r="AU121" s="17" t="s">
        <v>79</v>
      </c>
    </row>
    <row r="122" s="2" customFormat="1" ht="44.25" customHeight="1">
      <c r="A122" s="38"/>
      <c r="B122" s="39"/>
      <c r="C122" s="212" t="s">
        <v>139</v>
      </c>
      <c r="D122" s="212" t="s">
        <v>142</v>
      </c>
      <c r="E122" s="213" t="s">
        <v>1599</v>
      </c>
      <c r="F122" s="214" t="s">
        <v>1600</v>
      </c>
      <c r="G122" s="215" t="s">
        <v>433</v>
      </c>
      <c r="H122" s="216">
        <v>38</v>
      </c>
      <c r="I122" s="217"/>
      <c r="J122" s="218">
        <f>ROUND(I122*H122,2)</f>
        <v>0</v>
      </c>
      <c r="K122" s="214" t="s">
        <v>146</v>
      </c>
      <c r="L122" s="44"/>
      <c r="M122" s="219" t="s">
        <v>19</v>
      </c>
      <c r="N122" s="220" t="s">
        <v>42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147</v>
      </c>
      <c r="AT122" s="223" t="s">
        <v>142</v>
      </c>
      <c r="AU122" s="223" t="s">
        <v>79</v>
      </c>
      <c r="AY122" s="17" t="s">
        <v>138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79</v>
      </c>
      <c r="BK122" s="224">
        <f>ROUND(I122*H122,2)</f>
        <v>0</v>
      </c>
      <c r="BL122" s="17" t="s">
        <v>147</v>
      </c>
      <c r="BM122" s="223" t="s">
        <v>1601</v>
      </c>
    </row>
    <row r="123" s="2" customFormat="1">
      <c r="A123" s="38"/>
      <c r="B123" s="39"/>
      <c r="C123" s="40"/>
      <c r="D123" s="225" t="s">
        <v>149</v>
      </c>
      <c r="E123" s="40"/>
      <c r="F123" s="226" t="s">
        <v>1602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149</v>
      </c>
      <c r="AU123" s="17" t="s">
        <v>79</v>
      </c>
    </row>
    <row r="124" s="2" customFormat="1" ht="49.05" customHeight="1">
      <c r="A124" s="38"/>
      <c r="B124" s="39"/>
      <c r="C124" s="212" t="s">
        <v>181</v>
      </c>
      <c r="D124" s="212" t="s">
        <v>142</v>
      </c>
      <c r="E124" s="213" t="s">
        <v>1603</v>
      </c>
      <c r="F124" s="214" t="s">
        <v>1604</v>
      </c>
      <c r="G124" s="215" t="s">
        <v>433</v>
      </c>
      <c r="H124" s="216">
        <v>11</v>
      </c>
      <c r="I124" s="217"/>
      <c r="J124" s="218">
        <f>ROUND(I124*H124,2)</f>
        <v>0</v>
      </c>
      <c r="K124" s="214" t="s">
        <v>146</v>
      </c>
      <c r="L124" s="44"/>
      <c r="M124" s="219" t="s">
        <v>19</v>
      </c>
      <c r="N124" s="220" t="s">
        <v>42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147</v>
      </c>
      <c r="AT124" s="223" t="s">
        <v>142</v>
      </c>
      <c r="AU124" s="223" t="s">
        <v>79</v>
      </c>
      <c r="AY124" s="17" t="s">
        <v>138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79</v>
      </c>
      <c r="BK124" s="224">
        <f>ROUND(I124*H124,2)</f>
        <v>0</v>
      </c>
      <c r="BL124" s="17" t="s">
        <v>147</v>
      </c>
      <c r="BM124" s="223" t="s">
        <v>1605</v>
      </c>
    </row>
    <row r="125" s="2" customFormat="1">
      <c r="A125" s="38"/>
      <c r="B125" s="39"/>
      <c r="C125" s="40"/>
      <c r="D125" s="225" t="s">
        <v>149</v>
      </c>
      <c r="E125" s="40"/>
      <c r="F125" s="226" t="s">
        <v>1606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149</v>
      </c>
      <c r="AU125" s="17" t="s">
        <v>79</v>
      </c>
    </row>
    <row r="126" s="2" customFormat="1" ht="24.15" customHeight="1">
      <c r="A126" s="38"/>
      <c r="B126" s="39"/>
      <c r="C126" s="212" t="s">
        <v>275</v>
      </c>
      <c r="D126" s="212" t="s">
        <v>142</v>
      </c>
      <c r="E126" s="213" t="s">
        <v>1607</v>
      </c>
      <c r="F126" s="214" t="s">
        <v>1608</v>
      </c>
      <c r="G126" s="215" t="s">
        <v>433</v>
      </c>
      <c r="H126" s="216">
        <v>6</v>
      </c>
      <c r="I126" s="217"/>
      <c r="J126" s="218">
        <f>ROUND(I126*H126,2)</f>
        <v>0</v>
      </c>
      <c r="K126" s="214" t="s">
        <v>146</v>
      </c>
      <c r="L126" s="44"/>
      <c r="M126" s="219" t="s">
        <v>19</v>
      </c>
      <c r="N126" s="220" t="s">
        <v>42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147</v>
      </c>
      <c r="AT126" s="223" t="s">
        <v>142</v>
      </c>
      <c r="AU126" s="223" t="s">
        <v>79</v>
      </c>
      <c r="AY126" s="17" t="s">
        <v>138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79</v>
      </c>
      <c r="BK126" s="224">
        <f>ROUND(I126*H126,2)</f>
        <v>0</v>
      </c>
      <c r="BL126" s="17" t="s">
        <v>147</v>
      </c>
      <c r="BM126" s="223" t="s">
        <v>1609</v>
      </c>
    </row>
    <row r="127" s="2" customFormat="1">
      <c r="A127" s="38"/>
      <c r="B127" s="39"/>
      <c r="C127" s="40"/>
      <c r="D127" s="225" t="s">
        <v>149</v>
      </c>
      <c r="E127" s="40"/>
      <c r="F127" s="226" t="s">
        <v>1610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149</v>
      </c>
      <c r="AU127" s="17" t="s">
        <v>79</v>
      </c>
    </row>
    <row r="128" s="2" customFormat="1" ht="37.8" customHeight="1">
      <c r="A128" s="38"/>
      <c r="B128" s="39"/>
      <c r="C128" s="212" t="s">
        <v>175</v>
      </c>
      <c r="D128" s="212" t="s">
        <v>142</v>
      </c>
      <c r="E128" s="213" t="s">
        <v>1611</v>
      </c>
      <c r="F128" s="214" t="s">
        <v>1612</v>
      </c>
      <c r="G128" s="215" t="s">
        <v>1454</v>
      </c>
      <c r="H128" s="216">
        <v>2</v>
      </c>
      <c r="I128" s="217"/>
      <c r="J128" s="218">
        <f>ROUND(I128*H128,2)</f>
        <v>0</v>
      </c>
      <c r="K128" s="214" t="s">
        <v>146</v>
      </c>
      <c r="L128" s="44"/>
      <c r="M128" s="219" t="s">
        <v>19</v>
      </c>
      <c r="N128" s="220" t="s">
        <v>42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147</v>
      </c>
      <c r="AT128" s="223" t="s">
        <v>142</v>
      </c>
      <c r="AU128" s="223" t="s">
        <v>79</v>
      </c>
      <c r="AY128" s="17" t="s">
        <v>138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79</v>
      </c>
      <c r="BK128" s="224">
        <f>ROUND(I128*H128,2)</f>
        <v>0</v>
      </c>
      <c r="BL128" s="17" t="s">
        <v>147</v>
      </c>
      <c r="BM128" s="223" t="s">
        <v>1613</v>
      </c>
    </row>
    <row r="129" s="2" customFormat="1">
      <c r="A129" s="38"/>
      <c r="B129" s="39"/>
      <c r="C129" s="40"/>
      <c r="D129" s="225" t="s">
        <v>149</v>
      </c>
      <c r="E129" s="40"/>
      <c r="F129" s="226" t="s">
        <v>1614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79</v>
      </c>
    </row>
    <row r="130" s="2" customFormat="1" ht="16.5" customHeight="1">
      <c r="A130" s="38"/>
      <c r="B130" s="39"/>
      <c r="C130" s="212" t="s">
        <v>211</v>
      </c>
      <c r="D130" s="212" t="s">
        <v>142</v>
      </c>
      <c r="E130" s="213" t="s">
        <v>1615</v>
      </c>
      <c r="F130" s="214" t="s">
        <v>1616</v>
      </c>
      <c r="G130" s="215" t="s">
        <v>278</v>
      </c>
      <c r="H130" s="216">
        <v>3</v>
      </c>
      <c r="I130" s="217"/>
      <c r="J130" s="218">
        <f>ROUND(I130*H130,2)</f>
        <v>0</v>
      </c>
      <c r="K130" s="214" t="s">
        <v>19</v>
      </c>
      <c r="L130" s="44"/>
      <c r="M130" s="219" t="s">
        <v>19</v>
      </c>
      <c r="N130" s="220" t="s">
        <v>42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147</v>
      </c>
      <c r="AT130" s="223" t="s">
        <v>142</v>
      </c>
      <c r="AU130" s="223" t="s">
        <v>79</v>
      </c>
      <c r="AY130" s="17" t="s">
        <v>138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79</v>
      </c>
      <c r="BK130" s="224">
        <f>ROUND(I130*H130,2)</f>
        <v>0</v>
      </c>
      <c r="BL130" s="17" t="s">
        <v>147</v>
      </c>
      <c r="BM130" s="223" t="s">
        <v>1617</v>
      </c>
    </row>
    <row r="131" s="2" customFormat="1" ht="16.5" customHeight="1">
      <c r="A131" s="38"/>
      <c r="B131" s="39"/>
      <c r="C131" s="212" t="s">
        <v>221</v>
      </c>
      <c r="D131" s="212" t="s">
        <v>142</v>
      </c>
      <c r="E131" s="213" t="s">
        <v>1618</v>
      </c>
      <c r="F131" s="214" t="s">
        <v>1619</v>
      </c>
      <c r="G131" s="215" t="s">
        <v>278</v>
      </c>
      <c r="H131" s="216">
        <v>2</v>
      </c>
      <c r="I131" s="217"/>
      <c r="J131" s="218">
        <f>ROUND(I131*H131,2)</f>
        <v>0</v>
      </c>
      <c r="K131" s="214" t="s">
        <v>19</v>
      </c>
      <c r="L131" s="44"/>
      <c r="M131" s="219" t="s">
        <v>19</v>
      </c>
      <c r="N131" s="220" t="s">
        <v>42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147</v>
      </c>
      <c r="AT131" s="223" t="s">
        <v>142</v>
      </c>
      <c r="AU131" s="223" t="s">
        <v>79</v>
      </c>
      <c r="AY131" s="17" t="s">
        <v>138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79</v>
      </c>
      <c r="BK131" s="224">
        <f>ROUND(I131*H131,2)</f>
        <v>0</v>
      </c>
      <c r="BL131" s="17" t="s">
        <v>147</v>
      </c>
      <c r="BM131" s="223" t="s">
        <v>1620</v>
      </c>
    </row>
    <row r="132" s="12" customFormat="1" ht="25.92" customHeight="1">
      <c r="A132" s="12"/>
      <c r="B132" s="196"/>
      <c r="C132" s="197"/>
      <c r="D132" s="198" t="s">
        <v>70</v>
      </c>
      <c r="E132" s="199" t="s">
        <v>960</v>
      </c>
      <c r="F132" s="199" t="s">
        <v>1540</v>
      </c>
      <c r="G132" s="197"/>
      <c r="H132" s="197"/>
      <c r="I132" s="200"/>
      <c r="J132" s="201">
        <f>BK132</f>
        <v>0</v>
      </c>
      <c r="K132" s="197"/>
      <c r="L132" s="202"/>
      <c r="M132" s="203"/>
      <c r="N132" s="204"/>
      <c r="O132" s="204"/>
      <c r="P132" s="205">
        <f>SUM(P133:P134)</f>
        <v>0</v>
      </c>
      <c r="Q132" s="204"/>
      <c r="R132" s="205">
        <f>SUM(R133:R134)</f>
        <v>0</v>
      </c>
      <c r="S132" s="204"/>
      <c r="T132" s="206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79</v>
      </c>
      <c r="AT132" s="208" t="s">
        <v>70</v>
      </c>
      <c r="AU132" s="208" t="s">
        <v>71</v>
      </c>
      <c r="AY132" s="207" t="s">
        <v>138</v>
      </c>
      <c r="BK132" s="209">
        <f>SUM(BK133:BK134)</f>
        <v>0</v>
      </c>
    </row>
    <row r="133" s="2" customFormat="1" ht="49.05" customHeight="1">
      <c r="A133" s="38"/>
      <c r="B133" s="39"/>
      <c r="C133" s="212" t="s">
        <v>232</v>
      </c>
      <c r="D133" s="212" t="s">
        <v>142</v>
      </c>
      <c r="E133" s="213" t="s">
        <v>1621</v>
      </c>
      <c r="F133" s="214" t="s">
        <v>1622</v>
      </c>
      <c r="G133" s="215" t="s">
        <v>433</v>
      </c>
      <c r="H133" s="216">
        <v>31</v>
      </c>
      <c r="I133" s="217"/>
      <c r="J133" s="218">
        <f>ROUND(I133*H133,2)</f>
        <v>0</v>
      </c>
      <c r="K133" s="214" t="s">
        <v>146</v>
      </c>
      <c r="L133" s="44"/>
      <c r="M133" s="219" t="s">
        <v>19</v>
      </c>
      <c r="N133" s="220" t="s">
        <v>42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147</v>
      </c>
      <c r="AT133" s="223" t="s">
        <v>142</v>
      </c>
      <c r="AU133" s="223" t="s">
        <v>79</v>
      </c>
      <c r="AY133" s="17" t="s">
        <v>138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79</v>
      </c>
      <c r="BK133" s="224">
        <f>ROUND(I133*H133,2)</f>
        <v>0</v>
      </c>
      <c r="BL133" s="17" t="s">
        <v>147</v>
      </c>
      <c r="BM133" s="223" t="s">
        <v>1623</v>
      </c>
    </row>
    <row r="134" s="2" customFormat="1">
      <c r="A134" s="38"/>
      <c r="B134" s="39"/>
      <c r="C134" s="40"/>
      <c r="D134" s="225" t="s">
        <v>149</v>
      </c>
      <c r="E134" s="40"/>
      <c r="F134" s="226" t="s">
        <v>1624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79</v>
      </c>
    </row>
    <row r="135" s="12" customFormat="1" ht="25.92" customHeight="1">
      <c r="A135" s="12"/>
      <c r="B135" s="196"/>
      <c r="C135" s="197"/>
      <c r="D135" s="198" t="s">
        <v>70</v>
      </c>
      <c r="E135" s="199" t="s">
        <v>980</v>
      </c>
      <c r="F135" s="199" t="s">
        <v>1625</v>
      </c>
      <c r="G135" s="197"/>
      <c r="H135" s="197"/>
      <c r="I135" s="200"/>
      <c r="J135" s="201">
        <f>BK135</f>
        <v>0</v>
      </c>
      <c r="K135" s="197"/>
      <c r="L135" s="202"/>
      <c r="M135" s="203"/>
      <c r="N135" s="204"/>
      <c r="O135" s="204"/>
      <c r="P135" s="205">
        <f>SUM(P136:P137)</f>
        <v>0</v>
      </c>
      <c r="Q135" s="204"/>
      <c r="R135" s="205">
        <f>SUM(R136:R137)</f>
        <v>0</v>
      </c>
      <c r="S135" s="204"/>
      <c r="T135" s="206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7" t="s">
        <v>79</v>
      </c>
      <c r="AT135" s="208" t="s">
        <v>70</v>
      </c>
      <c r="AU135" s="208" t="s">
        <v>71</v>
      </c>
      <c r="AY135" s="207" t="s">
        <v>138</v>
      </c>
      <c r="BK135" s="209">
        <f>SUM(BK136:BK137)</f>
        <v>0</v>
      </c>
    </row>
    <row r="136" s="2" customFormat="1" ht="16.5" customHeight="1">
      <c r="A136" s="38"/>
      <c r="B136" s="39"/>
      <c r="C136" s="212" t="s">
        <v>141</v>
      </c>
      <c r="D136" s="212" t="s">
        <v>142</v>
      </c>
      <c r="E136" s="213" t="s">
        <v>1626</v>
      </c>
      <c r="F136" s="214" t="s">
        <v>1627</v>
      </c>
      <c r="G136" s="215" t="s">
        <v>278</v>
      </c>
      <c r="H136" s="216">
        <v>48</v>
      </c>
      <c r="I136" s="217"/>
      <c r="J136" s="218">
        <f>ROUND(I136*H136,2)</f>
        <v>0</v>
      </c>
      <c r="K136" s="214" t="s">
        <v>19</v>
      </c>
      <c r="L136" s="44"/>
      <c r="M136" s="219" t="s">
        <v>19</v>
      </c>
      <c r="N136" s="220" t="s">
        <v>42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147</v>
      </c>
      <c r="AT136" s="223" t="s">
        <v>142</v>
      </c>
      <c r="AU136" s="223" t="s">
        <v>79</v>
      </c>
      <c r="AY136" s="17" t="s">
        <v>138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79</v>
      </c>
      <c r="BK136" s="224">
        <f>ROUND(I136*H136,2)</f>
        <v>0</v>
      </c>
      <c r="BL136" s="17" t="s">
        <v>147</v>
      </c>
      <c r="BM136" s="223" t="s">
        <v>1628</v>
      </c>
    </row>
    <row r="137" s="2" customFormat="1" ht="33" customHeight="1">
      <c r="A137" s="38"/>
      <c r="B137" s="39"/>
      <c r="C137" s="212" t="s">
        <v>437</v>
      </c>
      <c r="D137" s="212" t="s">
        <v>142</v>
      </c>
      <c r="E137" s="213" t="s">
        <v>1629</v>
      </c>
      <c r="F137" s="214" t="s">
        <v>1630</v>
      </c>
      <c r="G137" s="215" t="s">
        <v>278</v>
      </c>
      <c r="H137" s="216">
        <v>4</v>
      </c>
      <c r="I137" s="217"/>
      <c r="J137" s="218">
        <f>ROUND(I137*H137,2)</f>
        <v>0</v>
      </c>
      <c r="K137" s="214" t="s">
        <v>19</v>
      </c>
      <c r="L137" s="44"/>
      <c r="M137" s="219" t="s">
        <v>19</v>
      </c>
      <c r="N137" s="220" t="s">
        <v>42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147</v>
      </c>
      <c r="AT137" s="223" t="s">
        <v>142</v>
      </c>
      <c r="AU137" s="223" t="s">
        <v>79</v>
      </c>
      <c r="AY137" s="17" t="s">
        <v>138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79</v>
      </c>
      <c r="BK137" s="224">
        <f>ROUND(I137*H137,2)</f>
        <v>0</v>
      </c>
      <c r="BL137" s="17" t="s">
        <v>147</v>
      </c>
      <c r="BM137" s="223" t="s">
        <v>1631</v>
      </c>
    </row>
    <row r="138" s="12" customFormat="1" ht="25.92" customHeight="1">
      <c r="A138" s="12"/>
      <c r="B138" s="196"/>
      <c r="C138" s="197"/>
      <c r="D138" s="198" t="s">
        <v>70</v>
      </c>
      <c r="E138" s="199" t="s">
        <v>1014</v>
      </c>
      <c r="F138" s="199" t="s">
        <v>1632</v>
      </c>
      <c r="G138" s="197"/>
      <c r="H138" s="197"/>
      <c r="I138" s="200"/>
      <c r="J138" s="201">
        <f>BK138</f>
        <v>0</v>
      </c>
      <c r="K138" s="197"/>
      <c r="L138" s="202"/>
      <c r="M138" s="203"/>
      <c r="N138" s="204"/>
      <c r="O138" s="204"/>
      <c r="P138" s="205">
        <f>P139</f>
        <v>0</v>
      </c>
      <c r="Q138" s="204"/>
      <c r="R138" s="205">
        <f>R139</f>
        <v>0</v>
      </c>
      <c r="S138" s="204"/>
      <c r="T138" s="206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7" t="s">
        <v>79</v>
      </c>
      <c r="AT138" s="208" t="s">
        <v>70</v>
      </c>
      <c r="AU138" s="208" t="s">
        <v>71</v>
      </c>
      <c r="AY138" s="207" t="s">
        <v>138</v>
      </c>
      <c r="BK138" s="209">
        <f>BK139</f>
        <v>0</v>
      </c>
    </row>
    <row r="139" s="2" customFormat="1" ht="37.8" customHeight="1">
      <c r="A139" s="38"/>
      <c r="B139" s="39"/>
      <c r="C139" s="212" t="s">
        <v>7</v>
      </c>
      <c r="D139" s="212" t="s">
        <v>142</v>
      </c>
      <c r="E139" s="213" t="s">
        <v>1633</v>
      </c>
      <c r="F139" s="214" t="s">
        <v>1634</v>
      </c>
      <c r="G139" s="215" t="s">
        <v>278</v>
      </c>
      <c r="H139" s="216">
        <v>20</v>
      </c>
      <c r="I139" s="217"/>
      <c r="J139" s="218">
        <f>ROUND(I139*H139,2)</f>
        <v>0</v>
      </c>
      <c r="K139" s="214" t="s">
        <v>19</v>
      </c>
      <c r="L139" s="44"/>
      <c r="M139" s="219" t="s">
        <v>19</v>
      </c>
      <c r="N139" s="220" t="s">
        <v>42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147</v>
      </c>
      <c r="AT139" s="223" t="s">
        <v>142</v>
      </c>
      <c r="AU139" s="223" t="s">
        <v>79</v>
      </c>
      <c r="AY139" s="17" t="s">
        <v>138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79</v>
      </c>
      <c r="BK139" s="224">
        <f>ROUND(I139*H139,2)</f>
        <v>0</v>
      </c>
      <c r="BL139" s="17" t="s">
        <v>147</v>
      </c>
      <c r="BM139" s="223" t="s">
        <v>1635</v>
      </c>
    </row>
    <row r="140" s="12" customFormat="1" ht="25.92" customHeight="1">
      <c r="A140" s="12"/>
      <c r="B140" s="196"/>
      <c r="C140" s="197"/>
      <c r="D140" s="198" t="s">
        <v>70</v>
      </c>
      <c r="E140" s="199" t="s">
        <v>1044</v>
      </c>
      <c r="F140" s="199" t="s">
        <v>1547</v>
      </c>
      <c r="G140" s="197"/>
      <c r="H140" s="197"/>
      <c r="I140" s="200"/>
      <c r="J140" s="201">
        <f>BK140</f>
        <v>0</v>
      </c>
      <c r="K140" s="197"/>
      <c r="L140" s="202"/>
      <c r="M140" s="203"/>
      <c r="N140" s="204"/>
      <c r="O140" s="204"/>
      <c r="P140" s="205">
        <f>SUM(P141:P150)</f>
        <v>0</v>
      </c>
      <c r="Q140" s="204"/>
      <c r="R140" s="205">
        <f>SUM(R141:R150)</f>
        <v>0</v>
      </c>
      <c r="S140" s="204"/>
      <c r="T140" s="206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7" t="s">
        <v>79</v>
      </c>
      <c r="AT140" s="208" t="s">
        <v>70</v>
      </c>
      <c r="AU140" s="208" t="s">
        <v>71</v>
      </c>
      <c r="AY140" s="207" t="s">
        <v>138</v>
      </c>
      <c r="BK140" s="209">
        <f>SUM(BK141:BK150)</f>
        <v>0</v>
      </c>
    </row>
    <row r="141" s="2" customFormat="1" ht="44.25" customHeight="1">
      <c r="A141" s="38"/>
      <c r="B141" s="39"/>
      <c r="C141" s="212" t="s">
        <v>371</v>
      </c>
      <c r="D141" s="212" t="s">
        <v>142</v>
      </c>
      <c r="E141" s="213" t="s">
        <v>1636</v>
      </c>
      <c r="F141" s="214" t="s">
        <v>1637</v>
      </c>
      <c r="G141" s="215" t="s">
        <v>433</v>
      </c>
      <c r="H141" s="216">
        <v>1</v>
      </c>
      <c r="I141" s="217"/>
      <c r="J141" s="218">
        <f>ROUND(I141*H141,2)</f>
        <v>0</v>
      </c>
      <c r="K141" s="214" t="s">
        <v>146</v>
      </c>
      <c r="L141" s="44"/>
      <c r="M141" s="219" t="s">
        <v>19</v>
      </c>
      <c r="N141" s="220" t="s">
        <v>42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147</v>
      </c>
      <c r="AT141" s="223" t="s">
        <v>142</v>
      </c>
      <c r="AU141" s="223" t="s">
        <v>79</v>
      </c>
      <c r="AY141" s="17" t="s">
        <v>138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79</v>
      </c>
      <c r="BK141" s="224">
        <f>ROUND(I141*H141,2)</f>
        <v>0</v>
      </c>
      <c r="BL141" s="17" t="s">
        <v>147</v>
      </c>
      <c r="BM141" s="223" t="s">
        <v>1638</v>
      </c>
    </row>
    <row r="142" s="2" customFormat="1">
      <c r="A142" s="38"/>
      <c r="B142" s="39"/>
      <c r="C142" s="40"/>
      <c r="D142" s="225" t="s">
        <v>149</v>
      </c>
      <c r="E142" s="40"/>
      <c r="F142" s="226" t="s">
        <v>1639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149</v>
      </c>
      <c r="AU142" s="17" t="s">
        <v>79</v>
      </c>
    </row>
    <row r="143" s="2" customFormat="1" ht="24.15" customHeight="1">
      <c r="A143" s="38"/>
      <c r="B143" s="39"/>
      <c r="C143" s="212" t="s">
        <v>351</v>
      </c>
      <c r="D143" s="212" t="s">
        <v>142</v>
      </c>
      <c r="E143" s="213" t="s">
        <v>1640</v>
      </c>
      <c r="F143" s="214" t="s">
        <v>1641</v>
      </c>
      <c r="G143" s="215" t="s">
        <v>1642</v>
      </c>
      <c r="H143" s="216">
        <v>1</v>
      </c>
      <c r="I143" s="217"/>
      <c r="J143" s="218">
        <f>ROUND(I143*H143,2)</f>
        <v>0</v>
      </c>
      <c r="K143" s="214" t="s">
        <v>146</v>
      </c>
      <c r="L143" s="44"/>
      <c r="M143" s="219" t="s">
        <v>19</v>
      </c>
      <c r="N143" s="220" t="s">
        <v>42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147</v>
      </c>
      <c r="AT143" s="223" t="s">
        <v>142</v>
      </c>
      <c r="AU143" s="223" t="s">
        <v>79</v>
      </c>
      <c r="AY143" s="17" t="s">
        <v>138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79</v>
      </c>
      <c r="BK143" s="224">
        <f>ROUND(I143*H143,2)</f>
        <v>0</v>
      </c>
      <c r="BL143" s="17" t="s">
        <v>147</v>
      </c>
      <c r="BM143" s="223" t="s">
        <v>1643</v>
      </c>
    </row>
    <row r="144" s="2" customFormat="1">
      <c r="A144" s="38"/>
      <c r="B144" s="39"/>
      <c r="C144" s="40"/>
      <c r="D144" s="225" t="s">
        <v>149</v>
      </c>
      <c r="E144" s="40"/>
      <c r="F144" s="226" t="s">
        <v>1644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79</v>
      </c>
    </row>
    <row r="145" s="2" customFormat="1" ht="37.8" customHeight="1">
      <c r="A145" s="38"/>
      <c r="B145" s="39"/>
      <c r="C145" s="212" t="s">
        <v>593</v>
      </c>
      <c r="D145" s="212" t="s">
        <v>142</v>
      </c>
      <c r="E145" s="213" t="s">
        <v>1645</v>
      </c>
      <c r="F145" s="214" t="s">
        <v>1646</v>
      </c>
      <c r="G145" s="215" t="s">
        <v>278</v>
      </c>
      <c r="H145" s="216">
        <v>8</v>
      </c>
      <c r="I145" s="217"/>
      <c r="J145" s="218">
        <f>ROUND(I145*H145,2)</f>
        <v>0</v>
      </c>
      <c r="K145" s="214" t="s">
        <v>19</v>
      </c>
      <c r="L145" s="44"/>
      <c r="M145" s="219" t="s">
        <v>19</v>
      </c>
      <c r="N145" s="220" t="s">
        <v>42</v>
      </c>
      <c r="O145" s="84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147</v>
      </c>
      <c r="AT145" s="223" t="s">
        <v>142</v>
      </c>
      <c r="AU145" s="223" t="s">
        <v>79</v>
      </c>
      <c r="AY145" s="17" t="s">
        <v>138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79</v>
      </c>
      <c r="BK145" s="224">
        <f>ROUND(I145*H145,2)</f>
        <v>0</v>
      </c>
      <c r="BL145" s="17" t="s">
        <v>147</v>
      </c>
      <c r="BM145" s="223" t="s">
        <v>1647</v>
      </c>
    </row>
    <row r="146" s="2" customFormat="1" ht="16.5" customHeight="1">
      <c r="A146" s="38"/>
      <c r="B146" s="39"/>
      <c r="C146" s="212" t="s">
        <v>598</v>
      </c>
      <c r="D146" s="212" t="s">
        <v>142</v>
      </c>
      <c r="E146" s="213" t="s">
        <v>1648</v>
      </c>
      <c r="F146" s="214" t="s">
        <v>1649</v>
      </c>
      <c r="G146" s="215" t="s">
        <v>278</v>
      </c>
      <c r="H146" s="216">
        <v>6</v>
      </c>
      <c r="I146" s="217"/>
      <c r="J146" s="218">
        <f>ROUND(I146*H146,2)</f>
        <v>0</v>
      </c>
      <c r="K146" s="214" t="s">
        <v>19</v>
      </c>
      <c r="L146" s="44"/>
      <c r="M146" s="219" t="s">
        <v>19</v>
      </c>
      <c r="N146" s="220" t="s">
        <v>42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147</v>
      </c>
      <c r="AT146" s="223" t="s">
        <v>142</v>
      </c>
      <c r="AU146" s="223" t="s">
        <v>79</v>
      </c>
      <c r="AY146" s="17" t="s">
        <v>138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79</v>
      </c>
      <c r="BK146" s="224">
        <f>ROUND(I146*H146,2)</f>
        <v>0</v>
      </c>
      <c r="BL146" s="17" t="s">
        <v>147</v>
      </c>
      <c r="BM146" s="223" t="s">
        <v>1650</v>
      </c>
    </row>
    <row r="147" s="2" customFormat="1" ht="24.15" customHeight="1">
      <c r="A147" s="38"/>
      <c r="B147" s="39"/>
      <c r="C147" s="212" t="s">
        <v>603</v>
      </c>
      <c r="D147" s="212" t="s">
        <v>142</v>
      </c>
      <c r="E147" s="213" t="s">
        <v>1651</v>
      </c>
      <c r="F147" s="214" t="s">
        <v>1652</v>
      </c>
      <c r="G147" s="215" t="s">
        <v>278</v>
      </c>
      <c r="H147" s="216">
        <v>24</v>
      </c>
      <c r="I147" s="217"/>
      <c r="J147" s="218">
        <f>ROUND(I147*H147,2)</f>
        <v>0</v>
      </c>
      <c r="K147" s="214" t="s">
        <v>19</v>
      </c>
      <c r="L147" s="44"/>
      <c r="M147" s="219" t="s">
        <v>19</v>
      </c>
      <c r="N147" s="220" t="s">
        <v>42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147</v>
      </c>
      <c r="AT147" s="223" t="s">
        <v>142</v>
      </c>
      <c r="AU147" s="223" t="s">
        <v>79</v>
      </c>
      <c r="AY147" s="17" t="s">
        <v>138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79</v>
      </c>
      <c r="BK147" s="224">
        <f>ROUND(I147*H147,2)</f>
        <v>0</v>
      </c>
      <c r="BL147" s="17" t="s">
        <v>147</v>
      </c>
      <c r="BM147" s="223" t="s">
        <v>1653</v>
      </c>
    </row>
    <row r="148" s="2" customFormat="1" ht="16.5" customHeight="1">
      <c r="A148" s="38"/>
      <c r="B148" s="39"/>
      <c r="C148" s="212" t="s">
        <v>611</v>
      </c>
      <c r="D148" s="212" t="s">
        <v>142</v>
      </c>
      <c r="E148" s="213" t="s">
        <v>1654</v>
      </c>
      <c r="F148" s="214" t="s">
        <v>1655</v>
      </c>
      <c r="G148" s="215" t="s">
        <v>278</v>
      </c>
      <c r="H148" s="216">
        <v>4</v>
      </c>
      <c r="I148" s="217"/>
      <c r="J148" s="218">
        <f>ROUND(I148*H148,2)</f>
        <v>0</v>
      </c>
      <c r="K148" s="214" t="s">
        <v>19</v>
      </c>
      <c r="L148" s="44"/>
      <c r="M148" s="219" t="s">
        <v>19</v>
      </c>
      <c r="N148" s="220" t="s">
        <v>42</v>
      </c>
      <c r="O148" s="84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147</v>
      </c>
      <c r="AT148" s="223" t="s">
        <v>142</v>
      </c>
      <c r="AU148" s="223" t="s">
        <v>79</v>
      </c>
      <c r="AY148" s="17" t="s">
        <v>138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79</v>
      </c>
      <c r="BK148" s="224">
        <f>ROUND(I148*H148,2)</f>
        <v>0</v>
      </c>
      <c r="BL148" s="17" t="s">
        <v>147</v>
      </c>
      <c r="BM148" s="223" t="s">
        <v>1656</v>
      </c>
    </row>
    <row r="149" s="2" customFormat="1" ht="24.15" customHeight="1">
      <c r="A149" s="38"/>
      <c r="B149" s="39"/>
      <c r="C149" s="212" t="s">
        <v>356</v>
      </c>
      <c r="D149" s="212" t="s">
        <v>142</v>
      </c>
      <c r="E149" s="213" t="s">
        <v>1657</v>
      </c>
      <c r="F149" s="214" t="s">
        <v>1658</v>
      </c>
      <c r="G149" s="215" t="s">
        <v>278</v>
      </c>
      <c r="H149" s="216">
        <v>42</v>
      </c>
      <c r="I149" s="217"/>
      <c r="J149" s="218">
        <f>ROUND(I149*H149,2)</f>
        <v>0</v>
      </c>
      <c r="K149" s="214" t="s">
        <v>19</v>
      </c>
      <c r="L149" s="44"/>
      <c r="M149" s="219" t="s">
        <v>19</v>
      </c>
      <c r="N149" s="220" t="s">
        <v>42</v>
      </c>
      <c r="O149" s="84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147</v>
      </c>
      <c r="AT149" s="223" t="s">
        <v>142</v>
      </c>
      <c r="AU149" s="223" t="s">
        <v>79</v>
      </c>
      <c r="AY149" s="17" t="s">
        <v>138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79</v>
      </c>
      <c r="BK149" s="224">
        <f>ROUND(I149*H149,2)</f>
        <v>0</v>
      </c>
      <c r="BL149" s="17" t="s">
        <v>147</v>
      </c>
      <c r="BM149" s="223" t="s">
        <v>1659</v>
      </c>
    </row>
    <row r="150" s="2" customFormat="1" ht="16.5" customHeight="1">
      <c r="A150" s="38"/>
      <c r="B150" s="39"/>
      <c r="C150" s="212" t="s">
        <v>365</v>
      </c>
      <c r="D150" s="212" t="s">
        <v>142</v>
      </c>
      <c r="E150" s="213" t="s">
        <v>1660</v>
      </c>
      <c r="F150" s="214" t="s">
        <v>1661</v>
      </c>
      <c r="G150" s="215" t="s">
        <v>278</v>
      </c>
      <c r="H150" s="216">
        <v>2</v>
      </c>
      <c r="I150" s="217"/>
      <c r="J150" s="218">
        <f>ROUND(I150*H150,2)</f>
        <v>0</v>
      </c>
      <c r="K150" s="214" t="s">
        <v>19</v>
      </c>
      <c r="L150" s="44"/>
      <c r="M150" s="279" t="s">
        <v>19</v>
      </c>
      <c r="N150" s="280" t="s">
        <v>42</v>
      </c>
      <c r="O150" s="281"/>
      <c r="P150" s="282">
        <f>O150*H150</f>
        <v>0</v>
      </c>
      <c r="Q150" s="282">
        <v>0</v>
      </c>
      <c r="R150" s="282">
        <f>Q150*H150</f>
        <v>0</v>
      </c>
      <c r="S150" s="282">
        <v>0</v>
      </c>
      <c r="T150" s="28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147</v>
      </c>
      <c r="AT150" s="223" t="s">
        <v>142</v>
      </c>
      <c r="AU150" s="223" t="s">
        <v>79</v>
      </c>
      <c r="AY150" s="17" t="s">
        <v>138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79</v>
      </c>
      <c r="BK150" s="224">
        <f>ROUND(I150*H150,2)</f>
        <v>0</v>
      </c>
      <c r="BL150" s="17" t="s">
        <v>147</v>
      </c>
      <c r="BM150" s="223" t="s">
        <v>1662</v>
      </c>
    </row>
    <row r="151" s="2" customFormat="1" ht="6.96" customHeight="1">
      <c r="A151" s="38"/>
      <c r="B151" s="59"/>
      <c r="C151" s="60"/>
      <c r="D151" s="60"/>
      <c r="E151" s="60"/>
      <c r="F151" s="60"/>
      <c r="G151" s="60"/>
      <c r="H151" s="60"/>
      <c r="I151" s="60"/>
      <c r="J151" s="60"/>
      <c r="K151" s="60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xR2OCB/UfFQcW1vQPKroToGG5HqpeWYbjSCusJIRmPDOxWjimFQ5n5U5YFczMg7OpAfBLT4RPsYYoOt8uikzMw==" hashValue="Z5kDlm66xOVdGaEnI52mOiDjlvq6OBl3vSJ1krtcAG+ULAYx1WTtg1ILLJd9rvVEkgE1E5LXOEqPuSNCl3jEzw==" algorithmName="SHA-512" password="CC35"/>
  <autoFilter ref="C93:K15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7" r:id="rId1" display="https://podminky.urs.cz/item/CS_URS_2022_02/741320103"/>
    <hyperlink ref="F100" r:id="rId2" display="https://podminky.urs.cz/item/CS_URS_2022_02/741120301"/>
    <hyperlink ref="F102" r:id="rId3" display="https://podminky.urs.cz/item/CS_URS_2022_02/741122611"/>
    <hyperlink ref="F104" r:id="rId4" display="https://podminky.urs.cz/item/CS_URS_2022_02/741124703"/>
    <hyperlink ref="F107" r:id="rId5" display="https://podminky.urs.cz/item/CS_URS_2022_02/741310201"/>
    <hyperlink ref="F109" r:id="rId6" display="https://podminky.urs.cz/item/CS_URS_2022_02/741311004"/>
    <hyperlink ref="F112" r:id="rId7" display="https://podminky.urs.cz/item/CS_URS_2022_02/741313042"/>
    <hyperlink ref="F115" r:id="rId8" display="https://podminky.urs.cz/item/CS_URS_2022_02/460932111"/>
    <hyperlink ref="F117" r:id="rId9" display="https://podminky.urs.cz/item/CS_URS_2022_02/741110042"/>
    <hyperlink ref="F119" r:id="rId10" display="https://podminky.urs.cz/item/CS_URS_2022_02/741110511"/>
    <hyperlink ref="F121" r:id="rId11" display="https://podminky.urs.cz/item/CS_URS_2022_02/741112011"/>
    <hyperlink ref="F123" r:id="rId12" display="https://podminky.urs.cz/item/CS_URS_2022_02/741112061"/>
    <hyperlink ref="F125" r:id="rId13" display="https://podminky.urs.cz/item/CS_URS_2022_02/741112101"/>
    <hyperlink ref="F127" r:id="rId14" display="https://podminky.urs.cz/item/CS_URS_2022_02/741420022"/>
    <hyperlink ref="F129" r:id="rId15" display="https://podminky.urs.cz/item/CS_URS_2022_02/741910502"/>
    <hyperlink ref="F134" r:id="rId16" display="https://podminky.urs.cz/item/CS_URS_2022_02/741372111"/>
    <hyperlink ref="F142" r:id="rId17" display="https://podminky.urs.cz/item/CS_URS_2022_02/741810001"/>
    <hyperlink ref="F144" r:id="rId18" display="https://podminky.urs.cz/item/CS_URS_2022_02/741820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107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Stavební úpravy sociálních prostor v objektu Petřínská 43, Plzeň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108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1663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14. 7. 2022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tr">
        <f>IF('Rekapitulace stavby'!AN10="","",'Rekapitulace stavby'!AN10)</f>
        <v/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2" t="s">
        <v>28</v>
      </c>
      <c r="J15" s="133" t="str">
        <f>IF('Rekapitulace stavby'!AN11="","",'Rekapitulace stavby'!AN11)</f>
        <v/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37</v>
      </c>
      <c r="E30" s="38"/>
      <c r="F30" s="38"/>
      <c r="G30" s="38"/>
      <c r="H30" s="38"/>
      <c r="I30" s="38"/>
      <c r="J30" s="153">
        <f>ROUND(J85,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39</v>
      </c>
      <c r="G32" s="38"/>
      <c r="H32" s="38"/>
      <c r="I32" s="154" t="s">
        <v>38</v>
      </c>
      <c r="J32" s="154" t="s">
        <v>40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41</v>
      </c>
      <c r="E33" s="142" t="s">
        <v>42</v>
      </c>
      <c r="F33" s="156">
        <f>ROUND((SUM(BE85:BE111)),  2)</f>
        <v>0</v>
      </c>
      <c r="G33" s="38"/>
      <c r="H33" s="38"/>
      <c r="I33" s="157">
        <v>0.20999999999999999</v>
      </c>
      <c r="J33" s="156">
        <f>ROUND(((SUM(BE85:BE111))*I33),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56">
        <f>ROUND((SUM(BF85:BF111)),  2)</f>
        <v>0</v>
      </c>
      <c r="G34" s="38"/>
      <c r="H34" s="38"/>
      <c r="I34" s="157">
        <v>0.14999999999999999</v>
      </c>
      <c r="J34" s="156">
        <f>ROUND(((SUM(BF85:BF111))*I34),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56">
        <f>ROUND((SUM(BG85:BG111)),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56">
        <f>ROUND((SUM(BH85:BH111)),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ROUND((SUM(BI85:BI111)),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110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Stavební úpravy sociálních prostor v objektu Petřínská 43, Plzeň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108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x - VRN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Petřínská 43</v>
      </c>
      <c r="G52" s="40"/>
      <c r="H52" s="40"/>
      <c r="I52" s="32" t="s">
        <v>23</v>
      </c>
      <c r="J52" s="72" t="str">
        <f>IF(J12="","",J12)</f>
        <v>14. 7. 2022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>HBH Atelier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111</v>
      </c>
      <c r="D57" s="171"/>
      <c r="E57" s="171"/>
      <c r="F57" s="171"/>
      <c r="G57" s="171"/>
      <c r="H57" s="171"/>
      <c r="I57" s="171"/>
      <c r="J57" s="172" t="s">
        <v>112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69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113</v>
      </c>
    </row>
    <row r="60" hidden="1" s="9" customFormat="1" ht="24.96" customHeight="1">
      <c r="A60" s="9"/>
      <c r="B60" s="174"/>
      <c r="C60" s="175"/>
      <c r="D60" s="176" t="s">
        <v>1664</v>
      </c>
      <c r="E60" s="177"/>
      <c r="F60" s="177"/>
      <c r="G60" s="177"/>
      <c r="H60" s="177"/>
      <c r="I60" s="177"/>
      <c r="J60" s="178">
        <f>J86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0"/>
      <c r="C61" s="125"/>
      <c r="D61" s="181" t="s">
        <v>1665</v>
      </c>
      <c r="E61" s="182"/>
      <c r="F61" s="182"/>
      <c r="G61" s="182"/>
      <c r="H61" s="182"/>
      <c r="I61" s="182"/>
      <c r="J61" s="183">
        <f>J87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0"/>
      <c r="C62" s="125"/>
      <c r="D62" s="181" t="s">
        <v>1666</v>
      </c>
      <c r="E62" s="182"/>
      <c r="F62" s="182"/>
      <c r="G62" s="182"/>
      <c r="H62" s="182"/>
      <c r="I62" s="182"/>
      <c r="J62" s="183">
        <f>J92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0"/>
      <c r="C63" s="125"/>
      <c r="D63" s="181" t="s">
        <v>1667</v>
      </c>
      <c r="E63" s="182"/>
      <c r="F63" s="182"/>
      <c r="G63" s="182"/>
      <c r="H63" s="182"/>
      <c r="I63" s="182"/>
      <c r="J63" s="183">
        <f>J97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0"/>
      <c r="C64" s="125"/>
      <c r="D64" s="181" t="s">
        <v>1668</v>
      </c>
      <c r="E64" s="182"/>
      <c r="F64" s="182"/>
      <c r="G64" s="182"/>
      <c r="H64" s="182"/>
      <c r="I64" s="182"/>
      <c r="J64" s="183">
        <f>J104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80"/>
      <c r="C65" s="125"/>
      <c r="D65" s="181" t="s">
        <v>1669</v>
      </c>
      <c r="E65" s="182"/>
      <c r="F65" s="182"/>
      <c r="G65" s="182"/>
      <c r="H65" s="182"/>
      <c r="I65" s="182"/>
      <c r="J65" s="183">
        <f>J107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123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Stavební úpravy sociálních prostor v objektu Petřínská 43, Plzeň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108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x - VRN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>Petřínská 43</v>
      </c>
      <c r="G79" s="40"/>
      <c r="H79" s="40"/>
      <c r="I79" s="32" t="s">
        <v>23</v>
      </c>
      <c r="J79" s="72" t="str">
        <f>IF(J12="","",J12)</f>
        <v>14. 7. 2022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E15</f>
        <v xml:space="preserve"> </v>
      </c>
      <c r="G81" s="40"/>
      <c r="H81" s="40"/>
      <c r="I81" s="32" t="s">
        <v>31</v>
      </c>
      <c r="J81" s="36" t="str">
        <f>E21</f>
        <v>HBH Atelier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IF(E18="","",E18)</f>
        <v>Vyplň údaj</v>
      </c>
      <c r="G82" s="40"/>
      <c r="H82" s="40"/>
      <c r="I82" s="32" t="s">
        <v>34</v>
      </c>
      <c r="J82" s="36" t="str">
        <f>E24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85"/>
      <c r="B84" s="186"/>
      <c r="C84" s="187" t="s">
        <v>124</v>
      </c>
      <c r="D84" s="188" t="s">
        <v>56</v>
      </c>
      <c r="E84" s="188" t="s">
        <v>52</v>
      </c>
      <c r="F84" s="188" t="s">
        <v>53</v>
      </c>
      <c r="G84" s="188" t="s">
        <v>125</v>
      </c>
      <c r="H84" s="188" t="s">
        <v>126</v>
      </c>
      <c r="I84" s="188" t="s">
        <v>127</v>
      </c>
      <c r="J84" s="188" t="s">
        <v>112</v>
      </c>
      <c r="K84" s="189" t="s">
        <v>128</v>
      </c>
      <c r="L84" s="190"/>
      <c r="M84" s="92" t="s">
        <v>19</v>
      </c>
      <c r="N84" s="93" t="s">
        <v>41</v>
      </c>
      <c r="O84" s="93" t="s">
        <v>129</v>
      </c>
      <c r="P84" s="93" t="s">
        <v>130</v>
      </c>
      <c r="Q84" s="93" t="s">
        <v>131</v>
      </c>
      <c r="R84" s="93" t="s">
        <v>132</v>
      </c>
      <c r="S84" s="93" t="s">
        <v>133</v>
      </c>
      <c r="T84" s="94" t="s">
        <v>134</v>
      </c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8"/>
      <c r="B85" s="39"/>
      <c r="C85" s="99" t="s">
        <v>135</v>
      </c>
      <c r="D85" s="40"/>
      <c r="E85" s="40"/>
      <c r="F85" s="40"/>
      <c r="G85" s="40"/>
      <c r="H85" s="40"/>
      <c r="I85" s="40"/>
      <c r="J85" s="191">
        <f>BK85</f>
        <v>0</v>
      </c>
      <c r="K85" s="40"/>
      <c r="L85" s="44"/>
      <c r="M85" s="95"/>
      <c r="N85" s="192"/>
      <c r="O85" s="96"/>
      <c r="P85" s="193">
        <f>P86</f>
        <v>0</v>
      </c>
      <c r="Q85" s="96"/>
      <c r="R85" s="193">
        <f>R86</f>
        <v>0</v>
      </c>
      <c r="S85" s="96"/>
      <c r="T85" s="194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70</v>
      </c>
      <c r="AU85" s="17" t="s">
        <v>113</v>
      </c>
      <c r="BK85" s="195">
        <f>BK86</f>
        <v>0</v>
      </c>
    </row>
    <row r="86" s="12" customFormat="1" ht="25.92" customHeight="1">
      <c r="A86" s="12"/>
      <c r="B86" s="196"/>
      <c r="C86" s="197"/>
      <c r="D86" s="198" t="s">
        <v>70</v>
      </c>
      <c r="E86" s="199" t="s">
        <v>105</v>
      </c>
      <c r="F86" s="199" t="s">
        <v>1670</v>
      </c>
      <c r="G86" s="197"/>
      <c r="H86" s="197"/>
      <c r="I86" s="200"/>
      <c r="J86" s="201">
        <f>BK86</f>
        <v>0</v>
      </c>
      <c r="K86" s="197"/>
      <c r="L86" s="202"/>
      <c r="M86" s="203"/>
      <c r="N86" s="204"/>
      <c r="O86" s="204"/>
      <c r="P86" s="205">
        <f>P87+P92+P97+P104+P107</f>
        <v>0</v>
      </c>
      <c r="Q86" s="204"/>
      <c r="R86" s="205">
        <f>R87+R92+R97+R104+R107</f>
        <v>0</v>
      </c>
      <c r="S86" s="204"/>
      <c r="T86" s="206">
        <f>T87+T92+T97+T104+T107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7" t="s">
        <v>188</v>
      </c>
      <c r="AT86" s="208" t="s">
        <v>70</v>
      </c>
      <c r="AU86" s="208" t="s">
        <v>71</v>
      </c>
      <c r="AY86" s="207" t="s">
        <v>138</v>
      </c>
      <c r="BK86" s="209">
        <f>BK87+BK92+BK97+BK104+BK107</f>
        <v>0</v>
      </c>
    </row>
    <row r="87" s="12" customFormat="1" ht="22.8" customHeight="1">
      <c r="A87" s="12"/>
      <c r="B87" s="196"/>
      <c r="C87" s="197"/>
      <c r="D87" s="198" t="s">
        <v>70</v>
      </c>
      <c r="E87" s="210" t="s">
        <v>1671</v>
      </c>
      <c r="F87" s="210" t="s">
        <v>1672</v>
      </c>
      <c r="G87" s="197"/>
      <c r="H87" s="197"/>
      <c r="I87" s="200"/>
      <c r="J87" s="211">
        <f>BK87</f>
        <v>0</v>
      </c>
      <c r="K87" s="197"/>
      <c r="L87" s="202"/>
      <c r="M87" s="203"/>
      <c r="N87" s="204"/>
      <c r="O87" s="204"/>
      <c r="P87" s="205">
        <f>SUM(P88:P91)</f>
        <v>0</v>
      </c>
      <c r="Q87" s="204"/>
      <c r="R87" s="205">
        <f>SUM(R88:R91)</f>
        <v>0</v>
      </c>
      <c r="S87" s="204"/>
      <c r="T87" s="206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7" t="s">
        <v>188</v>
      </c>
      <c r="AT87" s="208" t="s">
        <v>70</v>
      </c>
      <c r="AU87" s="208" t="s">
        <v>79</v>
      </c>
      <c r="AY87" s="207" t="s">
        <v>138</v>
      </c>
      <c r="BK87" s="209">
        <f>SUM(BK88:BK91)</f>
        <v>0</v>
      </c>
    </row>
    <row r="88" s="2" customFormat="1" ht="16.5" customHeight="1">
      <c r="A88" s="38"/>
      <c r="B88" s="39"/>
      <c r="C88" s="212" t="s">
        <v>79</v>
      </c>
      <c r="D88" s="212" t="s">
        <v>142</v>
      </c>
      <c r="E88" s="213" t="s">
        <v>1673</v>
      </c>
      <c r="F88" s="214" t="s">
        <v>1674</v>
      </c>
      <c r="G88" s="215" t="s">
        <v>461</v>
      </c>
      <c r="H88" s="216">
        <v>1</v>
      </c>
      <c r="I88" s="217"/>
      <c r="J88" s="218">
        <f>ROUND(I88*H88,2)</f>
        <v>0</v>
      </c>
      <c r="K88" s="214" t="s">
        <v>146</v>
      </c>
      <c r="L88" s="44"/>
      <c r="M88" s="219" t="s">
        <v>19</v>
      </c>
      <c r="N88" s="220" t="s">
        <v>42</v>
      </c>
      <c r="O88" s="84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3" t="s">
        <v>1675</v>
      </c>
      <c r="AT88" s="223" t="s">
        <v>142</v>
      </c>
      <c r="AU88" s="223" t="s">
        <v>81</v>
      </c>
      <c r="AY88" s="17" t="s">
        <v>138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7" t="s">
        <v>79</v>
      </c>
      <c r="BK88" s="224">
        <f>ROUND(I88*H88,2)</f>
        <v>0</v>
      </c>
      <c r="BL88" s="17" t="s">
        <v>1675</v>
      </c>
      <c r="BM88" s="223" t="s">
        <v>1676</v>
      </c>
    </row>
    <row r="89" s="2" customFormat="1">
      <c r="A89" s="38"/>
      <c r="B89" s="39"/>
      <c r="C89" s="40"/>
      <c r="D89" s="225" t="s">
        <v>149</v>
      </c>
      <c r="E89" s="40"/>
      <c r="F89" s="226" t="s">
        <v>1677</v>
      </c>
      <c r="G89" s="40"/>
      <c r="H89" s="40"/>
      <c r="I89" s="227"/>
      <c r="J89" s="40"/>
      <c r="K89" s="40"/>
      <c r="L89" s="44"/>
      <c r="M89" s="228"/>
      <c r="N89" s="229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149</v>
      </c>
      <c r="AU89" s="17" t="s">
        <v>81</v>
      </c>
    </row>
    <row r="90" s="2" customFormat="1" ht="16.5" customHeight="1">
      <c r="A90" s="38"/>
      <c r="B90" s="39"/>
      <c r="C90" s="212" t="s">
        <v>81</v>
      </c>
      <c r="D90" s="212" t="s">
        <v>142</v>
      </c>
      <c r="E90" s="213" t="s">
        <v>1678</v>
      </c>
      <c r="F90" s="214" t="s">
        <v>1679</v>
      </c>
      <c r="G90" s="215" t="s">
        <v>461</v>
      </c>
      <c r="H90" s="216">
        <v>1</v>
      </c>
      <c r="I90" s="217"/>
      <c r="J90" s="218">
        <f>ROUND(I90*H90,2)</f>
        <v>0</v>
      </c>
      <c r="K90" s="214" t="s">
        <v>146</v>
      </c>
      <c r="L90" s="44"/>
      <c r="M90" s="219" t="s">
        <v>19</v>
      </c>
      <c r="N90" s="220" t="s">
        <v>42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1675</v>
      </c>
      <c r="AT90" s="223" t="s">
        <v>142</v>
      </c>
      <c r="AU90" s="223" t="s">
        <v>81</v>
      </c>
      <c r="AY90" s="17" t="s">
        <v>138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79</v>
      </c>
      <c r="BK90" s="224">
        <f>ROUND(I90*H90,2)</f>
        <v>0</v>
      </c>
      <c r="BL90" s="17" t="s">
        <v>1675</v>
      </c>
      <c r="BM90" s="223" t="s">
        <v>1680</v>
      </c>
    </row>
    <row r="91" s="2" customFormat="1">
      <c r="A91" s="38"/>
      <c r="B91" s="39"/>
      <c r="C91" s="40"/>
      <c r="D91" s="225" t="s">
        <v>149</v>
      </c>
      <c r="E91" s="40"/>
      <c r="F91" s="226" t="s">
        <v>1681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149</v>
      </c>
      <c r="AU91" s="17" t="s">
        <v>81</v>
      </c>
    </row>
    <row r="92" s="12" customFormat="1" ht="22.8" customHeight="1">
      <c r="A92" s="12"/>
      <c r="B92" s="196"/>
      <c r="C92" s="197"/>
      <c r="D92" s="198" t="s">
        <v>70</v>
      </c>
      <c r="E92" s="210" t="s">
        <v>1682</v>
      </c>
      <c r="F92" s="210" t="s">
        <v>1683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SUM(P93:P96)</f>
        <v>0</v>
      </c>
      <c r="Q92" s="204"/>
      <c r="R92" s="205">
        <f>SUM(R93:R96)</f>
        <v>0</v>
      </c>
      <c r="S92" s="204"/>
      <c r="T92" s="206">
        <f>SUM(T93:T96)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188</v>
      </c>
      <c r="AT92" s="208" t="s">
        <v>70</v>
      </c>
      <c r="AU92" s="208" t="s">
        <v>79</v>
      </c>
      <c r="AY92" s="207" t="s">
        <v>138</v>
      </c>
      <c r="BK92" s="209">
        <f>SUM(BK93:BK96)</f>
        <v>0</v>
      </c>
    </row>
    <row r="93" s="2" customFormat="1" ht="16.5" customHeight="1">
      <c r="A93" s="38"/>
      <c r="B93" s="39"/>
      <c r="C93" s="212" t="s">
        <v>151</v>
      </c>
      <c r="D93" s="212" t="s">
        <v>142</v>
      </c>
      <c r="E93" s="213" t="s">
        <v>1684</v>
      </c>
      <c r="F93" s="214" t="s">
        <v>1683</v>
      </c>
      <c r="G93" s="215" t="s">
        <v>461</v>
      </c>
      <c r="H93" s="216">
        <v>1</v>
      </c>
      <c r="I93" s="217"/>
      <c r="J93" s="218">
        <f>ROUND(I93*H93,2)</f>
        <v>0</v>
      </c>
      <c r="K93" s="214" t="s">
        <v>146</v>
      </c>
      <c r="L93" s="44"/>
      <c r="M93" s="219" t="s">
        <v>19</v>
      </c>
      <c r="N93" s="220" t="s">
        <v>42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1675</v>
      </c>
      <c r="AT93" s="223" t="s">
        <v>142</v>
      </c>
      <c r="AU93" s="223" t="s">
        <v>81</v>
      </c>
      <c r="AY93" s="17" t="s">
        <v>138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79</v>
      </c>
      <c r="BK93" s="224">
        <f>ROUND(I93*H93,2)</f>
        <v>0</v>
      </c>
      <c r="BL93" s="17" t="s">
        <v>1675</v>
      </c>
      <c r="BM93" s="223" t="s">
        <v>1685</v>
      </c>
    </row>
    <row r="94" s="2" customFormat="1">
      <c r="A94" s="38"/>
      <c r="B94" s="39"/>
      <c r="C94" s="40"/>
      <c r="D94" s="225" t="s">
        <v>149</v>
      </c>
      <c r="E94" s="40"/>
      <c r="F94" s="226" t="s">
        <v>1686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149</v>
      </c>
      <c r="AU94" s="17" t="s">
        <v>81</v>
      </c>
    </row>
    <row r="95" s="2" customFormat="1" ht="16.5" customHeight="1">
      <c r="A95" s="38"/>
      <c r="B95" s="39"/>
      <c r="C95" s="212" t="s">
        <v>147</v>
      </c>
      <c r="D95" s="212" t="s">
        <v>142</v>
      </c>
      <c r="E95" s="213" t="s">
        <v>1687</v>
      </c>
      <c r="F95" s="214" t="s">
        <v>1688</v>
      </c>
      <c r="G95" s="215" t="s">
        <v>461</v>
      </c>
      <c r="H95" s="216">
        <v>1</v>
      </c>
      <c r="I95" s="217"/>
      <c r="J95" s="218">
        <f>ROUND(I95*H95,2)</f>
        <v>0</v>
      </c>
      <c r="K95" s="214" t="s">
        <v>146</v>
      </c>
      <c r="L95" s="44"/>
      <c r="M95" s="219" t="s">
        <v>19</v>
      </c>
      <c r="N95" s="220" t="s">
        <v>42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1675</v>
      </c>
      <c r="AT95" s="223" t="s">
        <v>142</v>
      </c>
      <c r="AU95" s="223" t="s">
        <v>81</v>
      </c>
      <c r="AY95" s="17" t="s">
        <v>138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79</v>
      </c>
      <c r="BK95" s="224">
        <f>ROUND(I95*H95,2)</f>
        <v>0</v>
      </c>
      <c r="BL95" s="17" t="s">
        <v>1675</v>
      </c>
      <c r="BM95" s="223" t="s">
        <v>1689</v>
      </c>
    </row>
    <row r="96" s="2" customFormat="1">
      <c r="A96" s="38"/>
      <c r="B96" s="39"/>
      <c r="C96" s="40"/>
      <c r="D96" s="225" t="s">
        <v>149</v>
      </c>
      <c r="E96" s="40"/>
      <c r="F96" s="226" t="s">
        <v>1690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149</v>
      </c>
      <c r="AU96" s="17" t="s">
        <v>81</v>
      </c>
    </row>
    <row r="97" s="12" customFormat="1" ht="22.8" customHeight="1">
      <c r="A97" s="12"/>
      <c r="B97" s="196"/>
      <c r="C97" s="197"/>
      <c r="D97" s="198" t="s">
        <v>70</v>
      </c>
      <c r="E97" s="210" t="s">
        <v>1691</v>
      </c>
      <c r="F97" s="210" t="s">
        <v>1692</v>
      </c>
      <c r="G97" s="197"/>
      <c r="H97" s="197"/>
      <c r="I97" s="200"/>
      <c r="J97" s="211">
        <f>BK97</f>
        <v>0</v>
      </c>
      <c r="K97" s="197"/>
      <c r="L97" s="202"/>
      <c r="M97" s="203"/>
      <c r="N97" s="204"/>
      <c r="O97" s="204"/>
      <c r="P97" s="205">
        <f>SUM(P98:P103)</f>
        <v>0</v>
      </c>
      <c r="Q97" s="204"/>
      <c r="R97" s="205">
        <f>SUM(R98:R103)</f>
        <v>0</v>
      </c>
      <c r="S97" s="204"/>
      <c r="T97" s="206">
        <f>SUM(T98:T103)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7" t="s">
        <v>188</v>
      </c>
      <c r="AT97" s="208" t="s">
        <v>70</v>
      </c>
      <c r="AU97" s="208" t="s">
        <v>79</v>
      </c>
      <c r="AY97" s="207" t="s">
        <v>138</v>
      </c>
      <c r="BK97" s="209">
        <f>SUM(BK98:BK103)</f>
        <v>0</v>
      </c>
    </row>
    <row r="98" s="2" customFormat="1" ht="16.5" customHeight="1">
      <c r="A98" s="38"/>
      <c r="B98" s="39"/>
      <c r="C98" s="212" t="s">
        <v>188</v>
      </c>
      <c r="D98" s="212" t="s">
        <v>142</v>
      </c>
      <c r="E98" s="213" t="s">
        <v>1693</v>
      </c>
      <c r="F98" s="214" t="s">
        <v>1694</v>
      </c>
      <c r="G98" s="215" t="s">
        <v>461</v>
      </c>
      <c r="H98" s="216">
        <v>1</v>
      </c>
      <c r="I98" s="217"/>
      <c r="J98" s="218">
        <f>ROUND(I98*H98,2)</f>
        <v>0</v>
      </c>
      <c r="K98" s="214" t="s">
        <v>146</v>
      </c>
      <c r="L98" s="44"/>
      <c r="M98" s="219" t="s">
        <v>19</v>
      </c>
      <c r="N98" s="220" t="s">
        <v>42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1675</v>
      </c>
      <c r="AT98" s="223" t="s">
        <v>142</v>
      </c>
      <c r="AU98" s="223" t="s">
        <v>81</v>
      </c>
      <c r="AY98" s="17" t="s">
        <v>138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79</v>
      </c>
      <c r="BK98" s="224">
        <f>ROUND(I98*H98,2)</f>
        <v>0</v>
      </c>
      <c r="BL98" s="17" t="s">
        <v>1675</v>
      </c>
      <c r="BM98" s="223" t="s">
        <v>1695</v>
      </c>
    </row>
    <row r="99" s="2" customFormat="1">
      <c r="A99" s="38"/>
      <c r="B99" s="39"/>
      <c r="C99" s="40"/>
      <c r="D99" s="225" t="s">
        <v>149</v>
      </c>
      <c r="E99" s="40"/>
      <c r="F99" s="226" t="s">
        <v>1696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81</v>
      </c>
    </row>
    <row r="100" s="2" customFormat="1" ht="16.5" customHeight="1">
      <c r="A100" s="38"/>
      <c r="B100" s="39"/>
      <c r="C100" s="212" t="s">
        <v>264</v>
      </c>
      <c r="D100" s="212" t="s">
        <v>142</v>
      </c>
      <c r="E100" s="213" t="s">
        <v>1697</v>
      </c>
      <c r="F100" s="214" t="s">
        <v>1698</v>
      </c>
      <c r="G100" s="215" t="s">
        <v>461</v>
      </c>
      <c r="H100" s="216">
        <v>1</v>
      </c>
      <c r="I100" s="217"/>
      <c r="J100" s="218">
        <f>ROUND(I100*H100,2)</f>
        <v>0</v>
      </c>
      <c r="K100" s="214" t="s">
        <v>146</v>
      </c>
      <c r="L100" s="44"/>
      <c r="M100" s="219" t="s">
        <v>19</v>
      </c>
      <c r="N100" s="220" t="s">
        <v>42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1675</v>
      </c>
      <c r="AT100" s="223" t="s">
        <v>142</v>
      </c>
      <c r="AU100" s="223" t="s">
        <v>81</v>
      </c>
      <c r="AY100" s="17" t="s">
        <v>138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79</v>
      </c>
      <c r="BK100" s="224">
        <f>ROUND(I100*H100,2)</f>
        <v>0</v>
      </c>
      <c r="BL100" s="17" t="s">
        <v>1675</v>
      </c>
      <c r="BM100" s="223" t="s">
        <v>1699</v>
      </c>
    </row>
    <row r="101" s="2" customFormat="1">
      <c r="A101" s="38"/>
      <c r="B101" s="39"/>
      <c r="C101" s="40"/>
      <c r="D101" s="225" t="s">
        <v>149</v>
      </c>
      <c r="E101" s="40"/>
      <c r="F101" s="226" t="s">
        <v>1700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149</v>
      </c>
      <c r="AU101" s="17" t="s">
        <v>81</v>
      </c>
    </row>
    <row r="102" s="2" customFormat="1" ht="16.5" customHeight="1">
      <c r="A102" s="38"/>
      <c r="B102" s="39"/>
      <c r="C102" s="212" t="s">
        <v>167</v>
      </c>
      <c r="D102" s="212" t="s">
        <v>142</v>
      </c>
      <c r="E102" s="213" t="s">
        <v>1701</v>
      </c>
      <c r="F102" s="214" t="s">
        <v>1702</v>
      </c>
      <c r="G102" s="215" t="s">
        <v>461</v>
      </c>
      <c r="H102" s="216">
        <v>1</v>
      </c>
      <c r="I102" s="217"/>
      <c r="J102" s="218">
        <f>ROUND(I102*H102,2)</f>
        <v>0</v>
      </c>
      <c r="K102" s="214" t="s">
        <v>146</v>
      </c>
      <c r="L102" s="44"/>
      <c r="M102" s="219" t="s">
        <v>19</v>
      </c>
      <c r="N102" s="220" t="s">
        <v>42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1675</v>
      </c>
      <c r="AT102" s="223" t="s">
        <v>142</v>
      </c>
      <c r="AU102" s="223" t="s">
        <v>81</v>
      </c>
      <c r="AY102" s="17" t="s">
        <v>138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79</v>
      </c>
      <c r="BK102" s="224">
        <f>ROUND(I102*H102,2)</f>
        <v>0</v>
      </c>
      <c r="BL102" s="17" t="s">
        <v>1675</v>
      </c>
      <c r="BM102" s="223" t="s">
        <v>1703</v>
      </c>
    </row>
    <row r="103" s="2" customFormat="1">
      <c r="A103" s="38"/>
      <c r="B103" s="39"/>
      <c r="C103" s="40"/>
      <c r="D103" s="225" t="s">
        <v>149</v>
      </c>
      <c r="E103" s="40"/>
      <c r="F103" s="226" t="s">
        <v>1704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149</v>
      </c>
      <c r="AU103" s="17" t="s">
        <v>81</v>
      </c>
    </row>
    <row r="104" s="12" customFormat="1" ht="22.8" customHeight="1">
      <c r="A104" s="12"/>
      <c r="B104" s="196"/>
      <c r="C104" s="197"/>
      <c r="D104" s="198" t="s">
        <v>70</v>
      </c>
      <c r="E104" s="210" t="s">
        <v>1705</v>
      </c>
      <c r="F104" s="210" t="s">
        <v>1706</v>
      </c>
      <c r="G104" s="197"/>
      <c r="H104" s="197"/>
      <c r="I104" s="200"/>
      <c r="J104" s="211">
        <f>BK104</f>
        <v>0</v>
      </c>
      <c r="K104" s="197"/>
      <c r="L104" s="202"/>
      <c r="M104" s="203"/>
      <c r="N104" s="204"/>
      <c r="O104" s="204"/>
      <c r="P104" s="205">
        <f>SUM(P105:P106)</f>
        <v>0</v>
      </c>
      <c r="Q104" s="204"/>
      <c r="R104" s="205">
        <f>SUM(R105:R106)</f>
        <v>0</v>
      </c>
      <c r="S104" s="204"/>
      <c r="T104" s="206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7" t="s">
        <v>188</v>
      </c>
      <c r="AT104" s="208" t="s">
        <v>70</v>
      </c>
      <c r="AU104" s="208" t="s">
        <v>79</v>
      </c>
      <c r="AY104" s="207" t="s">
        <v>138</v>
      </c>
      <c r="BK104" s="209">
        <f>SUM(BK105:BK106)</f>
        <v>0</v>
      </c>
    </row>
    <row r="105" s="2" customFormat="1" ht="16.5" customHeight="1">
      <c r="A105" s="38"/>
      <c r="B105" s="39"/>
      <c r="C105" s="212" t="s">
        <v>175</v>
      </c>
      <c r="D105" s="212" t="s">
        <v>142</v>
      </c>
      <c r="E105" s="213" t="s">
        <v>1707</v>
      </c>
      <c r="F105" s="214" t="s">
        <v>1708</v>
      </c>
      <c r="G105" s="215" t="s">
        <v>461</v>
      </c>
      <c r="H105" s="216">
        <v>1</v>
      </c>
      <c r="I105" s="217"/>
      <c r="J105" s="218">
        <f>ROUND(I105*H105,2)</f>
        <v>0</v>
      </c>
      <c r="K105" s="214" t="s">
        <v>146</v>
      </c>
      <c r="L105" s="44"/>
      <c r="M105" s="219" t="s">
        <v>19</v>
      </c>
      <c r="N105" s="220" t="s">
        <v>42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1675</v>
      </c>
      <c r="AT105" s="223" t="s">
        <v>142</v>
      </c>
      <c r="AU105" s="223" t="s">
        <v>81</v>
      </c>
      <c r="AY105" s="17" t="s">
        <v>138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79</v>
      </c>
      <c r="BK105" s="224">
        <f>ROUND(I105*H105,2)</f>
        <v>0</v>
      </c>
      <c r="BL105" s="17" t="s">
        <v>1675</v>
      </c>
      <c r="BM105" s="223" t="s">
        <v>1709</v>
      </c>
    </row>
    <row r="106" s="2" customFormat="1">
      <c r="A106" s="38"/>
      <c r="B106" s="39"/>
      <c r="C106" s="40"/>
      <c r="D106" s="225" t="s">
        <v>149</v>
      </c>
      <c r="E106" s="40"/>
      <c r="F106" s="226" t="s">
        <v>1710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149</v>
      </c>
      <c r="AU106" s="17" t="s">
        <v>81</v>
      </c>
    </row>
    <row r="107" s="12" customFormat="1" ht="22.8" customHeight="1">
      <c r="A107" s="12"/>
      <c r="B107" s="196"/>
      <c r="C107" s="197"/>
      <c r="D107" s="198" t="s">
        <v>70</v>
      </c>
      <c r="E107" s="210" t="s">
        <v>1711</v>
      </c>
      <c r="F107" s="210" t="s">
        <v>1712</v>
      </c>
      <c r="G107" s="197"/>
      <c r="H107" s="197"/>
      <c r="I107" s="200"/>
      <c r="J107" s="211">
        <f>BK107</f>
        <v>0</v>
      </c>
      <c r="K107" s="197"/>
      <c r="L107" s="202"/>
      <c r="M107" s="203"/>
      <c r="N107" s="204"/>
      <c r="O107" s="204"/>
      <c r="P107" s="205">
        <f>SUM(P108:P111)</f>
        <v>0</v>
      </c>
      <c r="Q107" s="204"/>
      <c r="R107" s="205">
        <f>SUM(R108:R111)</f>
        <v>0</v>
      </c>
      <c r="S107" s="204"/>
      <c r="T107" s="206">
        <f>SUM(T108:T111)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7" t="s">
        <v>188</v>
      </c>
      <c r="AT107" s="208" t="s">
        <v>70</v>
      </c>
      <c r="AU107" s="208" t="s">
        <v>79</v>
      </c>
      <c r="AY107" s="207" t="s">
        <v>138</v>
      </c>
      <c r="BK107" s="209">
        <f>SUM(BK108:BK111)</f>
        <v>0</v>
      </c>
    </row>
    <row r="108" s="2" customFormat="1" ht="16.5" customHeight="1">
      <c r="A108" s="38"/>
      <c r="B108" s="39"/>
      <c r="C108" s="212" t="s">
        <v>139</v>
      </c>
      <c r="D108" s="212" t="s">
        <v>142</v>
      </c>
      <c r="E108" s="213" t="s">
        <v>1713</v>
      </c>
      <c r="F108" s="214" t="s">
        <v>1714</v>
      </c>
      <c r="G108" s="215" t="s">
        <v>461</v>
      </c>
      <c r="H108" s="216">
        <v>1</v>
      </c>
      <c r="I108" s="217"/>
      <c r="J108" s="218">
        <f>ROUND(I108*H108,2)</f>
        <v>0</v>
      </c>
      <c r="K108" s="214" t="s">
        <v>146</v>
      </c>
      <c r="L108" s="44"/>
      <c r="M108" s="219" t="s">
        <v>19</v>
      </c>
      <c r="N108" s="220" t="s">
        <v>42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1675</v>
      </c>
      <c r="AT108" s="223" t="s">
        <v>142</v>
      </c>
      <c r="AU108" s="223" t="s">
        <v>81</v>
      </c>
      <c r="AY108" s="17" t="s">
        <v>138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79</v>
      </c>
      <c r="BK108" s="224">
        <f>ROUND(I108*H108,2)</f>
        <v>0</v>
      </c>
      <c r="BL108" s="17" t="s">
        <v>1675</v>
      </c>
      <c r="BM108" s="223" t="s">
        <v>1715</v>
      </c>
    </row>
    <row r="109" s="2" customFormat="1">
      <c r="A109" s="38"/>
      <c r="B109" s="39"/>
      <c r="C109" s="40"/>
      <c r="D109" s="225" t="s">
        <v>149</v>
      </c>
      <c r="E109" s="40"/>
      <c r="F109" s="226" t="s">
        <v>1716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149</v>
      </c>
      <c r="AU109" s="17" t="s">
        <v>81</v>
      </c>
    </row>
    <row r="110" s="2" customFormat="1" ht="21.75" customHeight="1">
      <c r="A110" s="38"/>
      <c r="B110" s="39"/>
      <c r="C110" s="212" t="s">
        <v>283</v>
      </c>
      <c r="D110" s="212" t="s">
        <v>142</v>
      </c>
      <c r="E110" s="213" t="s">
        <v>1717</v>
      </c>
      <c r="F110" s="214" t="s">
        <v>1718</v>
      </c>
      <c r="G110" s="215" t="s">
        <v>461</v>
      </c>
      <c r="H110" s="216">
        <v>1</v>
      </c>
      <c r="I110" s="217"/>
      <c r="J110" s="218">
        <f>ROUND(I110*H110,2)</f>
        <v>0</v>
      </c>
      <c r="K110" s="214" t="s">
        <v>146</v>
      </c>
      <c r="L110" s="44"/>
      <c r="M110" s="219" t="s">
        <v>19</v>
      </c>
      <c r="N110" s="220" t="s">
        <v>42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1675</v>
      </c>
      <c r="AT110" s="223" t="s">
        <v>142</v>
      </c>
      <c r="AU110" s="223" t="s">
        <v>81</v>
      </c>
      <c r="AY110" s="17" t="s">
        <v>138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79</v>
      </c>
      <c r="BK110" s="224">
        <f>ROUND(I110*H110,2)</f>
        <v>0</v>
      </c>
      <c r="BL110" s="17" t="s">
        <v>1675</v>
      </c>
      <c r="BM110" s="223" t="s">
        <v>1719</v>
      </c>
    </row>
    <row r="111" s="2" customFormat="1">
      <c r="A111" s="38"/>
      <c r="B111" s="39"/>
      <c r="C111" s="40"/>
      <c r="D111" s="225" t="s">
        <v>149</v>
      </c>
      <c r="E111" s="40"/>
      <c r="F111" s="226" t="s">
        <v>1720</v>
      </c>
      <c r="G111" s="40"/>
      <c r="H111" s="40"/>
      <c r="I111" s="227"/>
      <c r="J111" s="40"/>
      <c r="K111" s="40"/>
      <c r="L111" s="44"/>
      <c r="M111" s="286"/>
      <c r="N111" s="287"/>
      <c r="O111" s="281"/>
      <c r="P111" s="281"/>
      <c r="Q111" s="281"/>
      <c r="R111" s="281"/>
      <c r="S111" s="281"/>
      <c r="T111" s="28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149</v>
      </c>
      <c r="AU111" s="17" t="s">
        <v>81</v>
      </c>
    </row>
    <row r="112" s="2" customFormat="1" ht="6.96" customHeight="1">
      <c r="A112" s="38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44"/>
      <c r="M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</sheetData>
  <sheetProtection sheet="1" autoFilter="0" formatColumns="0" formatRows="0" objects="1" scenarios="1" spinCount="100000" saltValue="pDEnDMtkAxwth2Ti5t6/OL2VQOTo9RDmlT/4EMyNvNUVOcH7t5TIepmGKeC+Ov8TaFRCdbYvvvG+DgyU2/WFAQ==" hashValue="RyfCClsENeKGZBqRSFxKZJ650/ak7I+8pd6p/6dtsXo4SL1J9C908ldZC3tOq0L94xtz3zBow91K3Bz7DvDRcg==" algorithmName="SHA-512" password="CC35"/>
  <autoFilter ref="C84:K11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2_02/011002000"/>
    <hyperlink ref="F91" r:id="rId2" display="https://podminky.urs.cz/item/CS_URS_2022_02/013002000"/>
    <hyperlink ref="F94" r:id="rId3" display="https://podminky.urs.cz/item/CS_URS_2022_02/030001000"/>
    <hyperlink ref="F96" r:id="rId4" display="https://podminky.urs.cz/item/CS_URS_2022_02/035002000"/>
    <hyperlink ref="F99" r:id="rId5" display="https://podminky.urs.cz/item/CS_URS_2022_02/043002000"/>
    <hyperlink ref="F101" r:id="rId6" display="https://podminky.urs.cz/item/CS_URS_2022_02/044002000"/>
    <hyperlink ref="F103" r:id="rId7" display="https://podminky.urs.cz/item/CS_URS_2022_02/045002000"/>
    <hyperlink ref="F106" r:id="rId8" display="https://podminky.urs.cz/item/CS_URS_2022_02/065002000"/>
    <hyperlink ref="F109" r:id="rId9" display="https://podminky.urs.cz/item/CS_URS_2022_02/071002000"/>
    <hyperlink ref="F111" r:id="rId10" display="https://podminky.urs.cz/item/CS_URS_2022_02/072103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2022-07-25T10:43:59Z</dcterms:created>
  <dcterms:modified xsi:type="dcterms:W3CDTF">2022-07-25T10:44:07Z</dcterms:modified>
</cp:coreProperties>
</file>