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000 - Bourací a p..." sheetId="2" r:id="rId2"/>
    <sheet name="01 - SO 100 - Větev A - o..." sheetId="3" r:id="rId3"/>
    <sheet name="02 - SO 101 - Oprava prop..." sheetId="4" r:id="rId4"/>
    <sheet name="03 - SO 102 - Oprava prop..." sheetId="5" r:id="rId5"/>
    <sheet name="04 - SO 103 - Oprava prop..." sheetId="6" r:id="rId6"/>
    <sheet name="05 - Hospodářské sjezdy s..." sheetId="7" r:id="rId7"/>
    <sheet name="06 - Hospodářské sjezdy" sheetId="8" r:id="rId8"/>
    <sheet name="07 - Dopravní značení" sheetId="9" r:id="rId9"/>
    <sheet name="01 - Přechodné dopravní z..." sheetId="10" r:id="rId10"/>
    <sheet name="02 - Opravy lokálních záv..." sheetId="11" r:id="rId11"/>
    <sheet name="VON - Vedlejší a ostatní ..." sheetId="12" r:id="rId12"/>
    <sheet name="Pokyny pro vyplnění" sheetId="13" r:id="rId13"/>
  </sheets>
  <definedNames>
    <definedName name="_xlnm.Print_Area" localSheetId="0">'Rekapitulace stavby'!$D$4:$AO$36,'Rekapitulace stavby'!$C$42:$AQ$69</definedName>
    <definedName name="_xlnm._FilterDatabase" localSheetId="1" hidden="1">'01 - SO 000 - Bourací a p...'!$C$90:$K$160</definedName>
    <definedName name="_xlnm.Print_Area" localSheetId="1">'01 - SO 000 - Bourací a p...'!$C$4:$J$41,'01 - SO 000 - Bourací a p...'!$C$47:$J$70,'01 - SO 000 - Bourací a p...'!$C$76:$K$160</definedName>
    <definedName name="_xlnm._FilterDatabase" localSheetId="2" hidden="1">'01 - SO 100 - Větev A - o...'!$C$91:$K$169</definedName>
    <definedName name="_xlnm.Print_Area" localSheetId="2">'01 - SO 100 - Větev A - o...'!$C$4:$J$41,'01 - SO 100 - Větev A - o...'!$C$47:$J$71,'01 - SO 100 - Větev A - o...'!$C$77:$K$169</definedName>
    <definedName name="_xlnm._FilterDatabase" localSheetId="3" hidden="1">'02 - SO 101 - Oprava prop...'!$C$97:$K$229</definedName>
    <definedName name="_xlnm.Print_Area" localSheetId="3">'02 - SO 101 - Oprava prop...'!$C$4:$J$41,'02 - SO 101 - Oprava prop...'!$C$47:$J$77,'02 - SO 101 - Oprava prop...'!$C$83:$K$229</definedName>
    <definedName name="_xlnm._FilterDatabase" localSheetId="4" hidden="1">'03 - SO 102 - Oprava prop...'!$C$96:$K$234</definedName>
    <definedName name="_xlnm.Print_Area" localSheetId="4">'03 - SO 102 - Oprava prop...'!$C$4:$J$41,'03 - SO 102 - Oprava prop...'!$C$47:$J$76,'03 - SO 102 - Oprava prop...'!$C$82:$K$234</definedName>
    <definedName name="_xlnm._FilterDatabase" localSheetId="5" hidden="1">'04 - SO 103 - Oprava prop...'!$C$96:$K$239</definedName>
    <definedName name="_xlnm.Print_Area" localSheetId="5">'04 - SO 103 - Oprava prop...'!$C$4:$J$41,'04 - SO 103 - Oprava prop...'!$C$47:$J$76,'04 - SO 103 - Oprava prop...'!$C$82:$K$239</definedName>
    <definedName name="_xlnm._FilterDatabase" localSheetId="6" hidden="1">'05 - Hospodářské sjezdy s...'!$C$96:$K$192</definedName>
    <definedName name="_xlnm.Print_Area" localSheetId="6">'05 - Hospodářské sjezdy s...'!$C$4:$J$41,'05 - Hospodářské sjezdy s...'!$C$47:$J$76,'05 - Hospodářské sjezdy s...'!$C$82:$K$192</definedName>
    <definedName name="_xlnm._FilterDatabase" localSheetId="7" hidden="1">'06 - Hospodářské sjezdy'!$C$89:$K$116</definedName>
    <definedName name="_xlnm.Print_Area" localSheetId="7">'06 - Hospodářské sjezdy'!$C$4:$J$41,'06 - Hospodářské sjezdy'!$C$47:$J$69,'06 - Hospodářské sjezdy'!$C$75:$K$116</definedName>
    <definedName name="_xlnm._FilterDatabase" localSheetId="8" hidden="1">'07 - Dopravní značení'!$C$88:$K$139</definedName>
    <definedName name="_xlnm.Print_Area" localSheetId="8">'07 - Dopravní značení'!$C$4:$J$41,'07 - Dopravní značení'!$C$47:$J$68,'07 - Dopravní značení'!$C$74:$K$139</definedName>
    <definedName name="_xlnm._FilterDatabase" localSheetId="9" hidden="1">'01 - Přechodné dopravní z...'!$C$87:$K$141</definedName>
    <definedName name="_xlnm.Print_Area" localSheetId="9">'01 - Přechodné dopravní z...'!$C$4:$J$41,'01 - Přechodné dopravní z...'!$C$47:$J$67,'01 - Přechodné dopravní z...'!$C$73:$K$141</definedName>
    <definedName name="_xlnm._FilterDatabase" localSheetId="10" hidden="1">'02 - Opravy lokálních záv...'!$C$90:$K$170</definedName>
    <definedName name="_xlnm.Print_Area" localSheetId="10">'02 - Opravy lokálních záv...'!$C$4:$J$41,'02 - Opravy lokálních záv...'!$C$47:$J$70,'02 - Opravy lokálních záv...'!$C$76:$K$170</definedName>
    <definedName name="_xlnm._FilterDatabase" localSheetId="11" hidden="1">'VON - Vedlejší a ostatní ...'!$C$83:$K$106</definedName>
    <definedName name="_xlnm.Print_Area" localSheetId="11">'VON - Vedlejší a ostatní ...'!$C$4:$J$39,'VON - Vedlejší a ostatní ...'!$C$45:$J$65,'VON - Vedlejší a ostatní ...'!$C$71:$K$106</definedName>
    <definedName name="_xlnm.Print_Area" localSheetId="1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SO 000 - Bourací a p...'!$90:$90</definedName>
    <definedName name="_xlnm.Print_Titles" localSheetId="2">'01 - SO 100 - Větev A - o...'!$91:$91</definedName>
    <definedName name="_xlnm.Print_Titles" localSheetId="3">'02 - SO 101 - Oprava prop...'!$97:$97</definedName>
    <definedName name="_xlnm.Print_Titles" localSheetId="4">'03 - SO 102 - Oprava prop...'!$96:$96</definedName>
    <definedName name="_xlnm.Print_Titles" localSheetId="5">'04 - SO 103 - Oprava prop...'!$96:$96</definedName>
    <definedName name="_xlnm.Print_Titles" localSheetId="6">'05 - Hospodářské sjezdy s...'!$96:$96</definedName>
    <definedName name="_xlnm.Print_Titles" localSheetId="7">'06 - Hospodářské sjezdy'!$89:$89</definedName>
    <definedName name="_xlnm.Print_Titles" localSheetId="8">'07 - Dopravní značení'!$88:$88</definedName>
    <definedName name="_xlnm.Print_Titles" localSheetId="9">'01 - Přechodné dopravní z...'!$87:$87</definedName>
    <definedName name="_xlnm.Print_Titles" localSheetId="10">'02 - Opravy lokálních záv...'!$90:$90</definedName>
    <definedName name="_xlnm.Print_Titles" localSheetId="11">'VON - Vedlejší a ostatní ...'!$83:$83</definedName>
  </definedNames>
  <calcPr fullCalcOnLoad="1"/>
</workbook>
</file>

<file path=xl/sharedStrings.xml><?xml version="1.0" encoding="utf-8"?>
<sst xmlns="http://schemas.openxmlformats.org/spreadsheetml/2006/main" count="10221" uniqueCount="1217">
  <si>
    <t>Export Komplet</t>
  </si>
  <si>
    <t>VZ</t>
  </si>
  <si>
    <t>2.0</t>
  </si>
  <si>
    <t>ZAMOK</t>
  </si>
  <si>
    <t>False</t>
  </si>
  <si>
    <t>{f3e93758-103e-4305-afbe-988b554370cc}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</si>
  <si>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</si>
  <si>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</si>
  <si>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</si>
  <si>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</si>
  <si>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</si>
  <si>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</si>
  <si>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</si>
  <si>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</si>
  <si>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26-2022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</si>
  <si>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</si>
  <si>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</si>
  <si>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II183 Srbice - Poděvousy - oprava</t>
  </si>
  <si>
    <t>KSO:</t>
  </si>
  <si>
    <t/>
  </si>
  <si>
    <t>CC-CZ:</t>
  </si>
  <si>
    <t>Místo:</t>
  </si>
  <si>
    <t xml:space="preserve"> </t>
  </si>
  <si>
    <t>Datum:</t>
  </si>
  <si>
    <t>5. 12. 2022</t>
  </si>
  <si>
    <t>Zadavatel:</t>
  </si>
  <si>
    <t>IČ:</t>
  </si>
  <si>
    <t>72053119</t>
  </si>
  <si>
    <t>SÚS PK, p.o.</t>
  </si>
  <si>
    <t>DIČ:</t>
  </si>
  <si>
    <t>CZ72053119</t>
  </si>
  <si>
    <t>Uchazeč:</t>
  </si>
  <si>
    <t>Vyplň údaj</t>
  </si>
  <si>
    <t>Projektant:</t>
  </si>
  <si>
    <t>49789066</t>
  </si>
  <si>
    <t>IK Plzeň s.r.o.</t>
  </si>
  <si>
    <t>CZ49789066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</si>
  <si>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</si>
  <si>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</si>
  <si>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</si>
  <si>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</si>
  <si>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</si>
  <si>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</si>
  <si>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</si>
  <si>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</si>
  <si>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</si>
  <si>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</si>
  <si>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</si>
  <si>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</si>
  <si>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</si>
  <si>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</si>
  <si>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</si>
  <si>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</si>
  <si>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</si>
  <si>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</si>
  <si>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</si>
  <si>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</si>
  <si>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</si>
  <si>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</si>
  <si>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</si>
  <si>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</si>
  <si>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</si>
  <si>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</si>
  <si>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</si>
  <si>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</si>
  <si>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</si>
  <si>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</si>
  <si>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</si>
  <si>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</si>
  <si>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</si>
  <si>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</si>
  <si>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</si>
  <si>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</si>
  <si>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</si>
  <si>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</si>
  <si>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</si>
  <si>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</si>
  <si>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</si>
  <si>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</si>
  <si>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</si>
  <si>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000 - Objekty přípravy staveniště</t>
  </si>
  <si>
    <t>STA</t>
  </si>
  <si>
    <t>1</t>
  </si>
  <si>
    <t>{6fdb836c-96a0-4107-955a-934c6ebe28a7}</t>
  </si>
  <si>
    <t>2</t>
  </si>
  <si>
    <t>/</t>
  </si>
  <si>
    <t>SO 000 - Bourací a přípravné práce</t>
  </si>
  <si>
    <t>Soupis</t>
  </si>
  <si>
    <t>{11858b3d-9ff3-4f40-bfe4-04ff8228bb8d}</t>
  </si>
  <si>
    <t>02</t>
  </si>
  <si>
    <t>SO 100 - Stavební objekty</t>
  </si>
  <si>
    <t>{99c81569-06be-4376-8745-56c039608710}</t>
  </si>
  <si>
    <t>SO 100 - Větev A - oprava povrchu vozovky II/183, S 5,5/90 a součásti, dl. 1.927,3 m</t>
  </si>
  <si>
    <t>{be5a24ed-aac1-4d86-ad74-2e5774985383}</t>
  </si>
  <si>
    <t>SO 101 - Oprava propustku Ø 800 v km 0,146</t>
  </si>
  <si>
    <t>{cebaded6-1c2f-4eeb-9935-c63d5a139672}</t>
  </si>
  <si>
    <t>03</t>
  </si>
  <si>
    <t>SO 102 - Oprava propustku Ø 600 v km 1,553</t>
  </si>
  <si>
    <t>{6912f209-53d0-4f99-9b57-75e9ec716540}</t>
  </si>
  <si>
    <t>04</t>
  </si>
  <si>
    <t>SO 103 - Oprava propustku Ø 600 v km 1,761</t>
  </si>
  <si>
    <t>{c168e5a9-b947-48ed-86db-938cc9d15a15}</t>
  </si>
  <si>
    <t>05</t>
  </si>
  <si>
    <t>Hospodářské sjezdy s propustkem</t>
  </si>
  <si>
    <t>{a6a8da23-a394-49e1-abab-b58c7765b357}</t>
  </si>
  <si>
    <t>06</t>
  </si>
  <si>
    <t>Hospodářské sjezdy</t>
  </si>
  <si>
    <t>{3afb85b1-a2db-4370-9558-24ad26e458f7}</t>
  </si>
  <si>
    <t>07</t>
  </si>
  <si>
    <t>Dopravní značení</t>
  </si>
  <si>
    <t>{5870e439-0d09-49ff-ab18-e3fd8b3c4f3a}</t>
  </si>
  <si>
    <t>Objízdné trasy a přechodné dopravní značení</t>
  </si>
  <si>
    <t>{52115a80-6252-4b9c-9e4e-8674eb80bd9e}</t>
  </si>
  <si>
    <t>Přechodné dopravní značení</t>
  </si>
  <si>
    <t>{88f7b5b9-c36c-433a-bd94-9aeade2dd2ac}</t>
  </si>
  <si>
    <t>Opravy lokálních závad na objízdných trasách</t>
  </si>
  <si>
    <t>{57eecde9-de4f-4f2a-b98f-d6b4f3363c86}</t>
  </si>
  <si>
    <t>VON</t>
  </si>
  <si>
    <t>Vedlejší a ostatní náklady</t>
  </si>
  <si>
    <t>{d8f28fad-750c-4767-b2a5-636af08d7ddf}</t>
  </si>
  <si>
    <t>KRYCÍ LIST SOUPISU PRACÍ</t>
  </si>
  <si>
    <t>Objekt:</t>
  </si>
  <si>
    <t>01 - SO 000 - Objekty přípravy staveniště</t>
  </si>
  <si>
    <t>Soupis:</t>
  </si>
  <si>
    <t>01 - SO 000 - Bourací a přípravné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</si>
  <si>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</si>
  <si>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</si>
  <si>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</si>
  <si>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</si>
  <si>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</si>
  <si>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</si>
  <si>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</si>
  <si>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</si>
  <si>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</si>
  <si>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</si>
  <si>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</si>
  <si>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</si>
  <si>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</si>
  <si>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</si>
  <si>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</si>
  <si>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</si>
  <si>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</si>
  <si>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</si>
  <si>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</si>
  <si>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</si>
  <si>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</si>
  <si>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</si>
  <si>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</si>
  <si>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</si>
  <si>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</si>
  <si>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</si>
  <si>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</si>
  <si>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</si>
  <si>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</si>
  <si>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</si>
  <si>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m2</t>
  </si>
  <si>
    <t>CS ÚRS 2022 02</t>
  </si>
  <si>
    <t>4</t>
  </si>
  <si>
    <t>651095117</t>
  </si>
  <si>
    <t>Online PSC</t>
  </si>
  <si>
    <t>https://podminky.urs.cz/item/CS_URS_2022_02/113107224</t>
  </si>
  <si>
    <t>VV</t>
  </si>
  <si>
    <t>lokální opravy</t>
  </si>
  <si>
    <t>odstranění podloží</t>
  </si>
  <si>
    <t>231,988</t>
  </si>
  <si>
    <t>113154113</t>
  </si>
  <si>
    <t>Frézování živičného podkladu nebo krytu s naložením na dopravní prostředek plochy do 500 m2 bez překážek v trase pruhu šířky do 0,5 m, tloušťky vrstvy 50 mm</t>
  </si>
  <si>
    <t>-146141430</t>
  </si>
  <si>
    <t>https://podminky.urs.cz/item/CS_URS_2022_02/113154113</t>
  </si>
  <si>
    <t>napojení komunikací a sjezdů</t>
  </si>
  <si>
    <t>0,5*(5,2+5,2)/2</t>
  </si>
  <si>
    <t>0,5*(9,1+8,9)/2</t>
  </si>
  <si>
    <t>0,5*(5,8+5,9)/2</t>
  </si>
  <si>
    <t>0,5*(5,3+5,3)/2</t>
  </si>
  <si>
    <t>3</t>
  </si>
  <si>
    <t>113154464</t>
  </si>
  <si>
    <t>Frézování živičného podkladu nebo krytu s naložením na dopravní prostředek plochy přes 10 000 m2 s překážkami v trase pruhu šířky do 2 m, tloušťky vrstvy 100 mm</t>
  </si>
  <si>
    <t>-1391681953</t>
  </si>
  <si>
    <t>https://podminky.urs.cz/item/CS_URS_2022_02/113154464</t>
  </si>
  <si>
    <t>lokání opravy, 2% z plochy</t>
  </si>
  <si>
    <t>0,02*11599,38</t>
  </si>
  <si>
    <t>131251100</t>
  </si>
  <si>
    <t>Hloubení nezapažených jam a zářezů strojně s urovnáním dna do předepsaného profilu a spádu v hornině třídy těžitelnosti I skupiny 3 do 20 m3</t>
  </si>
  <si>
    <t>m3</t>
  </si>
  <si>
    <t>1887022827</t>
  </si>
  <si>
    <t>https://podminky.urs.cz/item/CS_URS_2022_02/131251100</t>
  </si>
  <si>
    <t>lokální opravy, hloubka 700 mm</t>
  </si>
  <si>
    <t>231,988*0,7</t>
  </si>
  <si>
    <t>5</t>
  </si>
  <si>
    <t>181951112</t>
  </si>
  <si>
    <t>Úprava pláně vyrovnáním výškových rozdílů strojně v hornině třídy těžitelnosti I, skupiny 1 až 3 se zhutněním</t>
  </si>
  <si>
    <t>2078289772</t>
  </si>
  <si>
    <t>https://podminky.urs.cz/item/CS_URS_2022_02/181951112</t>
  </si>
  <si>
    <t>Komunikace pozemní</t>
  </si>
  <si>
    <t>6</t>
  </si>
  <si>
    <t>564581111</t>
  </si>
  <si>
    <t>Zřízení podsypu nebo podkladu ze sypaniny s rozprostřením, vlhčením, a zhutněním plochy přes 100 m2, po zhutnění tl. 300 mm</t>
  </si>
  <si>
    <t>-1510642893</t>
  </si>
  <si>
    <t>https://podminky.urs.cz/item/CS_URS_2022_02/564581111</t>
  </si>
  <si>
    <t>hloubková sanace 2,33 vrstvy</t>
  </si>
  <si>
    <t>2,33*231,988</t>
  </si>
  <si>
    <t>7</t>
  </si>
  <si>
    <t>M</t>
  </si>
  <si>
    <t>58331202</t>
  </si>
  <si>
    <t>štěrkodrť netříděná do 100mm amfibolit</t>
  </si>
  <si>
    <t>t</t>
  </si>
  <si>
    <t>8</t>
  </si>
  <si>
    <t>1338876452</t>
  </si>
  <si>
    <t>540,532*0,3*1,85</t>
  </si>
  <si>
    <t>564861011</t>
  </si>
  <si>
    <t>Podklad ze štěrkodrti ŠD s rozprostřením a zhutněním plochy jednotlivě do 100 m2, po zhutnění tl. 200 mm</t>
  </si>
  <si>
    <t>1868237647</t>
  </si>
  <si>
    <t>https://podminky.urs.cz/item/CS_URS_2022_02/564861011</t>
  </si>
  <si>
    <t>2*231,988</t>
  </si>
  <si>
    <t>9</t>
  </si>
  <si>
    <t>565141111</t>
  </si>
  <si>
    <t>Vyrovnání povrchu dosavadních podkladů s rozprostřením hmot a zhutněním obalovaným kamenivem ACP (OK) tl. 60 mm</t>
  </si>
  <si>
    <t>-657077508</t>
  </si>
  <si>
    <t>https://podminky.urs.cz/item/CS_URS_2022_02/565141111</t>
  </si>
  <si>
    <t>Ostatní konstrukce a práce, bourání</t>
  </si>
  <si>
    <t>10</t>
  </si>
  <si>
    <t>919721295R</t>
  </si>
  <si>
    <t>Vyztužení stávajícího asfaltového povrchu geomříží ze skelných vláken s geotextilií, podélná pevnost v tahu 100 kN/m</t>
  </si>
  <si>
    <t>-412192259</t>
  </si>
  <si>
    <t>11</t>
  </si>
  <si>
    <t>919735111</t>
  </si>
  <si>
    <t>Řezání stávajícího živičného krytu nebo podkladu hloubky do 50 mm</t>
  </si>
  <si>
    <t>m</t>
  </si>
  <si>
    <t>-2003357654</t>
  </si>
  <si>
    <t>https://podminky.urs.cz/item/CS_URS_2022_02/919735111</t>
  </si>
  <si>
    <t>5,2+5,2</t>
  </si>
  <si>
    <t>9,1+8,9</t>
  </si>
  <si>
    <t>5,8+5,9</t>
  </si>
  <si>
    <t>5,3+5,3</t>
  </si>
  <si>
    <t>250,0</t>
  </si>
  <si>
    <t>12</t>
  </si>
  <si>
    <t>938909111</t>
  </si>
  <si>
    <t>Čištění vozovek metením bláta, prachu nebo hlinitého nánosu s odklizením na hromady na vzdálenost do 20 m nebo naložením na dopravní prostředek strojně povrchu podkladu nebo krytu štěrkového</t>
  </si>
  <si>
    <t>980377932</t>
  </si>
  <si>
    <t>https://podminky.urs.cz/item/CS_URS_2022_02/938909111</t>
  </si>
  <si>
    <t>13</t>
  </si>
  <si>
    <t>900 1000 001</t>
  </si>
  <si>
    <t xml:space="preserve">Očištění povrchu a odborná prohlídka povrchu pro určení lokálních oprav </t>
  </si>
  <si>
    <t>669928807</t>
  </si>
  <si>
    <t>997</t>
  </si>
  <si>
    <t>Přesun sutě</t>
  </si>
  <si>
    <t>14</t>
  </si>
  <si>
    <t>997013501</t>
  </si>
  <si>
    <t>Odvoz suti a vybouraných hmot na skládku nebo meziskládku se složením, na vzdálenost do 1 km</t>
  </si>
  <si>
    <t>1337010595</t>
  </si>
  <si>
    <t>https://podminky.urs.cz/item/CS_URS_2022_02/997013501</t>
  </si>
  <si>
    <t>odvoz podkladů na recyklační skládku</t>
  </si>
  <si>
    <t>134,553</t>
  </si>
  <si>
    <t>zpětné uložení živice do krajnic</t>
  </si>
  <si>
    <t>1,458+53,357+10,0</t>
  </si>
  <si>
    <t>997013509</t>
  </si>
  <si>
    <t>Odvoz suti a vybouraných hmot na skládku nebo meziskládku se složením, na vzdálenost Příplatek k ceně za každý další i započatý 1 km přes 1 km</t>
  </si>
  <si>
    <t>-364690272</t>
  </si>
  <si>
    <t>https://podminky.urs.cz/item/CS_URS_2022_02/997013509</t>
  </si>
  <si>
    <t>odvoz podkladů na recyklační skládku za poplatek, 26 km</t>
  </si>
  <si>
    <t>134,553*26</t>
  </si>
  <si>
    <t>16</t>
  </si>
  <si>
    <t>997013873</t>
  </si>
  <si>
    <t>Poplatek za uložení stavebního odpadu na recyklační skládce (skládkovné) zeminy a kamení zatříděného do Katalogu odpadů pod kódem 17 05 04</t>
  </si>
  <si>
    <t>-2104162863</t>
  </si>
  <si>
    <t>https://podminky.urs.cz/item/CS_URS_2022_02/997013873</t>
  </si>
  <si>
    <t>998</t>
  </si>
  <si>
    <t>Přesun hmot</t>
  </si>
  <si>
    <t>17</t>
  </si>
  <si>
    <t>998225111</t>
  </si>
  <si>
    <t>Přesun hmot pro komunikace s krytem z kameniva, monolitickým betonovým nebo živičným dopravní vzdálenost do 200 m jakékoliv délky objektu</t>
  </si>
  <si>
    <t>-1778947455</t>
  </si>
  <si>
    <t>https://podminky.urs.cz/item/CS_URS_2022_02/998225111</t>
  </si>
  <si>
    <t>02 - SO 100 - Stavební objekty</t>
  </si>
  <si>
    <t>01 - SO 100 - Větev A - oprava povrchu vozovky II/183, S 5,5/90 a součásti, dl. 1.927,3 m</t>
  </si>
  <si>
    <t xml:space="preserve">    18 - Zemní práce - povrchové úpravy terénu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</si>
  <si>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</si>
  <si>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</si>
  <si>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-104803430</t>
  </si>
  <si>
    <t>https://podminky.urs.cz/item/CS_URS_2022_02/162351104</t>
  </si>
  <si>
    <t>dovoz vhodné zeminy pro násypy příkopů</t>
  </si>
  <si>
    <t>376,35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</si>
  <si>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</si>
  <si>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</si>
  <si>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-2092987360</t>
  </si>
  <si>
    <t>https://podminky.urs.cz/item/CS_URS_2022_02/162751119</t>
  </si>
  <si>
    <t>376,35*26</t>
  </si>
  <si>
    <t>167151101</t>
  </si>
  <si>
    <t>Nakládání, skládání a překládání neulehlého výkopku nebo sypaniny strojně nakládání, množství do 100 m3, z horniny třídy těžitelnosti I, skupiny 1 až 3</t>
  </si>
  <si>
    <t>419741587</t>
  </si>
  <si>
    <t>https://podminky.urs.cz/item/CS_URS_2022_02/167151101</t>
  </si>
  <si>
    <t>celkový objem násypů příkopů</t>
  </si>
  <si>
    <t>501,05</t>
  </si>
  <si>
    <t>celkový objem odkopů přípoků</t>
  </si>
  <si>
    <t>-124,7</t>
  </si>
  <si>
    <t>10364100</t>
  </si>
  <si>
    <t>zemina pro terénní úpravy - tříděná</t>
  </si>
  <si>
    <t>2145473150</t>
  </si>
  <si>
    <t>376,35*1,85</t>
  </si>
  <si>
    <t>18</t>
  </si>
  <si>
    <t>Zemní práce - povrchové úpravy terénu</t>
  </si>
  <si>
    <t>181411132</t>
  </si>
  <si>
    <t>Založení trávníku na půdě předem připravené plochy do 1000 m2 výsevem včetně utažení parkového na svahu přes 1:5 do 1:2</t>
  </si>
  <si>
    <t>-1372609822</t>
  </si>
  <si>
    <t>https://podminky.urs.cz/item/CS_URS_2022_02/181411132</t>
  </si>
  <si>
    <t>00572474</t>
  </si>
  <si>
    <t>osivo směs travní krajinná-svahová</t>
  </si>
  <si>
    <t>kg</t>
  </si>
  <si>
    <t>914771501</t>
  </si>
  <si>
    <t>5930,55*0,015</t>
  </si>
  <si>
    <t>182151111</t>
  </si>
  <si>
    <t>Svahování trvalých svahů do projektovaných profilů strojně s potřebným přemístěním výkopku při svahování v zářezech v hornině třídy těžitelnosti I, skupiny 1 až 3</t>
  </si>
  <si>
    <t>554931482</t>
  </si>
  <si>
    <t>https://podminky.urs.cz/item/CS_URS_2022_02/182151111</t>
  </si>
  <si>
    <t>569931132</t>
  </si>
  <si>
    <t>Zpevnění krajnic nebo komunikací pro pěší s rozprostřením a zhutněním, po zhutnění asfaltovým recyklátem tl. 100 mm</t>
  </si>
  <si>
    <t>600883471</t>
  </si>
  <si>
    <t>https://podminky.urs.cz/item/CS_URS_2022_02/569931132</t>
  </si>
  <si>
    <t>zpevnění krajnic materiálem z předmětné stavby</t>
  </si>
  <si>
    <t>196,9+559,8+554,4+107,3</t>
  </si>
  <si>
    <t>hospodářské sjezdy</t>
  </si>
  <si>
    <t>-(15,8+9,7+29,1+19,5)</t>
  </si>
  <si>
    <t>-(19,4+21,1+19,6+8*19,5)</t>
  </si>
  <si>
    <t>573231106</t>
  </si>
  <si>
    <t>Postřik spojovací PS bez posypu kamenivem ze silniční emulze, v množství 0,30 kg/m2</t>
  </si>
  <si>
    <t>1073605381</t>
  </si>
  <si>
    <t>https://podminky.urs.cz/item/CS_URS_2022_02/573231106</t>
  </si>
  <si>
    <t>2*11599,38</t>
  </si>
  <si>
    <t>573231107</t>
  </si>
  <si>
    <t>Postřik spojovací PS bez posypu kamenivem ze silniční emulze, v množství 0,40 kg/m2</t>
  </si>
  <si>
    <t>1263361411</t>
  </si>
  <si>
    <t>https://podminky.urs.cz/item/CS_URS_2022_02/573231107</t>
  </si>
  <si>
    <t>577135112R</t>
  </si>
  <si>
    <t>Asfaltový beton vrstva ložní ACL 16 (ABH) s rozprostřením a zhutněním z nemodifikovaného asfaltu v pruhu šířky do 3 m, po zhutnění tl. 30 mm</t>
  </si>
  <si>
    <t>-267452864</t>
  </si>
  <si>
    <t>11599,38</t>
  </si>
  <si>
    <t>577134111</t>
  </si>
  <si>
    <t>Asfaltový beton vrstva obrusná ACO 11 (ABS) s rozprostřením a se zhutněním z nemodifikovaného asfaltu v pruhu šířky do 3 m tř. I, po zhutnění tl. 40 mm</t>
  </si>
  <si>
    <t>-860853470</t>
  </si>
  <si>
    <t>https://podminky.urs.cz/item/CS_URS_2022_02/577134111</t>
  </si>
  <si>
    <t>577155112</t>
  </si>
  <si>
    <t>Asfaltový beton vrstva ložní ACL 16 (ABH) s rozprostřením a zhutněním z nemodifikovaného asfaltu v pruhu šířky do 3 m, po zhutnění tl. 60 mm</t>
  </si>
  <si>
    <t>-490998520</t>
  </si>
  <si>
    <t>https://podminky.urs.cz/item/CS_URS_2022_02/577155112</t>
  </si>
  <si>
    <t>911331141</t>
  </si>
  <si>
    <t>Silniční svodidlo s osazením sloupků zaberaněním ocelové úroveň zádržnosti H2 vzdálenosti sloupků do 2 m jednostranné</t>
  </si>
  <si>
    <t>-964561625</t>
  </si>
  <si>
    <t>https://podminky.urs.cz/item/CS_URS_2022_02/911331141</t>
  </si>
  <si>
    <t>82+108</t>
  </si>
  <si>
    <t>-4*4,0</t>
  </si>
  <si>
    <t>911331411</t>
  </si>
  <si>
    <t>Silniční svodidlo s osazením sloupků zaberaněním ocelové náběh jednostranný, délky do 4 m</t>
  </si>
  <si>
    <t>555103416</t>
  </si>
  <si>
    <t>https://podminky.urs.cz/item/CS_URS_2022_02/911331411</t>
  </si>
  <si>
    <t>4*4,0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</si>
  <si>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</si>
  <si>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</si>
  <si>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1805733767</t>
  </si>
  <si>
    <t>https://podminky.urs.cz/item/CS_URS_2022_02/919121121</t>
  </si>
  <si>
    <t>919731121</t>
  </si>
  <si>
    <t>Zarovnání styčné plochy podkladu nebo krytu podél vybourané části komunikace nebo zpevněné plochy živičné tl. do 50 mm</t>
  </si>
  <si>
    <t>1270962477</t>
  </si>
  <si>
    <t>https://podminky.urs.cz/item/CS_URS_2022_02/919731121</t>
  </si>
  <si>
    <t>686666341</t>
  </si>
  <si>
    <t>19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</si>
  <si>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</si>
  <si>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</si>
  <si>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-258632619</t>
  </si>
  <si>
    <t>https://podminky.urs.cz/item/CS_URS_2022_02/938909611</t>
  </si>
  <si>
    <t>20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</si>
  <si>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</si>
  <si>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</si>
  <si>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-500786947</t>
  </si>
  <si>
    <t>https://podminky.urs.cz/item/CS_URS_2022_02/966005311</t>
  </si>
  <si>
    <t>-673081755</t>
  </si>
  <si>
    <t>22</t>
  </si>
  <si>
    <t>-1976785615</t>
  </si>
  <si>
    <t>377,589*26</t>
  </si>
  <si>
    <t>23</t>
  </si>
  <si>
    <t>2024544412</t>
  </si>
  <si>
    <t>24</t>
  </si>
  <si>
    <t>2044399574</t>
  </si>
  <si>
    <t>02 - SO 101 - Oprava propustku Ø 800 v km 0,146</t>
  </si>
  <si>
    <t xml:space="preserve">    2 - Zakládání</t>
  </si>
  <si>
    <t xml:space="preserve">    4 - Vodorovné konstrukce</t>
  </si>
  <si>
    <t xml:space="preserve">    8 - Trubní vedení</t>
  </si>
  <si>
    <t xml:space="preserve">    81 - Potrubí z trub betonových</t>
  </si>
  <si>
    <t xml:space="preserve">    89 - Ostatní konstrukce</t>
  </si>
  <si>
    <t xml:space="preserve">    91 - Doplňující konstrukce a práce pozemních komunikací, letišť a ploch</t>
  </si>
  <si>
    <t>1343412296</t>
  </si>
  <si>
    <t xml:space="preserve">odstanění podkladních vrstev </t>
  </si>
  <si>
    <t>2,064*11,0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</si>
  <si>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</si>
  <si>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</si>
  <si>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-401617797</t>
  </si>
  <si>
    <t>https://podminky.urs.cz/item/CS_URS_2022_02/113107342</t>
  </si>
  <si>
    <t>122252203</t>
  </si>
  <si>
    <t>Odkopávky a prokopávky nezapažené pro silnice a dálnice strojně v hornině třídy těžitelnosti I do 100 m3</t>
  </si>
  <si>
    <t>1625054491</t>
  </si>
  <si>
    <t>https://podminky.urs.cz/item/CS_URS_2022_02/122252203</t>
  </si>
  <si>
    <t>rovnanina nátoku</t>
  </si>
  <si>
    <t>0,8*4,0*2,45</t>
  </si>
  <si>
    <t>132251101</t>
  </si>
  <si>
    <t>Hloubení nezapažených rýh šířky do 800 mm strojně s urovnáním dna do předepsaného profilu a spádu v hornině třídy těžitelnosti I skupiny 3 do 20 m3</t>
  </si>
  <si>
    <t>986300011</t>
  </si>
  <si>
    <t>https://podminky.urs.cz/item/CS_URS_2022_02/132251101</t>
  </si>
  <si>
    <t>pasy na výtoku a nátoku</t>
  </si>
  <si>
    <t>2*2,064*0,5*0,3</t>
  </si>
  <si>
    <t>132251253</t>
  </si>
  <si>
    <t>Hloubení nezapažených rýh šířky přes 800 do 2 000 mm strojně s urovnáním dna do předepsaného profilu a spádu v hornině třídy těžitelnosti I skupiny 3 přes 50 do 100 m3</t>
  </si>
  <si>
    <t>649881486</t>
  </si>
  <si>
    <t>https://podminky.urs.cz/item/CS_URS_2022_02/132251253</t>
  </si>
  <si>
    <t>2,064*2,3*20,2</t>
  </si>
  <si>
    <t>1878021273</t>
  </si>
  <si>
    <t>odvoz zeminy na recyklační skládku</t>
  </si>
  <si>
    <t>(7,84+0,619+95,893)</t>
  </si>
  <si>
    <t>478187005</t>
  </si>
  <si>
    <t>104,352*26</t>
  </si>
  <si>
    <t>171201231</t>
  </si>
  <si>
    <t>664789322</t>
  </si>
  <si>
    <t>https://podminky.urs.cz/item/CS_URS_2022_02/171201231</t>
  </si>
  <si>
    <t>104,352*1,85</t>
  </si>
  <si>
    <t>174151101</t>
  </si>
  <si>
    <t>Zásyp sypaninou z jakékoliv horniny strojně s uložením výkopku ve vrstvách se zhutněním jam, šachet, rýh nebo kolem objektů v těchto vykopávkách</t>
  </si>
  <si>
    <t>1057800204</t>
  </si>
  <si>
    <t>https://podminky.urs.cz/item/CS_URS_2022_02/174151101</t>
  </si>
  <si>
    <t>zásyp nad potrubím</t>
  </si>
  <si>
    <t>2,064*20,2*1,0</t>
  </si>
  <si>
    <t>58344171</t>
  </si>
  <si>
    <t>štěrkodrť frakce 0/32</t>
  </si>
  <si>
    <t>224857614</t>
  </si>
  <si>
    <t>41,693*1,85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</si>
  <si>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</si>
  <si>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</si>
  <si>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-1735300369</t>
  </si>
  <si>
    <t>https://podminky.urs.cz/item/CS_URS_2022_02/175151101</t>
  </si>
  <si>
    <t>obsyp betonového potrubí</t>
  </si>
  <si>
    <t>2*((1,0+0,5)/2*20,2)</t>
  </si>
  <si>
    <t>58344197</t>
  </si>
  <si>
    <t>štěrkodrť frakce 0/63</t>
  </si>
  <si>
    <t>-452824142</t>
  </si>
  <si>
    <t>30,3*1,85</t>
  </si>
  <si>
    <t>-1294972479</t>
  </si>
  <si>
    <t>181351003</t>
  </si>
  <si>
    <t>Rozprostření a urovnání ornice v rovině nebo ve svahu sklonu do 1:5 strojně při souvislé ploše do 100 m2, tl. vrstvy do 200 mm</t>
  </si>
  <si>
    <t>932508284</t>
  </si>
  <si>
    <t>https://podminky.urs.cz/item/CS_URS_2022_02/181351003</t>
  </si>
  <si>
    <t>okolo čela propustku</t>
  </si>
  <si>
    <t>4*2,0*2,0</t>
  </si>
  <si>
    <t>-198519354</t>
  </si>
  <si>
    <t>1396235244</t>
  </si>
  <si>
    <t>16,0*0,015</t>
  </si>
  <si>
    <t>154851730</t>
  </si>
  <si>
    <t>184813511</t>
  </si>
  <si>
    <t>Chemické odplevelení půdy před založením kultury, trávníku nebo zpevněných ploch ručně o jakékoli výměře postřikem na široko v rovině nebo na svahu do 1:5</t>
  </si>
  <si>
    <t>-1158429070</t>
  </si>
  <si>
    <t>https://podminky.urs.cz/item/CS_URS_2022_02/184813511</t>
  </si>
  <si>
    <t>Zakládání</t>
  </si>
  <si>
    <t>271572211</t>
  </si>
  <si>
    <t>Podsyp pod základové konstrukce se zhutněním a urovnáním povrchu ze štěrkopísku netříděného</t>
  </si>
  <si>
    <t>151555619</t>
  </si>
  <si>
    <t>https://podminky.urs.cz/item/CS_URS_2022_02/271572211</t>
  </si>
  <si>
    <t>pasy + dno výkopu</t>
  </si>
  <si>
    <t>21,8*2,064*0,15</t>
  </si>
  <si>
    <t>Vodorovné konstrukce</t>
  </si>
  <si>
    <t>451561112</t>
  </si>
  <si>
    <t>Lože pod dlažby z kameniva drceného drobného, tl. vrstvy přes 100 do 150 mm</t>
  </si>
  <si>
    <t>-1324483887</t>
  </si>
  <si>
    <t>https://podminky.urs.cz/item/CS_URS_2022_02/451561112</t>
  </si>
  <si>
    <t>451571212</t>
  </si>
  <si>
    <t>Lože pod dlažby z kameniva těženého hrubého, tl. vrstvy přes 100 do 150 mm</t>
  </si>
  <si>
    <t>-918086214</t>
  </si>
  <si>
    <t>https://podminky.urs.cz/item/CS_URS_2022_02/451571212</t>
  </si>
  <si>
    <t>452312171</t>
  </si>
  <si>
    <t>Podkladní a zajišťovací konstrukce z betonu prostého v otevřeném výkopu sedlové lože pod potrubí z betonu tř. C 30/37</t>
  </si>
  <si>
    <t>-1141460665</t>
  </si>
  <si>
    <t>https://podminky.urs.cz/item/CS_URS_2022_02/452312171</t>
  </si>
  <si>
    <t>dno výkopu</t>
  </si>
  <si>
    <t>2,064*0,15*21,8</t>
  </si>
  <si>
    <t>pasy</t>
  </si>
  <si>
    <t>2*2,064*0,35*0,3</t>
  </si>
  <si>
    <t>465513427</t>
  </si>
  <si>
    <t>Dlažba z lomového kamene lomařsky upraveného na cementovou maltu, s vyspárováním cementovou maltou, tl. kamene 400 mm</t>
  </si>
  <si>
    <t>-1080171193</t>
  </si>
  <si>
    <t>https://podminky.urs.cz/item/CS_URS_2022_02/465513427</t>
  </si>
  <si>
    <t>1469873927</t>
  </si>
  <si>
    <t>dorovnání podkladní vrstvy pod úroveň stávajícího krytu komunikace</t>
  </si>
  <si>
    <t>25</t>
  </si>
  <si>
    <t>-2109129761</t>
  </si>
  <si>
    <t>Trubní vedení</t>
  </si>
  <si>
    <t>26</t>
  </si>
  <si>
    <t>811471111</t>
  </si>
  <si>
    <t>Montáž potrubí z trub betonových (přímých) s polodrážkou v otevřeném výkopu ve sklonu do 20 % s integrovaným pryžovým těsněním DN 800</t>
  </si>
  <si>
    <t>-192718690</t>
  </si>
  <si>
    <t>https://podminky.urs.cz/item/CS_URS_2022_02/811471111</t>
  </si>
  <si>
    <t>20,2</t>
  </si>
  <si>
    <t>27</t>
  </si>
  <si>
    <t>59222002</t>
  </si>
  <si>
    <t>trouba ŽB hrdlová DN 800</t>
  </si>
  <si>
    <t>1636196627</t>
  </si>
  <si>
    <t>20,2*1,01 'Přepočtené koeficientem množství</t>
  </si>
  <si>
    <t>81</t>
  </si>
  <si>
    <t>Potrubí z trub betonových</t>
  </si>
  <si>
    <t>28</t>
  </si>
  <si>
    <t>810471811</t>
  </si>
  <si>
    <t>Bourání stávajícího potrubí z betonu v otevřeném výkopu DN přes 600 do 800</t>
  </si>
  <si>
    <t>199855083</t>
  </si>
  <si>
    <t>https://podminky.urs.cz/item/CS_URS_2022_02/810471811</t>
  </si>
  <si>
    <t>89</t>
  </si>
  <si>
    <t>Ostatní konstrukce</t>
  </si>
  <si>
    <t>29</t>
  </si>
  <si>
    <t>899623181</t>
  </si>
  <si>
    <t>Obetonování potrubí nebo zdiva stok betonem prostým v otevřeném výkopu, betonem tř. C 30/37</t>
  </si>
  <si>
    <t>-1448929298</t>
  </si>
  <si>
    <t>https://podminky.urs.cz/item/CS_URS_2022_02/899623181</t>
  </si>
  <si>
    <t>2*(1,0*0,6/2)*20,2</t>
  </si>
  <si>
    <t>30</t>
  </si>
  <si>
    <t>899643111</t>
  </si>
  <si>
    <t>Bednění pro obetonování potrubí v otevřeném výkopu</t>
  </si>
  <si>
    <t>618129637</t>
  </si>
  <si>
    <t>https://podminky.urs.cz/item/CS_URS_2022_02/899643111</t>
  </si>
  <si>
    <t>čela potrubí</t>
  </si>
  <si>
    <t>4*(1,0*0,6/2)</t>
  </si>
  <si>
    <t>31</t>
  </si>
  <si>
    <t>-834360166</t>
  </si>
  <si>
    <t>2*11,0</t>
  </si>
  <si>
    <t>91</t>
  </si>
  <si>
    <t>Doplňující konstrukce a práce pozemních komunikací, letišť a ploch</t>
  </si>
  <si>
    <t>32</t>
  </si>
  <si>
    <t>919441221</t>
  </si>
  <si>
    <t>Čelo propustku včetně římsy ze zdiva z lomového kamene, pro propustek z trub DN 600 až 800 mm</t>
  </si>
  <si>
    <t>kus</t>
  </si>
  <si>
    <t>-2005233384</t>
  </si>
  <si>
    <t>https://podminky.urs.cz/item/CS_URS_2022_02/919441221</t>
  </si>
  <si>
    <t>33</t>
  </si>
  <si>
    <t>-11591555</t>
  </si>
  <si>
    <t>13,168</t>
  </si>
  <si>
    <t>4,995</t>
  </si>
  <si>
    <t>betonové potrubí na skládku</t>
  </si>
  <si>
    <t>21,8</t>
  </si>
  <si>
    <t>34</t>
  </si>
  <si>
    <t>-261503337</t>
  </si>
  <si>
    <t>13,168*26,0</t>
  </si>
  <si>
    <t>Betonové potrubí na skládku</t>
  </si>
  <si>
    <t>21,8*26,0</t>
  </si>
  <si>
    <t>35</t>
  </si>
  <si>
    <t>-712967089</t>
  </si>
  <si>
    <t>36</t>
  </si>
  <si>
    <t>997013861</t>
  </si>
  <si>
    <t>Poplatek za uložení stavebního odpadu na recyklační skládce (skládkovné) z prostého betonu zatříděného do Katalogu odpadů pod kódem 17 01 01</t>
  </si>
  <si>
    <t>-1661594008</t>
  </si>
  <si>
    <t>https://podminky.urs.cz/item/CS_URS_2022_02/997013861</t>
  </si>
  <si>
    <t>37</t>
  </si>
  <si>
    <t>-1350393417</t>
  </si>
  <si>
    <t>03 - SO 102 - Oprava propustku Ø 600 v km 1,553</t>
  </si>
  <si>
    <t>-372323494</t>
  </si>
  <si>
    <t>2,0*5,7</t>
  </si>
  <si>
    <t>1650003742</t>
  </si>
  <si>
    <t>778173055</t>
  </si>
  <si>
    <t>rovnanina výtoku a nátoku</t>
  </si>
  <si>
    <t>0,8*2,0*1,9</t>
  </si>
  <si>
    <t>0,8*2,0*1,6</t>
  </si>
  <si>
    <t>1313618769</t>
  </si>
  <si>
    <t>2*1,05*0,5*0,3</t>
  </si>
  <si>
    <t>132251251</t>
  </si>
  <si>
    <t>Hloubení nezapažených rýh šířky přes 800 do 2 000 mm strojně s urovnáním dna do předepsaného profilu a spádu v hornině třídy těžitelnosti I skupiny 3 do 20 m3</t>
  </si>
  <si>
    <t>-625643840</t>
  </si>
  <si>
    <t>https://podminky.urs.cz/item/CS_URS_2022_02/132251251</t>
  </si>
  <si>
    <t>8,5*1,1*1,05</t>
  </si>
  <si>
    <t>-571900693</t>
  </si>
  <si>
    <t>(5,6+0,315+9,818)</t>
  </si>
  <si>
    <t>-52387354</t>
  </si>
  <si>
    <t>15,733*26</t>
  </si>
  <si>
    <t>-419390303</t>
  </si>
  <si>
    <t>15,733*1,85</t>
  </si>
  <si>
    <t>-55034521</t>
  </si>
  <si>
    <t>2,0*8,5*0,3</t>
  </si>
  <si>
    <t>430744853</t>
  </si>
  <si>
    <t>5,1*1,85</t>
  </si>
  <si>
    <t>-1922138257</t>
  </si>
  <si>
    <t>obsyp obetonovaného potrubí</t>
  </si>
  <si>
    <t>8,5*2*1,1*0,3</t>
  </si>
  <si>
    <t>2084232437</t>
  </si>
  <si>
    <t>5,61*1,85</t>
  </si>
  <si>
    <t>-715050124</t>
  </si>
  <si>
    <t>1977328455</t>
  </si>
  <si>
    <t>-1334215028</t>
  </si>
  <si>
    <t>293915114</t>
  </si>
  <si>
    <t>2004470789</t>
  </si>
  <si>
    <t>1356570577</t>
  </si>
  <si>
    <t>1943628995</t>
  </si>
  <si>
    <t>8,5*1,05*0,15</t>
  </si>
  <si>
    <t>-617409650</t>
  </si>
  <si>
    <t>2,0*1,9</t>
  </si>
  <si>
    <t>2,0*1,6</t>
  </si>
  <si>
    <t>656751164</t>
  </si>
  <si>
    <t>1082381428</t>
  </si>
  <si>
    <t>1,05*0,15*8,5</t>
  </si>
  <si>
    <t>2*1,05*0,35*0,3</t>
  </si>
  <si>
    <t>-247279291</t>
  </si>
  <si>
    <t>1601315833</t>
  </si>
  <si>
    <t>1606125774</t>
  </si>
  <si>
    <t>dorovnání na úroveň stávající komunikace</t>
  </si>
  <si>
    <t>11,4</t>
  </si>
  <si>
    <t>810441811</t>
  </si>
  <si>
    <t>Bourání stávajícího potrubí z betonu v otevřeném výkopu DN přes 400 do 600</t>
  </si>
  <si>
    <t>1322368405</t>
  </si>
  <si>
    <t>https://podminky.urs.cz/item/CS_URS_2022_02/810441811</t>
  </si>
  <si>
    <t>-1045127470</t>
  </si>
  <si>
    <t>8,5*0,21*(2*0,78+0,63)</t>
  </si>
  <si>
    <t>598602451</t>
  </si>
  <si>
    <t>podél potrubí</t>
  </si>
  <si>
    <t>8,5*(2*0,78)</t>
  </si>
  <si>
    <t>2*0,15*(2*0,78+0,63)</t>
  </si>
  <si>
    <t>1192518760</t>
  </si>
  <si>
    <t>2*5,7</t>
  </si>
  <si>
    <t>260131100</t>
  </si>
  <si>
    <t>919551114</t>
  </si>
  <si>
    <t>Zřízení propustku z trub plastových polyetylenových rýhovaných se spojkami nebo s hrdlem DN 600 mm</t>
  </si>
  <si>
    <t>-4098557</t>
  </si>
  <si>
    <t>https://podminky.urs.cz/item/CS_URS_2022_02/919551114</t>
  </si>
  <si>
    <t>28614490</t>
  </si>
  <si>
    <t>trubka kanalizační PP korugovaná pro velké průměry DN 600x6000mm SN16</t>
  </si>
  <si>
    <t>-1138044084</t>
  </si>
  <si>
    <t>1419248946</t>
  </si>
  <si>
    <t>6,612</t>
  </si>
  <si>
    <t>2,508</t>
  </si>
  <si>
    <t>5,95</t>
  </si>
  <si>
    <t>-408667732</t>
  </si>
  <si>
    <t>6,612*26,0</t>
  </si>
  <si>
    <t>5,95*26,0</t>
  </si>
  <si>
    <t>326,612*10 'Přepočtené koeficientem množství</t>
  </si>
  <si>
    <t>-1206918144</t>
  </si>
  <si>
    <t>1033069165</t>
  </si>
  <si>
    <t>1477632972</t>
  </si>
  <si>
    <t>04 - SO 103 - Oprava propustku Ø 600 v km 1,761</t>
  </si>
  <si>
    <t>426610852</t>
  </si>
  <si>
    <t>2,5*5,4</t>
  </si>
  <si>
    <t>575328756</t>
  </si>
  <si>
    <t>-871236406</t>
  </si>
  <si>
    <t>0,8*11,3*1,3</t>
  </si>
  <si>
    <t>0,8*19,7*1,3</t>
  </si>
  <si>
    <t>odkop vrstvy nad stávajícím propustkem</t>
  </si>
  <si>
    <t>0,4*9,9*2,5</t>
  </si>
  <si>
    <t>1325769682</t>
  </si>
  <si>
    <t>-1388069663</t>
  </si>
  <si>
    <t>9,9*1,1*1,05</t>
  </si>
  <si>
    <t>-1236486645</t>
  </si>
  <si>
    <t>42,14+0,315+11,435</t>
  </si>
  <si>
    <t>-891463892</t>
  </si>
  <si>
    <t>53,89*26,0</t>
  </si>
  <si>
    <t>-1810604754</t>
  </si>
  <si>
    <t>53,89*1,85</t>
  </si>
  <si>
    <t>-747263291</t>
  </si>
  <si>
    <t>zásyp nad novým propustkem</t>
  </si>
  <si>
    <t>0,7*9,9*2,5</t>
  </si>
  <si>
    <t>2033794751</t>
  </si>
  <si>
    <t>17,325*1,85</t>
  </si>
  <si>
    <t>863592790</t>
  </si>
  <si>
    <t>9,9*2*1,1*0,3</t>
  </si>
  <si>
    <t>1050088387</t>
  </si>
  <si>
    <t>6,534*1,85</t>
  </si>
  <si>
    <t>1617294227</t>
  </si>
  <si>
    <t>-951943601</t>
  </si>
  <si>
    <t>okolo rovnaniny</t>
  </si>
  <si>
    <t>20,0</t>
  </si>
  <si>
    <t>1142827898</t>
  </si>
  <si>
    <t>994689875</t>
  </si>
  <si>
    <t>36,0*0,015</t>
  </si>
  <si>
    <t>535415706</t>
  </si>
  <si>
    <t>-2023720871</t>
  </si>
  <si>
    <t>1090469156</t>
  </si>
  <si>
    <t>9,9*1,05*0,15</t>
  </si>
  <si>
    <t>2114798979</t>
  </si>
  <si>
    <t>11,3*1,3</t>
  </si>
  <si>
    <t>19,7*1,3</t>
  </si>
  <si>
    <t>-1166066539</t>
  </si>
  <si>
    <t>818276784</t>
  </si>
  <si>
    <t>1,05*0,15*9,9</t>
  </si>
  <si>
    <t>-1783396215</t>
  </si>
  <si>
    <t>1287328248</t>
  </si>
  <si>
    <t>-135042521</t>
  </si>
  <si>
    <t>13,5</t>
  </si>
  <si>
    <t>-940251917</t>
  </si>
  <si>
    <t>-1562885723</t>
  </si>
  <si>
    <t>9,9*0,21*(2*0,78+0,63)</t>
  </si>
  <si>
    <t>-24644092</t>
  </si>
  <si>
    <t>9,9*(2*0,78)</t>
  </si>
  <si>
    <t>359386724</t>
  </si>
  <si>
    <t>2*5,4</t>
  </si>
  <si>
    <t>-915664411</t>
  </si>
  <si>
    <t>-683660655</t>
  </si>
  <si>
    <t>-977719659</t>
  </si>
  <si>
    <t>544900078</t>
  </si>
  <si>
    <t>7,83</t>
  </si>
  <si>
    <t>2,97</t>
  </si>
  <si>
    <t>6,93</t>
  </si>
  <si>
    <t>940517505</t>
  </si>
  <si>
    <t>7,83*26,0</t>
  </si>
  <si>
    <t>6,93*26,0</t>
  </si>
  <si>
    <t>-561258404</t>
  </si>
  <si>
    <t>-90059199</t>
  </si>
  <si>
    <t>-1744017932</t>
  </si>
  <si>
    <t>05 - Hospodářské sjezdy s propustkem</t>
  </si>
  <si>
    <t xml:space="preserve">    87 - Potrubí z trub plastických a skleněných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</si>
  <si>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</si>
  <si>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</si>
  <si>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-1267802278</t>
  </si>
  <si>
    <t>https://podminky.urs.cz/item/CS_URS_2022_02/113107223</t>
  </si>
  <si>
    <t>19,4+21,1+19,6+8*19,5</t>
  </si>
  <si>
    <t>-1359657180</t>
  </si>
  <si>
    <t>0,9*0,85*(10,3+9,5+11,7+8*10,0)</t>
  </si>
  <si>
    <t>-3,14*0,2*0,2*(10,3+9,5+11,7+8*10,0)</t>
  </si>
  <si>
    <t>(10*2+1)*0,75*0,5*0,3</t>
  </si>
  <si>
    <t>-748768834</t>
  </si>
  <si>
    <t>73,657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</si>
  <si>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</si>
  <si>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1892697745</t>
  </si>
  <si>
    <t>73,657*26,0</t>
  </si>
  <si>
    <t>-2142720006</t>
  </si>
  <si>
    <t>73,657*1,85</t>
  </si>
  <si>
    <t>-1068183824</t>
  </si>
  <si>
    <t>2*(0,6*0,2/2)*(10,3+9,5+11,7+8*10,0)</t>
  </si>
  <si>
    <t>-343260511</t>
  </si>
  <si>
    <t>13,38*1,85</t>
  </si>
  <si>
    <t>-738900797</t>
  </si>
  <si>
    <t>-2092820074</t>
  </si>
  <si>
    <t>21*2,0*2,0</t>
  </si>
  <si>
    <t>516814778</t>
  </si>
  <si>
    <t>631683068</t>
  </si>
  <si>
    <t>84,0*0,015</t>
  </si>
  <si>
    <t>-766772456</t>
  </si>
  <si>
    <t>1682147629</t>
  </si>
  <si>
    <t>372903826</t>
  </si>
  <si>
    <t>0,75*0,15*(10,3+9,5+11,7+8*10,0)</t>
  </si>
  <si>
    <t>452312151</t>
  </si>
  <si>
    <t>Podkladní a zajišťovací konstrukce z betonu prostého v otevřeném výkopu sedlové lože pod potrubí z betonu tř. C 20/25</t>
  </si>
  <si>
    <t>1066710459</t>
  </si>
  <si>
    <t>https://podminky.urs.cz/item/CS_URS_2022_02/452312151</t>
  </si>
  <si>
    <t>564871116</t>
  </si>
  <si>
    <t>Podklad ze štěrkodrti ŠD s rozprostřením a zhutněním plochy přes 100 m2, po zhutnění tl. 300 mm</t>
  </si>
  <si>
    <t>1032651043</t>
  </si>
  <si>
    <t>https://podminky.urs.cz/item/CS_URS_2022_02/564871116</t>
  </si>
  <si>
    <t>216,1</t>
  </si>
  <si>
    <t>810391811</t>
  </si>
  <si>
    <t>Bourání stávajícího potrubí z betonu v otevřeném výkopu DN přes 200 do 400</t>
  </si>
  <si>
    <t>-1438163588</t>
  </si>
  <si>
    <t>https://podminky.urs.cz/item/CS_URS_2022_02/810391811</t>
  </si>
  <si>
    <t>10,3+9,5+11,7+8*10,0</t>
  </si>
  <si>
    <t>87</t>
  </si>
  <si>
    <t>Potrubí z trub plastických a skleněných</t>
  </si>
  <si>
    <t>871390430</t>
  </si>
  <si>
    <t>Montáž kanalizačního potrubí z plastů z polypropylenu PP korugovaného nebo žebrovaného SN 16 DN 400</t>
  </si>
  <si>
    <t>953046743</t>
  </si>
  <si>
    <t>https://podminky.urs.cz/item/CS_URS_2022_02/871390430</t>
  </si>
  <si>
    <t>28617279</t>
  </si>
  <si>
    <t>trubka kanalizační PP korugovaná DN 400x6000mm SN16</t>
  </si>
  <si>
    <t>2008589435</t>
  </si>
  <si>
    <t>111,5*1,1</t>
  </si>
  <si>
    <t>899623161</t>
  </si>
  <si>
    <t>Obetonování potrubí nebo zdiva stok betonem prostým v otevřeném výkopu, betonem tř. C 20/25</t>
  </si>
  <si>
    <t>380647112</t>
  </si>
  <si>
    <t>https://podminky.urs.cz/item/CS_URS_2022_02/899623161</t>
  </si>
  <si>
    <t>0,15*(2*0,55+0,4)*(111,5)</t>
  </si>
  <si>
    <t>-1730486658</t>
  </si>
  <si>
    <t>2*0,58*(111,5)</t>
  </si>
  <si>
    <t>21*0,15*(2*0,55+0,4)</t>
  </si>
  <si>
    <t>919441211</t>
  </si>
  <si>
    <t>Čelo propustku včetně římsy ze zdiva z lomového kamene, pro propustek z trub DN 300 až 500 mm</t>
  </si>
  <si>
    <t>-1918987792</t>
  </si>
  <si>
    <t>https://podminky.urs.cz/item/CS_URS_2022_02/919441211</t>
  </si>
  <si>
    <t>-1214590816</t>
  </si>
  <si>
    <t>95,084</t>
  </si>
  <si>
    <t>35,68</t>
  </si>
  <si>
    <t>-1697910231</t>
  </si>
  <si>
    <t>130,764*26,0</t>
  </si>
  <si>
    <t>1540876740</t>
  </si>
  <si>
    <t>-1965812872</t>
  </si>
  <si>
    <t>-1428550089</t>
  </si>
  <si>
    <t>06 - Hospodářské sjezdy</t>
  </si>
  <si>
    <t>-1235115482</t>
  </si>
  <si>
    <t>15,8+9,7+29,1+19,5</t>
  </si>
  <si>
    <t>-641613286</t>
  </si>
  <si>
    <t>1976752708</t>
  </si>
  <si>
    <t>-44567993</t>
  </si>
  <si>
    <t>32,604</t>
  </si>
  <si>
    <t>1081617546</t>
  </si>
  <si>
    <t>32,604*26,0</t>
  </si>
  <si>
    <t>-175506472</t>
  </si>
  <si>
    <t>2092556189</t>
  </si>
  <si>
    <t>07 - Dopravní značení</t>
  </si>
  <si>
    <t>912211111</t>
  </si>
  <si>
    <t>Montáž směrového sloupku plastového s odrazkou prostým uložením bez betonového základu silničního</t>
  </si>
  <si>
    <t>-1644942115</t>
  </si>
  <si>
    <t>https://podminky.urs.cz/item/CS_URS_2022_02/912211111</t>
  </si>
  <si>
    <t xml:space="preserve">bílé </t>
  </si>
  <si>
    <t>97</t>
  </si>
  <si>
    <t>červené</t>
  </si>
  <si>
    <t>40445158</t>
  </si>
  <si>
    <t>sloupek směrový silniční plastový 1,2m</t>
  </si>
  <si>
    <t>-648582937</t>
  </si>
  <si>
    <t>912211121</t>
  </si>
  <si>
    <t>Montáž směrového sloupku plastového s odrazkou přišroubováním na svodidlo</t>
  </si>
  <si>
    <t>1964339570</t>
  </si>
  <si>
    <t>https://podminky.urs.cz/item/CS_URS_2022_02/912211121</t>
  </si>
  <si>
    <t>40445153</t>
  </si>
  <si>
    <t>sloupek svodidlový plastový</t>
  </si>
  <si>
    <t>-517010747</t>
  </si>
  <si>
    <t>915211112</t>
  </si>
  <si>
    <t>Vodorovné dopravní značení stříkaným plastem dělící čára šířky 125 mm souvislá bílá retroreflexní</t>
  </si>
  <si>
    <t>539244722</t>
  </si>
  <si>
    <t>https://podminky.urs.cz/item/CS_URS_2022_02/915211112</t>
  </si>
  <si>
    <t>2*1927,3</t>
  </si>
  <si>
    <t>-120,5</t>
  </si>
  <si>
    <t>17,7+15,1+19,4+4,7+14,7+26,0+5,4+1,0+2,9</t>
  </si>
  <si>
    <t>7,8+3,0+6,0+14,5+9,8+1,3+10,5+2,1+12,7+3,7+5,6</t>
  </si>
  <si>
    <t>20,1+4,0+39,6+9,3+11,9</t>
  </si>
  <si>
    <t>8,1+7,2+12,6+6,8+8,6+6,8+15,5+3,2</t>
  </si>
  <si>
    <t>915221122</t>
  </si>
  <si>
    <t>Vodorovné dopravní značení stříkaným plastem vodící čára bílá šířky 250 mm přerušovaná retroreflexní</t>
  </si>
  <si>
    <t>-176141704</t>
  </si>
  <si>
    <t>https://podminky.urs.cz/item/CS_URS_2022_02/915221122</t>
  </si>
  <si>
    <t>51,8+11,6</t>
  </si>
  <si>
    <t>1,6+55,5</t>
  </si>
  <si>
    <t>915231112</t>
  </si>
  <si>
    <t>Vodorovné dopravní značení stříkaným plastem přechody pro chodce, šipky, symboly nápisy bílé retroreflexní</t>
  </si>
  <si>
    <t>1491031698</t>
  </si>
  <si>
    <t>https://podminky.urs.cz/item/CS_URS_2022_02/915231112</t>
  </si>
  <si>
    <t>plochy křižovatky</t>
  </si>
  <si>
    <t>7,6+25,9+96,3</t>
  </si>
  <si>
    <t>32,0+53,0</t>
  </si>
  <si>
    <t>915611111</t>
  </si>
  <si>
    <t>Předznačení pro vodorovné značení stříkané barvou nebo prováděné z nátěrových hmot liniové dělicí čáry, vodicí proužky</t>
  </si>
  <si>
    <t>-638959464</t>
  </si>
  <si>
    <t>https://podminky.urs.cz/item/CS_URS_2022_02/915611111</t>
  </si>
  <si>
    <t>4071,7</t>
  </si>
  <si>
    <t>120,5</t>
  </si>
  <si>
    <t>915621111</t>
  </si>
  <si>
    <t>Předznačení pro vodorovné značení stříkané barvou nebo prováděné z nátěrových hmot plošné šipky, symboly, nápisy</t>
  </si>
  <si>
    <t>-450441243</t>
  </si>
  <si>
    <t>https://podminky.urs.cz/item/CS_URS_2022_02/915621111</t>
  </si>
  <si>
    <t>938908411</t>
  </si>
  <si>
    <t>Čištění vozovek splachováním vodou povrchu podkladu nebo krytu živičného, betonového nebo dlážděného</t>
  </si>
  <si>
    <t>-717745840</t>
  </si>
  <si>
    <t>https://podminky.urs.cz/item/CS_URS_2022_02/938908411</t>
  </si>
  <si>
    <t>4192,2*0,5</t>
  </si>
  <si>
    <t>-1550674757</t>
  </si>
  <si>
    <t>-2121832371</t>
  </si>
  <si>
    <t>23,461*26,0</t>
  </si>
  <si>
    <t>688198197</t>
  </si>
  <si>
    <t>-225843059</t>
  </si>
  <si>
    <t>03 - Objízdné trasy a přechodné dopravní značení</t>
  </si>
  <si>
    <t>01 - Přechodné dopravní značení</t>
  </si>
  <si>
    <t>913321111</t>
  </si>
  <si>
    <t>Montáž a demontáž dočasných dopravních vodících zařízení směrové desky základní</t>
  </si>
  <si>
    <t>-549247943</t>
  </si>
  <si>
    <t>https://podminky.urs.cz/item/CS_URS_2022_02/913321111</t>
  </si>
  <si>
    <t>čtyři pracovní místa po dobu výstavby</t>
  </si>
  <si>
    <t>Z4b</t>
  </si>
  <si>
    <t>4*10</t>
  </si>
  <si>
    <t>913321211</t>
  </si>
  <si>
    <t>Montáž a demontáž dočasných dopravních vodících zařízení Příplatek za první a každý další den použití dočasných dopravních vodících zařízení k ceně 32-1111</t>
  </si>
  <si>
    <t>1068590579</t>
  </si>
  <si>
    <t>https://podminky.urs.cz/item/CS_URS_2022_02/913321211</t>
  </si>
  <si>
    <t>40*90</t>
  </si>
  <si>
    <t>913121111</t>
  </si>
  <si>
    <t>Montáž a demontáž dočasných dopravních značek kompletních značek vč. podstavce a sloupku základních</t>
  </si>
  <si>
    <t>779134966</t>
  </si>
  <si>
    <t>https://podminky.urs.cz/item/CS_URS_2022_02/913121111</t>
  </si>
  <si>
    <t>IS11b</t>
  </si>
  <si>
    <t>IS11c</t>
  </si>
  <si>
    <t>913121112</t>
  </si>
  <si>
    <t>Montáž a demontáž dočasných dopravních značek kompletních značek vč. podstavce a sloupku zvětšených</t>
  </si>
  <si>
    <t>132889751</t>
  </si>
  <si>
    <t>https://podminky.urs.cz/item/CS_URS_2022_02/913121112</t>
  </si>
  <si>
    <t>IP22</t>
  </si>
  <si>
    <t>A15+A7a+B20a</t>
  </si>
  <si>
    <t>B1+E13</t>
  </si>
  <si>
    <t>IP10a+E3a</t>
  </si>
  <si>
    <t>IP10b</t>
  </si>
  <si>
    <t>B26</t>
  </si>
  <si>
    <t>A6b+P8</t>
  </si>
  <si>
    <t>A6b+P7</t>
  </si>
  <si>
    <t>B21a+B20a</t>
  </si>
  <si>
    <t>913121211</t>
  </si>
  <si>
    <t>Montáž a demontáž dočasných dopravních značek Příplatek za první a každý další den použití dočasných dopravních značek k ceně 12-1111</t>
  </si>
  <si>
    <t>1748717335</t>
  </si>
  <si>
    <t>https://podminky.urs.cz/item/CS_URS_2022_02/913121211</t>
  </si>
  <si>
    <t>12*90</t>
  </si>
  <si>
    <t>913121212</t>
  </si>
  <si>
    <t>Montáž a demontáž dočasných dopravních značek Příplatek za první a každý další den použití dočasných dopravních značek k ceně 12-1112</t>
  </si>
  <si>
    <t>1173618676</t>
  </si>
  <si>
    <t>https://podminky.urs.cz/item/CS_URS_2022_02/913121212</t>
  </si>
  <si>
    <t>13*120</t>
  </si>
  <si>
    <t>16*90</t>
  </si>
  <si>
    <t>913211113</t>
  </si>
  <si>
    <t>Montáž a demontáž dočasných dopravních zábran reflexních, šířky 3 m</t>
  </si>
  <si>
    <t>1016593726</t>
  </si>
  <si>
    <t>https://podminky.urs.cz/item/CS_URS_2022_02/913211113</t>
  </si>
  <si>
    <t>Z2</t>
  </si>
  <si>
    <t>913211213</t>
  </si>
  <si>
    <t>Montáž a demontáž dočasných dopravních zábran Příplatek za první a každý další den použití dočasných dopravních zábran k ceně 21-1113</t>
  </si>
  <si>
    <t>1952182343</t>
  </si>
  <si>
    <t>https://podminky.urs.cz/item/CS_URS_2022_02/913211213</t>
  </si>
  <si>
    <t>3*90</t>
  </si>
  <si>
    <t>02 - Opravy lokálních závad na objízdných trasách</t>
  </si>
  <si>
    <t>453505997</t>
  </si>
  <si>
    <t>2x tl. 200 mm; 60% z celkové plochy</t>
  </si>
  <si>
    <t>0,6*500,0</t>
  </si>
  <si>
    <t>113154114</t>
  </si>
  <si>
    <t>Frézování živičného podkladu nebo krytu s naložením na dopravní prostředek plochy do 500 m2 bez překážek v trase pruhu šířky do 0,5 m, tloušťky vrstvy 100 mm</t>
  </si>
  <si>
    <t>1857694438</t>
  </si>
  <si>
    <t>https://podminky.urs.cz/item/CS_URS_2022_02/113154114</t>
  </si>
  <si>
    <t>113154123</t>
  </si>
  <si>
    <t>Frézování živičného podkladu nebo krytu s naložením na dopravní prostředek plochy do 500 m2 bez překážek v trase pruhu šířky přes 0,5 m do 1 m, tloušťky vrstvy 50 mm</t>
  </si>
  <si>
    <t>313332001</t>
  </si>
  <si>
    <t>https://podminky.urs.cz/item/CS_URS_2022_02/113154123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</si>
  <si>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</si>
  <si>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</si>
  <si>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1195130223</t>
  </si>
  <si>
    <t>https://podminky.urs.cz/item/CS_URS_2022_02/113154334</t>
  </si>
  <si>
    <t>-1789600749</t>
  </si>
  <si>
    <t>20 % z plochy, hloubka 700 mm</t>
  </si>
  <si>
    <t>0,2*500,0*0,7</t>
  </si>
  <si>
    <t>1703859765</t>
  </si>
  <si>
    <t>70,0</t>
  </si>
  <si>
    <t>498842468</t>
  </si>
  <si>
    <t>skládka za poplatek</t>
  </si>
  <si>
    <t>70,0*26,0</t>
  </si>
  <si>
    <t>-238043064</t>
  </si>
  <si>
    <t>70,0*1,85</t>
  </si>
  <si>
    <t>-1548791356</t>
  </si>
  <si>
    <t>-1965657636</t>
  </si>
  <si>
    <t>hloubková sanace 2,33 vrstvy,20 % z plochy</t>
  </si>
  <si>
    <t>2,33*0,2*500,0</t>
  </si>
  <si>
    <t>767479493</t>
  </si>
  <si>
    <t>233,0*0,3*1,85</t>
  </si>
  <si>
    <t>2066887268</t>
  </si>
  <si>
    <t>2*300,0</t>
  </si>
  <si>
    <t>-1793889709</t>
  </si>
  <si>
    <t>-326771870</t>
  </si>
  <si>
    <t>1751854663</t>
  </si>
  <si>
    <t>577165112</t>
  </si>
  <si>
    <t>Asfaltový beton vrstva ložní ACL 16 (ABH) s rozprostřením a zhutněním z nemodifikovaného asfaltu v pruhu šířky do 3 m, po zhutnění tl. 70 mm</t>
  </si>
  <si>
    <t>-1967690172</t>
  </si>
  <si>
    <t>https://podminky.urs.cz/item/CS_URS_2022_02/577165112</t>
  </si>
  <si>
    <t>-1468361992</t>
  </si>
  <si>
    <t>772554349</t>
  </si>
  <si>
    <t>-1714171041</t>
  </si>
  <si>
    <t>60% z plochy</t>
  </si>
  <si>
    <t>1045353282</t>
  </si>
  <si>
    <t>919735112</t>
  </si>
  <si>
    <t>Řezání stávajícího živičného krytu nebo podkladu hloubky přes 50 do 100 mm</t>
  </si>
  <si>
    <t>1323339086</t>
  </si>
  <si>
    <t>https://podminky.urs.cz/item/CS_URS_2022_02/919735112</t>
  </si>
  <si>
    <t>435821638</t>
  </si>
  <si>
    <t>900 10000 001</t>
  </si>
  <si>
    <t>404672300</t>
  </si>
  <si>
    <t>1791210013</t>
  </si>
  <si>
    <t>174,0</t>
  </si>
  <si>
    <t>34,5+17,25+46,0+10,0</t>
  </si>
  <si>
    <t>816281804</t>
  </si>
  <si>
    <t>281,75*26,0</t>
  </si>
  <si>
    <t>-769722128</t>
  </si>
  <si>
    <t>-1017431972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</si>
  <si>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</si>
  <si>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</si>
  <si>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</si>
  <si>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</si>
  <si>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</si>
  <si>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</si>
  <si>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</si>
  <si>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</si>
  <si>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</si>
  <si>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</si>
  <si>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</si>
  <si>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</si>
  <si>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</si>
  <si>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</si>
  <si>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-958808097</t>
  </si>
  <si>
    <t>012203000</t>
  </si>
  <si>
    <t>Geodetické práce při provádění stavby</t>
  </si>
  <si>
    <t>-1368290666</t>
  </si>
  <si>
    <t>012303000</t>
  </si>
  <si>
    <t>Geodetické práce po výstavbě</t>
  </si>
  <si>
    <t>1092835456</t>
  </si>
  <si>
    <t>013254000</t>
  </si>
  <si>
    <t>Dokumentace skutečného provedení stavby</t>
  </si>
  <si>
    <t>-1405752703</t>
  </si>
  <si>
    <t>VRN1 14000 001</t>
  </si>
  <si>
    <t>Vytýčení inženýrských sítí</t>
  </si>
  <si>
    <t>-768194904</t>
  </si>
  <si>
    <t>VRN3</t>
  </si>
  <si>
    <t>Zařízení staveniště</t>
  </si>
  <si>
    <t>030001000</t>
  </si>
  <si>
    <t>-988177792</t>
  </si>
  <si>
    <t>032002000</t>
  </si>
  <si>
    <t>Vybavení staveniště</t>
  </si>
  <si>
    <t>1361236480</t>
  </si>
  <si>
    <t>032103000</t>
  </si>
  <si>
    <t>Náklady na stavební buňky</t>
  </si>
  <si>
    <t>2033231353</t>
  </si>
  <si>
    <t>034002000</t>
  </si>
  <si>
    <t>Zabezpečení staveniště</t>
  </si>
  <si>
    <t>178017140</t>
  </si>
  <si>
    <t>034503000</t>
  </si>
  <si>
    <t>Informační tabule na staveništi</t>
  </si>
  <si>
    <t>-2101311260</t>
  </si>
  <si>
    <t>039002000</t>
  </si>
  <si>
    <t>Zrušení zařízení staveniště</t>
  </si>
  <si>
    <t>1312334865</t>
  </si>
  <si>
    <t>039103000</t>
  </si>
  <si>
    <t>Rozebrání, bourání a odvoz zařízení staveniště</t>
  </si>
  <si>
    <t>1901180168</t>
  </si>
  <si>
    <t>VRN3 14000 001</t>
  </si>
  <si>
    <t>Zřízení přechodné světelné signalizace</t>
  </si>
  <si>
    <t>1136936994</t>
  </si>
  <si>
    <t>VRN3 14000 002</t>
  </si>
  <si>
    <t>Denní nájem přechodné světelné signalizace</t>
  </si>
  <si>
    <t>den</t>
  </si>
  <si>
    <t>58379260</t>
  </si>
  <si>
    <t>VRN3 14000 003</t>
  </si>
  <si>
    <t>Odstranění přechodné světelné signalizace</t>
  </si>
  <si>
    <t>1537263105</t>
  </si>
  <si>
    <t>VRN4</t>
  </si>
  <si>
    <t>Inženýrská činnost</t>
  </si>
  <si>
    <t>043002000</t>
  </si>
  <si>
    <t>Zkoušky a ostatní měření</t>
  </si>
  <si>
    <t>-769548329</t>
  </si>
  <si>
    <t>VRN6</t>
  </si>
  <si>
    <t>Územní vlivy</t>
  </si>
  <si>
    <t>065002000</t>
  </si>
  <si>
    <t>Mimostaveništní doprava materiálů</t>
  </si>
  <si>
    <t>594664540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</si>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</sst>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13321111" TargetMode="External" /><Relationship Id="rId2" Type="http://schemas.openxmlformats.org/officeDocument/2006/relationships/hyperlink" Target="https://podminky.urs.cz/item/CS_URS_2022_02/913321211" TargetMode="External" /><Relationship Id="rId3" Type="http://schemas.openxmlformats.org/officeDocument/2006/relationships/hyperlink" Target="https://podminky.urs.cz/item/CS_URS_2022_02/913121111" TargetMode="External" /><Relationship Id="rId4" Type="http://schemas.openxmlformats.org/officeDocument/2006/relationships/hyperlink" Target="https://podminky.urs.cz/item/CS_URS_2022_02/913121112" TargetMode="External" /><Relationship Id="rId5" Type="http://schemas.openxmlformats.org/officeDocument/2006/relationships/hyperlink" Target="https://podminky.urs.cz/item/CS_URS_2022_02/913121211" TargetMode="External" /><Relationship Id="rId6" Type="http://schemas.openxmlformats.org/officeDocument/2006/relationships/hyperlink" Target="https://podminky.urs.cz/item/CS_URS_2022_02/913121212" TargetMode="External" /><Relationship Id="rId7" Type="http://schemas.openxmlformats.org/officeDocument/2006/relationships/hyperlink" Target="https://podminky.urs.cz/item/CS_URS_2022_02/913211113" TargetMode="External" /><Relationship Id="rId8" Type="http://schemas.openxmlformats.org/officeDocument/2006/relationships/hyperlink" Target="https://podminky.urs.cz/item/CS_URS_2022_02/913211213" TargetMode="External" /><Relationship Id="rId9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54114" TargetMode="External" /><Relationship Id="rId3" Type="http://schemas.openxmlformats.org/officeDocument/2006/relationships/hyperlink" Target="https://podminky.urs.cz/item/CS_URS_2022_02/113154123" TargetMode="External" /><Relationship Id="rId4" Type="http://schemas.openxmlformats.org/officeDocument/2006/relationships/hyperlink" Target="https://podminky.urs.cz/item/CS_URS_2022_02/113154334" TargetMode="External" /><Relationship Id="rId5" Type="http://schemas.openxmlformats.org/officeDocument/2006/relationships/hyperlink" Target="https://podminky.urs.cz/item/CS_URS_2022_02/131251100" TargetMode="External" /><Relationship Id="rId6" Type="http://schemas.openxmlformats.org/officeDocument/2006/relationships/hyperlink" Target="https://podminky.urs.cz/item/CS_URS_2022_02/162351104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81951112" TargetMode="External" /><Relationship Id="rId10" Type="http://schemas.openxmlformats.org/officeDocument/2006/relationships/hyperlink" Target="https://podminky.urs.cz/item/CS_URS_2022_02/564581111" TargetMode="External" /><Relationship Id="rId11" Type="http://schemas.openxmlformats.org/officeDocument/2006/relationships/hyperlink" Target="https://podminky.urs.cz/item/CS_URS_2022_02/564861011" TargetMode="External" /><Relationship Id="rId12" Type="http://schemas.openxmlformats.org/officeDocument/2006/relationships/hyperlink" Target="https://podminky.urs.cz/item/CS_URS_2022_02/565141111" TargetMode="External" /><Relationship Id="rId13" Type="http://schemas.openxmlformats.org/officeDocument/2006/relationships/hyperlink" Target="https://podminky.urs.cz/item/CS_URS_2022_02/573231106" TargetMode="External" /><Relationship Id="rId14" Type="http://schemas.openxmlformats.org/officeDocument/2006/relationships/hyperlink" Target="https://podminky.urs.cz/item/CS_URS_2022_02/573231107" TargetMode="External" /><Relationship Id="rId15" Type="http://schemas.openxmlformats.org/officeDocument/2006/relationships/hyperlink" Target="https://podminky.urs.cz/item/CS_URS_2022_02/577165112" TargetMode="External" /><Relationship Id="rId16" Type="http://schemas.openxmlformats.org/officeDocument/2006/relationships/hyperlink" Target="https://podminky.urs.cz/item/CS_URS_2022_02/577134111" TargetMode="External" /><Relationship Id="rId17" Type="http://schemas.openxmlformats.org/officeDocument/2006/relationships/hyperlink" Target="https://podminky.urs.cz/item/CS_URS_2022_02/919121121" TargetMode="External" /><Relationship Id="rId18" Type="http://schemas.openxmlformats.org/officeDocument/2006/relationships/hyperlink" Target="https://podminky.urs.cz/item/CS_URS_2022_02/919731121" TargetMode="External" /><Relationship Id="rId19" Type="http://schemas.openxmlformats.org/officeDocument/2006/relationships/hyperlink" Target="https://podminky.urs.cz/item/CS_URS_2022_02/919735112" TargetMode="External" /><Relationship Id="rId20" Type="http://schemas.openxmlformats.org/officeDocument/2006/relationships/hyperlink" Target="https://podminky.urs.cz/item/CS_URS_2022_02/938909111" TargetMode="External" /><Relationship Id="rId21" Type="http://schemas.openxmlformats.org/officeDocument/2006/relationships/hyperlink" Target="https://podminky.urs.cz/item/CS_URS_2022_02/997013501" TargetMode="External" /><Relationship Id="rId22" Type="http://schemas.openxmlformats.org/officeDocument/2006/relationships/hyperlink" Target="https://podminky.urs.cz/item/CS_URS_2022_02/997013509" TargetMode="External" /><Relationship Id="rId23" Type="http://schemas.openxmlformats.org/officeDocument/2006/relationships/hyperlink" Target="https://podminky.urs.cz/item/CS_URS_2022_02/997013873" TargetMode="External" /><Relationship Id="rId24" Type="http://schemas.openxmlformats.org/officeDocument/2006/relationships/hyperlink" Target="https://podminky.urs.cz/item/CS_URS_2022_02/998225111" TargetMode="External" /><Relationship Id="rId2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54113" TargetMode="External" /><Relationship Id="rId3" Type="http://schemas.openxmlformats.org/officeDocument/2006/relationships/hyperlink" Target="https://podminky.urs.cz/item/CS_URS_2022_02/113154464" TargetMode="External" /><Relationship Id="rId4" Type="http://schemas.openxmlformats.org/officeDocument/2006/relationships/hyperlink" Target="https://podminky.urs.cz/item/CS_URS_2022_02/131251100" TargetMode="External" /><Relationship Id="rId5" Type="http://schemas.openxmlformats.org/officeDocument/2006/relationships/hyperlink" Target="https://podminky.urs.cz/item/CS_URS_2022_02/181951112" TargetMode="External" /><Relationship Id="rId6" Type="http://schemas.openxmlformats.org/officeDocument/2006/relationships/hyperlink" Target="https://podminky.urs.cz/item/CS_URS_2022_02/564581111" TargetMode="External" /><Relationship Id="rId7" Type="http://schemas.openxmlformats.org/officeDocument/2006/relationships/hyperlink" Target="https://podminky.urs.cz/item/CS_URS_2022_02/564861011" TargetMode="External" /><Relationship Id="rId8" Type="http://schemas.openxmlformats.org/officeDocument/2006/relationships/hyperlink" Target="https://podminky.urs.cz/item/CS_URS_2022_02/565141111" TargetMode="External" /><Relationship Id="rId9" Type="http://schemas.openxmlformats.org/officeDocument/2006/relationships/hyperlink" Target="https://podminky.urs.cz/item/CS_URS_2022_02/919735111" TargetMode="External" /><Relationship Id="rId10" Type="http://schemas.openxmlformats.org/officeDocument/2006/relationships/hyperlink" Target="https://podminky.urs.cz/item/CS_URS_2022_02/938909111" TargetMode="External" /><Relationship Id="rId11" Type="http://schemas.openxmlformats.org/officeDocument/2006/relationships/hyperlink" Target="https://podminky.urs.cz/item/CS_URS_2022_02/997013501" TargetMode="External" /><Relationship Id="rId12" Type="http://schemas.openxmlformats.org/officeDocument/2006/relationships/hyperlink" Target="https://podminky.urs.cz/item/CS_URS_2022_02/997013509" TargetMode="External" /><Relationship Id="rId13" Type="http://schemas.openxmlformats.org/officeDocument/2006/relationships/hyperlink" Target="https://podminky.urs.cz/item/CS_URS_2022_02/997013873" TargetMode="External" /><Relationship Id="rId14" Type="http://schemas.openxmlformats.org/officeDocument/2006/relationships/hyperlink" Target="https://podminky.urs.cz/item/CS_URS_2022_02/99822511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62351104" TargetMode="External" /><Relationship Id="rId2" Type="http://schemas.openxmlformats.org/officeDocument/2006/relationships/hyperlink" Target="https://podminky.urs.cz/item/CS_URS_2022_02/162751119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81411132" TargetMode="External" /><Relationship Id="rId5" Type="http://schemas.openxmlformats.org/officeDocument/2006/relationships/hyperlink" Target="https://podminky.urs.cz/item/CS_URS_2022_02/182151111" TargetMode="External" /><Relationship Id="rId6" Type="http://schemas.openxmlformats.org/officeDocument/2006/relationships/hyperlink" Target="https://podminky.urs.cz/item/CS_URS_2022_02/569931132" TargetMode="External" /><Relationship Id="rId7" Type="http://schemas.openxmlformats.org/officeDocument/2006/relationships/hyperlink" Target="https://podminky.urs.cz/item/CS_URS_2022_02/573231106" TargetMode="External" /><Relationship Id="rId8" Type="http://schemas.openxmlformats.org/officeDocument/2006/relationships/hyperlink" Target="https://podminky.urs.cz/item/CS_URS_2022_02/573231107" TargetMode="External" /><Relationship Id="rId9" Type="http://schemas.openxmlformats.org/officeDocument/2006/relationships/hyperlink" Target="https://podminky.urs.cz/item/CS_URS_2022_02/577134111" TargetMode="External" /><Relationship Id="rId10" Type="http://schemas.openxmlformats.org/officeDocument/2006/relationships/hyperlink" Target="https://podminky.urs.cz/item/CS_URS_2022_02/577155112" TargetMode="External" /><Relationship Id="rId11" Type="http://schemas.openxmlformats.org/officeDocument/2006/relationships/hyperlink" Target="https://podminky.urs.cz/item/CS_URS_2022_02/911331141" TargetMode="External" /><Relationship Id="rId12" Type="http://schemas.openxmlformats.org/officeDocument/2006/relationships/hyperlink" Target="https://podminky.urs.cz/item/CS_URS_2022_02/911331411" TargetMode="External" /><Relationship Id="rId13" Type="http://schemas.openxmlformats.org/officeDocument/2006/relationships/hyperlink" Target="https://podminky.urs.cz/item/CS_URS_2022_02/919121121" TargetMode="External" /><Relationship Id="rId14" Type="http://schemas.openxmlformats.org/officeDocument/2006/relationships/hyperlink" Target="https://podminky.urs.cz/item/CS_URS_2022_02/919731121" TargetMode="External" /><Relationship Id="rId15" Type="http://schemas.openxmlformats.org/officeDocument/2006/relationships/hyperlink" Target="https://podminky.urs.cz/item/CS_URS_2022_02/938909111" TargetMode="External" /><Relationship Id="rId16" Type="http://schemas.openxmlformats.org/officeDocument/2006/relationships/hyperlink" Target="https://podminky.urs.cz/item/CS_URS_2022_02/938909611" TargetMode="External" /><Relationship Id="rId17" Type="http://schemas.openxmlformats.org/officeDocument/2006/relationships/hyperlink" Target="https://podminky.urs.cz/item/CS_URS_2022_02/966005311" TargetMode="External" /><Relationship Id="rId18" Type="http://schemas.openxmlformats.org/officeDocument/2006/relationships/hyperlink" Target="https://podminky.urs.cz/item/CS_URS_2022_02/997013501" TargetMode="External" /><Relationship Id="rId19" Type="http://schemas.openxmlformats.org/officeDocument/2006/relationships/hyperlink" Target="https://podminky.urs.cz/item/CS_URS_2022_02/997013509" TargetMode="External" /><Relationship Id="rId20" Type="http://schemas.openxmlformats.org/officeDocument/2006/relationships/hyperlink" Target="https://podminky.urs.cz/item/CS_URS_2022_02/997013873" TargetMode="External" /><Relationship Id="rId21" Type="http://schemas.openxmlformats.org/officeDocument/2006/relationships/hyperlink" Target="https://podminky.urs.cz/item/CS_URS_2022_02/998225111" TargetMode="External" /><Relationship Id="rId2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07342" TargetMode="External" /><Relationship Id="rId3" Type="http://schemas.openxmlformats.org/officeDocument/2006/relationships/hyperlink" Target="https://podminky.urs.cz/item/CS_URS_2022_02/122252203" TargetMode="External" /><Relationship Id="rId4" Type="http://schemas.openxmlformats.org/officeDocument/2006/relationships/hyperlink" Target="https://podminky.urs.cz/item/CS_URS_2022_02/132251101" TargetMode="External" /><Relationship Id="rId5" Type="http://schemas.openxmlformats.org/officeDocument/2006/relationships/hyperlink" Target="https://podminky.urs.cz/item/CS_URS_2022_02/132251253" TargetMode="External" /><Relationship Id="rId6" Type="http://schemas.openxmlformats.org/officeDocument/2006/relationships/hyperlink" Target="https://podminky.urs.cz/item/CS_URS_2022_02/162351104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181951112" TargetMode="External" /><Relationship Id="rId12" Type="http://schemas.openxmlformats.org/officeDocument/2006/relationships/hyperlink" Target="https://podminky.urs.cz/item/CS_URS_2022_02/181351003" TargetMode="External" /><Relationship Id="rId13" Type="http://schemas.openxmlformats.org/officeDocument/2006/relationships/hyperlink" Target="https://podminky.urs.cz/item/CS_URS_2022_02/181411132" TargetMode="External" /><Relationship Id="rId14" Type="http://schemas.openxmlformats.org/officeDocument/2006/relationships/hyperlink" Target="https://podminky.urs.cz/item/CS_URS_2022_02/182151111" TargetMode="External" /><Relationship Id="rId15" Type="http://schemas.openxmlformats.org/officeDocument/2006/relationships/hyperlink" Target="https://podminky.urs.cz/item/CS_URS_2022_02/184813511" TargetMode="External" /><Relationship Id="rId16" Type="http://schemas.openxmlformats.org/officeDocument/2006/relationships/hyperlink" Target="https://podminky.urs.cz/item/CS_URS_2022_02/271572211" TargetMode="External" /><Relationship Id="rId17" Type="http://schemas.openxmlformats.org/officeDocument/2006/relationships/hyperlink" Target="https://podminky.urs.cz/item/CS_URS_2022_02/451561112" TargetMode="External" /><Relationship Id="rId18" Type="http://schemas.openxmlformats.org/officeDocument/2006/relationships/hyperlink" Target="https://podminky.urs.cz/item/CS_URS_2022_02/451571212" TargetMode="External" /><Relationship Id="rId19" Type="http://schemas.openxmlformats.org/officeDocument/2006/relationships/hyperlink" Target="https://podminky.urs.cz/item/CS_URS_2022_02/452312171" TargetMode="External" /><Relationship Id="rId20" Type="http://schemas.openxmlformats.org/officeDocument/2006/relationships/hyperlink" Target="https://podminky.urs.cz/item/CS_URS_2022_02/465513427" TargetMode="External" /><Relationship Id="rId21" Type="http://schemas.openxmlformats.org/officeDocument/2006/relationships/hyperlink" Target="https://podminky.urs.cz/item/CS_URS_2022_02/564861011" TargetMode="External" /><Relationship Id="rId22" Type="http://schemas.openxmlformats.org/officeDocument/2006/relationships/hyperlink" Target="https://podminky.urs.cz/item/CS_URS_2022_02/565141111" TargetMode="External" /><Relationship Id="rId23" Type="http://schemas.openxmlformats.org/officeDocument/2006/relationships/hyperlink" Target="https://podminky.urs.cz/item/CS_URS_2022_02/811471111" TargetMode="External" /><Relationship Id="rId24" Type="http://schemas.openxmlformats.org/officeDocument/2006/relationships/hyperlink" Target="https://podminky.urs.cz/item/CS_URS_2022_02/810471811" TargetMode="External" /><Relationship Id="rId25" Type="http://schemas.openxmlformats.org/officeDocument/2006/relationships/hyperlink" Target="https://podminky.urs.cz/item/CS_URS_2022_02/899623181" TargetMode="External" /><Relationship Id="rId26" Type="http://schemas.openxmlformats.org/officeDocument/2006/relationships/hyperlink" Target="https://podminky.urs.cz/item/CS_URS_2022_02/899643111" TargetMode="External" /><Relationship Id="rId27" Type="http://schemas.openxmlformats.org/officeDocument/2006/relationships/hyperlink" Target="https://podminky.urs.cz/item/CS_URS_2022_02/919735111" TargetMode="External" /><Relationship Id="rId28" Type="http://schemas.openxmlformats.org/officeDocument/2006/relationships/hyperlink" Target="https://podminky.urs.cz/item/CS_URS_2022_02/919441221" TargetMode="External" /><Relationship Id="rId29" Type="http://schemas.openxmlformats.org/officeDocument/2006/relationships/hyperlink" Target="https://podminky.urs.cz/item/CS_URS_2022_02/997013501" TargetMode="External" /><Relationship Id="rId30" Type="http://schemas.openxmlformats.org/officeDocument/2006/relationships/hyperlink" Target="https://podminky.urs.cz/item/CS_URS_2022_02/997013509" TargetMode="External" /><Relationship Id="rId31" Type="http://schemas.openxmlformats.org/officeDocument/2006/relationships/hyperlink" Target="https://podminky.urs.cz/item/CS_URS_2022_02/997013873" TargetMode="External" /><Relationship Id="rId32" Type="http://schemas.openxmlformats.org/officeDocument/2006/relationships/hyperlink" Target="https://podminky.urs.cz/item/CS_URS_2022_02/997013861" TargetMode="External" /><Relationship Id="rId33" Type="http://schemas.openxmlformats.org/officeDocument/2006/relationships/hyperlink" Target="https://podminky.urs.cz/item/CS_URS_2022_02/998225111" TargetMode="External" /><Relationship Id="rId3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07342" TargetMode="External" /><Relationship Id="rId3" Type="http://schemas.openxmlformats.org/officeDocument/2006/relationships/hyperlink" Target="https://podminky.urs.cz/item/CS_URS_2022_02/122252203" TargetMode="External" /><Relationship Id="rId4" Type="http://schemas.openxmlformats.org/officeDocument/2006/relationships/hyperlink" Target="https://podminky.urs.cz/item/CS_URS_2022_02/132251101" TargetMode="External" /><Relationship Id="rId5" Type="http://schemas.openxmlformats.org/officeDocument/2006/relationships/hyperlink" Target="https://podminky.urs.cz/item/CS_URS_2022_02/132251251" TargetMode="External" /><Relationship Id="rId6" Type="http://schemas.openxmlformats.org/officeDocument/2006/relationships/hyperlink" Target="https://podminky.urs.cz/item/CS_URS_2022_02/162351104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181951112" TargetMode="External" /><Relationship Id="rId12" Type="http://schemas.openxmlformats.org/officeDocument/2006/relationships/hyperlink" Target="https://podminky.urs.cz/item/CS_URS_2022_02/181351003" TargetMode="External" /><Relationship Id="rId13" Type="http://schemas.openxmlformats.org/officeDocument/2006/relationships/hyperlink" Target="https://podminky.urs.cz/item/CS_URS_2022_02/181411132" TargetMode="External" /><Relationship Id="rId14" Type="http://schemas.openxmlformats.org/officeDocument/2006/relationships/hyperlink" Target="https://podminky.urs.cz/item/CS_URS_2022_02/182151111" TargetMode="External" /><Relationship Id="rId15" Type="http://schemas.openxmlformats.org/officeDocument/2006/relationships/hyperlink" Target="https://podminky.urs.cz/item/CS_URS_2022_02/184813511" TargetMode="External" /><Relationship Id="rId16" Type="http://schemas.openxmlformats.org/officeDocument/2006/relationships/hyperlink" Target="https://podminky.urs.cz/item/CS_URS_2022_02/271572211" TargetMode="External" /><Relationship Id="rId17" Type="http://schemas.openxmlformats.org/officeDocument/2006/relationships/hyperlink" Target="https://podminky.urs.cz/item/CS_URS_2022_02/451561112" TargetMode="External" /><Relationship Id="rId18" Type="http://schemas.openxmlformats.org/officeDocument/2006/relationships/hyperlink" Target="https://podminky.urs.cz/item/CS_URS_2022_02/451571212" TargetMode="External" /><Relationship Id="rId19" Type="http://schemas.openxmlformats.org/officeDocument/2006/relationships/hyperlink" Target="https://podminky.urs.cz/item/CS_URS_2022_02/452312171" TargetMode="External" /><Relationship Id="rId20" Type="http://schemas.openxmlformats.org/officeDocument/2006/relationships/hyperlink" Target="https://podminky.urs.cz/item/CS_URS_2022_02/465513427" TargetMode="External" /><Relationship Id="rId21" Type="http://schemas.openxmlformats.org/officeDocument/2006/relationships/hyperlink" Target="https://podminky.urs.cz/item/CS_URS_2022_02/564861011" TargetMode="External" /><Relationship Id="rId22" Type="http://schemas.openxmlformats.org/officeDocument/2006/relationships/hyperlink" Target="https://podminky.urs.cz/item/CS_URS_2022_02/565141111" TargetMode="External" /><Relationship Id="rId23" Type="http://schemas.openxmlformats.org/officeDocument/2006/relationships/hyperlink" Target="https://podminky.urs.cz/item/CS_URS_2022_02/810441811" TargetMode="External" /><Relationship Id="rId24" Type="http://schemas.openxmlformats.org/officeDocument/2006/relationships/hyperlink" Target="https://podminky.urs.cz/item/CS_URS_2022_02/899623181" TargetMode="External" /><Relationship Id="rId25" Type="http://schemas.openxmlformats.org/officeDocument/2006/relationships/hyperlink" Target="https://podminky.urs.cz/item/CS_URS_2022_02/899643111" TargetMode="External" /><Relationship Id="rId26" Type="http://schemas.openxmlformats.org/officeDocument/2006/relationships/hyperlink" Target="https://podminky.urs.cz/item/CS_URS_2022_02/919735111" TargetMode="External" /><Relationship Id="rId27" Type="http://schemas.openxmlformats.org/officeDocument/2006/relationships/hyperlink" Target="https://podminky.urs.cz/item/CS_URS_2022_02/919441221" TargetMode="External" /><Relationship Id="rId28" Type="http://schemas.openxmlformats.org/officeDocument/2006/relationships/hyperlink" Target="https://podminky.urs.cz/item/CS_URS_2022_02/919551114" TargetMode="External" /><Relationship Id="rId29" Type="http://schemas.openxmlformats.org/officeDocument/2006/relationships/hyperlink" Target="https://podminky.urs.cz/item/CS_URS_2022_02/997013501" TargetMode="External" /><Relationship Id="rId30" Type="http://schemas.openxmlformats.org/officeDocument/2006/relationships/hyperlink" Target="https://podminky.urs.cz/item/CS_URS_2022_02/997013509" TargetMode="External" /><Relationship Id="rId31" Type="http://schemas.openxmlformats.org/officeDocument/2006/relationships/hyperlink" Target="https://podminky.urs.cz/item/CS_URS_2022_02/997013873" TargetMode="External" /><Relationship Id="rId32" Type="http://schemas.openxmlformats.org/officeDocument/2006/relationships/hyperlink" Target="https://podminky.urs.cz/item/CS_URS_2022_02/997013861" TargetMode="External" /><Relationship Id="rId33" Type="http://schemas.openxmlformats.org/officeDocument/2006/relationships/hyperlink" Target="https://podminky.urs.cz/item/CS_URS_2022_02/998225111" TargetMode="External" /><Relationship Id="rId3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07342" TargetMode="External" /><Relationship Id="rId3" Type="http://schemas.openxmlformats.org/officeDocument/2006/relationships/hyperlink" Target="https://podminky.urs.cz/item/CS_URS_2022_02/122252203" TargetMode="External" /><Relationship Id="rId4" Type="http://schemas.openxmlformats.org/officeDocument/2006/relationships/hyperlink" Target="https://podminky.urs.cz/item/CS_URS_2022_02/132251101" TargetMode="External" /><Relationship Id="rId5" Type="http://schemas.openxmlformats.org/officeDocument/2006/relationships/hyperlink" Target="https://podminky.urs.cz/item/CS_URS_2022_02/132251251" TargetMode="External" /><Relationship Id="rId6" Type="http://schemas.openxmlformats.org/officeDocument/2006/relationships/hyperlink" Target="https://podminky.urs.cz/item/CS_URS_2022_02/162351104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181951112" TargetMode="External" /><Relationship Id="rId12" Type="http://schemas.openxmlformats.org/officeDocument/2006/relationships/hyperlink" Target="https://podminky.urs.cz/item/CS_URS_2022_02/181351003" TargetMode="External" /><Relationship Id="rId13" Type="http://schemas.openxmlformats.org/officeDocument/2006/relationships/hyperlink" Target="https://podminky.urs.cz/item/CS_URS_2022_02/181411132" TargetMode="External" /><Relationship Id="rId14" Type="http://schemas.openxmlformats.org/officeDocument/2006/relationships/hyperlink" Target="https://podminky.urs.cz/item/CS_URS_2022_02/182151111" TargetMode="External" /><Relationship Id="rId15" Type="http://schemas.openxmlformats.org/officeDocument/2006/relationships/hyperlink" Target="https://podminky.urs.cz/item/CS_URS_2022_02/184813511" TargetMode="External" /><Relationship Id="rId16" Type="http://schemas.openxmlformats.org/officeDocument/2006/relationships/hyperlink" Target="https://podminky.urs.cz/item/CS_URS_2022_02/271572211" TargetMode="External" /><Relationship Id="rId17" Type="http://schemas.openxmlformats.org/officeDocument/2006/relationships/hyperlink" Target="https://podminky.urs.cz/item/CS_URS_2022_02/451561112" TargetMode="External" /><Relationship Id="rId18" Type="http://schemas.openxmlformats.org/officeDocument/2006/relationships/hyperlink" Target="https://podminky.urs.cz/item/CS_URS_2022_02/451571212" TargetMode="External" /><Relationship Id="rId19" Type="http://schemas.openxmlformats.org/officeDocument/2006/relationships/hyperlink" Target="https://podminky.urs.cz/item/CS_URS_2022_02/452312171" TargetMode="External" /><Relationship Id="rId20" Type="http://schemas.openxmlformats.org/officeDocument/2006/relationships/hyperlink" Target="https://podminky.urs.cz/item/CS_URS_2022_02/465513427" TargetMode="External" /><Relationship Id="rId21" Type="http://schemas.openxmlformats.org/officeDocument/2006/relationships/hyperlink" Target="https://podminky.urs.cz/item/CS_URS_2022_02/564861011" TargetMode="External" /><Relationship Id="rId22" Type="http://schemas.openxmlformats.org/officeDocument/2006/relationships/hyperlink" Target="https://podminky.urs.cz/item/CS_URS_2022_02/565141111" TargetMode="External" /><Relationship Id="rId23" Type="http://schemas.openxmlformats.org/officeDocument/2006/relationships/hyperlink" Target="https://podminky.urs.cz/item/CS_URS_2022_02/810441811" TargetMode="External" /><Relationship Id="rId24" Type="http://schemas.openxmlformats.org/officeDocument/2006/relationships/hyperlink" Target="https://podminky.urs.cz/item/CS_URS_2022_02/899623181" TargetMode="External" /><Relationship Id="rId25" Type="http://schemas.openxmlformats.org/officeDocument/2006/relationships/hyperlink" Target="https://podminky.urs.cz/item/CS_URS_2022_02/899643111" TargetMode="External" /><Relationship Id="rId26" Type="http://schemas.openxmlformats.org/officeDocument/2006/relationships/hyperlink" Target="https://podminky.urs.cz/item/CS_URS_2022_02/919735111" TargetMode="External" /><Relationship Id="rId27" Type="http://schemas.openxmlformats.org/officeDocument/2006/relationships/hyperlink" Target="https://podminky.urs.cz/item/CS_URS_2022_02/919441221" TargetMode="External" /><Relationship Id="rId28" Type="http://schemas.openxmlformats.org/officeDocument/2006/relationships/hyperlink" Target="https://podminky.urs.cz/item/CS_URS_2022_02/919551114" TargetMode="External" /><Relationship Id="rId29" Type="http://schemas.openxmlformats.org/officeDocument/2006/relationships/hyperlink" Target="https://podminky.urs.cz/item/CS_URS_2022_02/997013501" TargetMode="External" /><Relationship Id="rId30" Type="http://schemas.openxmlformats.org/officeDocument/2006/relationships/hyperlink" Target="https://podminky.urs.cz/item/CS_URS_2022_02/997013509" TargetMode="External" /><Relationship Id="rId31" Type="http://schemas.openxmlformats.org/officeDocument/2006/relationships/hyperlink" Target="https://podminky.urs.cz/item/CS_URS_2022_02/997013861" TargetMode="External" /><Relationship Id="rId32" Type="http://schemas.openxmlformats.org/officeDocument/2006/relationships/hyperlink" Target="https://podminky.urs.cz/item/CS_URS_2022_02/997013873" TargetMode="External" /><Relationship Id="rId33" Type="http://schemas.openxmlformats.org/officeDocument/2006/relationships/hyperlink" Target="https://podminky.urs.cz/item/CS_URS_2022_02/998225111" TargetMode="External" /><Relationship Id="rId3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3" TargetMode="External" /><Relationship Id="rId2" Type="http://schemas.openxmlformats.org/officeDocument/2006/relationships/hyperlink" Target="https://podminky.urs.cz/item/CS_URS_2022_02/132251251" TargetMode="External" /><Relationship Id="rId3" Type="http://schemas.openxmlformats.org/officeDocument/2006/relationships/hyperlink" Target="https://podminky.urs.cz/item/CS_URS_2022_02/162351104" TargetMode="External" /><Relationship Id="rId4" Type="http://schemas.openxmlformats.org/officeDocument/2006/relationships/hyperlink" Target="https://podminky.urs.cz/item/CS_URS_2022_02/162751119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175151101" TargetMode="External" /><Relationship Id="rId7" Type="http://schemas.openxmlformats.org/officeDocument/2006/relationships/hyperlink" Target="https://podminky.urs.cz/item/CS_URS_2022_02/181951112" TargetMode="External" /><Relationship Id="rId8" Type="http://schemas.openxmlformats.org/officeDocument/2006/relationships/hyperlink" Target="https://podminky.urs.cz/item/CS_URS_2022_02/181351003" TargetMode="External" /><Relationship Id="rId9" Type="http://schemas.openxmlformats.org/officeDocument/2006/relationships/hyperlink" Target="https://podminky.urs.cz/item/CS_URS_2022_02/181411132" TargetMode="External" /><Relationship Id="rId10" Type="http://schemas.openxmlformats.org/officeDocument/2006/relationships/hyperlink" Target="https://podminky.urs.cz/item/CS_URS_2022_02/182151111" TargetMode="External" /><Relationship Id="rId11" Type="http://schemas.openxmlformats.org/officeDocument/2006/relationships/hyperlink" Target="https://podminky.urs.cz/item/CS_URS_2022_02/184813511" TargetMode="External" /><Relationship Id="rId12" Type="http://schemas.openxmlformats.org/officeDocument/2006/relationships/hyperlink" Target="https://podminky.urs.cz/item/CS_URS_2022_02/271572211" TargetMode="External" /><Relationship Id="rId13" Type="http://schemas.openxmlformats.org/officeDocument/2006/relationships/hyperlink" Target="https://podminky.urs.cz/item/CS_URS_2022_02/452312151" TargetMode="External" /><Relationship Id="rId14" Type="http://schemas.openxmlformats.org/officeDocument/2006/relationships/hyperlink" Target="https://podminky.urs.cz/item/CS_URS_2022_02/564871116" TargetMode="External" /><Relationship Id="rId15" Type="http://schemas.openxmlformats.org/officeDocument/2006/relationships/hyperlink" Target="https://podminky.urs.cz/item/CS_URS_2022_02/810391811" TargetMode="External" /><Relationship Id="rId16" Type="http://schemas.openxmlformats.org/officeDocument/2006/relationships/hyperlink" Target="https://podminky.urs.cz/item/CS_URS_2022_02/871390430" TargetMode="External" /><Relationship Id="rId17" Type="http://schemas.openxmlformats.org/officeDocument/2006/relationships/hyperlink" Target="https://podminky.urs.cz/item/CS_URS_2022_02/899623161" TargetMode="External" /><Relationship Id="rId18" Type="http://schemas.openxmlformats.org/officeDocument/2006/relationships/hyperlink" Target="https://podminky.urs.cz/item/CS_URS_2022_02/899643111" TargetMode="External" /><Relationship Id="rId19" Type="http://schemas.openxmlformats.org/officeDocument/2006/relationships/hyperlink" Target="https://podminky.urs.cz/item/CS_URS_2022_02/919441211" TargetMode="External" /><Relationship Id="rId20" Type="http://schemas.openxmlformats.org/officeDocument/2006/relationships/hyperlink" Target="https://podminky.urs.cz/item/CS_URS_2022_02/997013501" TargetMode="External" /><Relationship Id="rId21" Type="http://schemas.openxmlformats.org/officeDocument/2006/relationships/hyperlink" Target="https://podminky.urs.cz/item/CS_URS_2022_02/997013509" TargetMode="External" /><Relationship Id="rId22" Type="http://schemas.openxmlformats.org/officeDocument/2006/relationships/hyperlink" Target="https://podminky.urs.cz/item/CS_URS_2022_02/997013861" TargetMode="External" /><Relationship Id="rId23" Type="http://schemas.openxmlformats.org/officeDocument/2006/relationships/hyperlink" Target="https://podminky.urs.cz/item/CS_URS_2022_02/997013873" TargetMode="External" /><Relationship Id="rId24" Type="http://schemas.openxmlformats.org/officeDocument/2006/relationships/hyperlink" Target="https://podminky.urs.cz/item/CS_URS_2022_02/998225111" TargetMode="External" /><Relationship Id="rId2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3" TargetMode="External" /><Relationship Id="rId2" Type="http://schemas.openxmlformats.org/officeDocument/2006/relationships/hyperlink" Target="https://podminky.urs.cz/item/CS_URS_2022_02/181951112" TargetMode="External" /><Relationship Id="rId3" Type="http://schemas.openxmlformats.org/officeDocument/2006/relationships/hyperlink" Target="https://podminky.urs.cz/item/CS_URS_2022_02/564871116" TargetMode="External" /><Relationship Id="rId4" Type="http://schemas.openxmlformats.org/officeDocument/2006/relationships/hyperlink" Target="https://podminky.urs.cz/item/CS_URS_2022_02/997013501" TargetMode="External" /><Relationship Id="rId5" Type="http://schemas.openxmlformats.org/officeDocument/2006/relationships/hyperlink" Target="https://podminky.urs.cz/item/CS_URS_2022_02/997013509" TargetMode="External" /><Relationship Id="rId6" Type="http://schemas.openxmlformats.org/officeDocument/2006/relationships/hyperlink" Target="https://podminky.urs.cz/item/CS_URS_2022_02/997013873" TargetMode="External" /><Relationship Id="rId7" Type="http://schemas.openxmlformats.org/officeDocument/2006/relationships/hyperlink" Target="https://podminky.urs.cz/item/CS_URS_2022_02/998225111" TargetMode="External" /><Relationship Id="rId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12211111" TargetMode="External" /><Relationship Id="rId2" Type="http://schemas.openxmlformats.org/officeDocument/2006/relationships/hyperlink" Target="https://podminky.urs.cz/item/CS_URS_2022_02/912211121" TargetMode="External" /><Relationship Id="rId3" Type="http://schemas.openxmlformats.org/officeDocument/2006/relationships/hyperlink" Target="https://podminky.urs.cz/item/CS_URS_2022_02/915211112" TargetMode="External" /><Relationship Id="rId4" Type="http://schemas.openxmlformats.org/officeDocument/2006/relationships/hyperlink" Target="https://podminky.urs.cz/item/CS_URS_2022_02/915221122" TargetMode="External" /><Relationship Id="rId5" Type="http://schemas.openxmlformats.org/officeDocument/2006/relationships/hyperlink" Target="https://podminky.urs.cz/item/CS_URS_2022_02/915231112" TargetMode="External" /><Relationship Id="rId6" Type="http://schemas.openxmlformats.org/officeDocument/2006/relationships/hyperlink" Target="https://podminky.urs.cz/item/CS_URS_2022_02/915611111" TargetMode="External" /><Relationship Id="rId7" Type="http://schemas.openxmlformats.org/officeDocument/2006/relationships/hyperlink" Target="https://podminky.urs.cz/item/CS_URS_2022_02/915621111" TargetMode="External" /><Relationship Id="rId8" Type="http://schemas.openxmlformats.org/officeDocument/2006/relationships/hyperlink" Target="https://podminky.urs.cz/item/CS_URS_2022_02/938908411" TargetMode="External" /><Relationship Id="rId9" Type="http://schemas.openxmlformats.org/officeDocument/2006/relationships/hyperlink" Target="https://podminky.urs.cz/item/CS_URS_2022_02/997013501" TargetMode="External" /><Relationship Id="rId10" Type="http://schemas.openxmlformats.org/officeDocument/2006/relationships/hyperlink" Target="https://podminky.urs.cz/item/CS_URS_2022_02/997013509" TargetMode="External" /><Relationship Id="rId11" Type="http://schemas.openxmlformats.org/officeDocument/2006/relationships/hyperlink" Target="https://podminky.urs.cz/item/CS_URS_2022_02/997013873" TargetMode="External" /><Relationship Id="rId12" Type="http://schemas.openxmlformats.org/officeDocument/2006/relationships/hyperlink" Target="https://podminky.urs.cz/item/CS_URS_2022_02/998225111" TargetMode="External" /><Relationship Id="rId1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"/>
      <c r="BS17" s="17" t="s">
        <v>37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26-2022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II183 Srbice - Poděvousy - oprava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5. 12. 2022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SÚS PK, p.o.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IK Plzeň s.r.o.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38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ROUND(AG55+AG57+AG65+AG68,2)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ROUND(AS55+AS57+AS65+AS68,2)</f>
        <v>0</v>
      </c>
      <c r="AT54" s="106">
        <f>ROUND(SUM(AV54:AW54),2)</f>
        <v>0</v>
      </c>
      <c r="AU54" s="107">
        <f>ROUND(AU55+AU57+AU65+AU68,5)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ROUND(AZ55+AZ57+AZ65+AZ68,2)</f>
        <v>0</v>
      </c>
      <c r="BA54" s="106">
        <f>ROUND(BA55+BA57+BA65+BA68,2)</f>
        <v>0</v>
      </c>
      <c r="BB54" s="106">
        <f>ROUND(BB55+BB57+BB65+BB68,2)</f>
        <v>0</v>
      </c>
      <c r="BC54" s="106">
        <f>ROUND(BC55+BC57+BC65+BC68,2)</f>
        <v>0</v>
      </c>
      <c r="BD54" s="108">
        <f>ROUND(BD55+BD57+BD65+BD68,2)</f>
        <v>0</v>
      </c>
      <c r="BE54" s="6"/>
      <c r="BS54" s="109" t="s">
        <v>74</v>
      </c>
      <c r="BT54" s="109" t="s">
        <v>75</v>
      </c>
      <c r="BU54" s="110" t="s">
        <v>76</v>
      </c>
      <c r="BV54" s="109" t="s">
        <v>77</v>
      </c>
      <c r="BW54" s="109" t="s">
        <v>5</v>
      </c>
      <c r="BX54" s="109" t="s">
        <v>78</v>
      </c>
      <c r="CL54" s="109" t="s">
        <v>19</v>
      </c>
    </row>
    <row r="55" spans="1:91" s="7" customFormat="1" ht="16.5" customHeight="1">
      <c r="A55" s="7"/>
      <c r="B55" s="111"/>
      <c r="C55" s="112"/>
      <c r="D55" s="113" t="s">
        <v>79</v>
      </c>
      <c r="E55" s="113"/>
      <c r="F55" s="113"/>
      <c r="G55" s="113"/>
      <c r="H55" s="113"/>
      <c r="I55" s="114"/>
      <c r="J55" s="113" t="s">
        <v>80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ROUND(AG56,2)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81</v>
      </c>
      <c r="AR55" s="118"/>
      <c r="AS55" s="119">
        <f>ROUND(AS56,2)</f>
        <v>0</v>
      </c>
      <c r="AT55" s="120">
        <f>ROUND(SUM(AV55:AW55),2)</f>
        <v>0</v>
      </c>
      <c r="AU55" s="121">
        <f>ROUND(AU56,5)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ROUND(AZ56,2)</f>
        <v>0</v>
      </c>
      <c r="BA55" s="120">
        <f>ROUND(BA56,2)</f>
        <v>0</v>
      </c>
      <c r="BB55" s="120">
        <f>ROUND(BB56,2)</f>
        <v>0</v>
      </c>
      <c r="BC55" s="120">
        <f>ROUND(BC56,2)</f>
        <v>0</v>
      </c>
      <c r="BD55" s="122">
        <f>ROUND(BD56,2)</f>
        <v>0</v>
      </c>
      <c r="BE55" s="7"/>
      <c r="BS55" s="123" t="s">
        <v>74</v>
      </c>
      <c r="BT55" s="123" t="s">
        <v>82</v>
      </c>
      <c r="BU55" s="123" t="s">
        <v>76</v>
      </c>
      <c r="BV55" s="123" t="s">
        <v>77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90" s="4" customFormat="1" ht="16.5" customHeight="1">
      <c r="A56" s="124" t="s">
        <v>85</v>
      </c>
      <c r="B56" s="63"/>
      <c r="C56" s="125"/>
      <c r="D56" s="125"/>
      <c r="E56" s="126" t="s">
        <v>79</v>
      </c>
      <c r="F56" s="126"/>
      <c r="G56" s="126"/>
      <c r="H56" s="126"/>
      <c r="I56" s="126"/>
      <c r="J56" s="125"/>
      <c r="K56" s="126" t="s">
        <v>86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'01 - SO 000 - Bourací a p...'!J32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87</v>
      </c>
      <c r="AR56" s="65"/>
      <c r="AS56" s="129">
        <v>0</v>
      </c>
      <c r="AT56" s="130">
        <f>ROUND(SUM(AV56:AW56),2)</f>
        <v>0</v>
      </c>
      <c r="AU56" s="131">
        <f>'01 - SO 000 - Bourací a p...'!P91</f>
        <v>0</v>
      </c>
      <c r="AV56" s="130">
        <f>'01 - SO 000 - Bourací a p...'!J35</f>
        <v>0</v>
      </c>
      <c r="AW56" s="130">
        <f>'01 - SO 000 - Bourací a p...'!J36</f>
        <v>0</v>
      </c>
      <c r="AX56" s="130">
        <f>'01 - SO 000 - Bourací a p...'!J37</f>
        <v>0</v>
      </c>
      <c r="AY56" s="130">
        <f>'01 - SO 000 - Bourací a p...'!J38</f>
        <v>0</v>
      </c>
      <c r="AZ56" s="130">
        <f>'01 - SO 000 - Bourací a p...'!F35</f>
        <v>0</v>
      </c>
      <c r="BA56" s="130">
        <f>'01 - SO 000 - Bourací a p...'!F36</f>
        <v>0</v>
      </c>
      <c r="BB56" s="130">
        <f>'01 - SO 000 - Bourací a p...'!F37</f>
        <v>0</v>
      </c>
      <c r="BC56" s="130">
        <f>'01 - SO 000 - Bourací a p...'!F38</f>
        <v>0</v>
      </c>
      <c r="BD56" s="132">
        <f>'01 - SO 000 - Bourací a p...'!F39</f>
        <v>0</v>
      </c>
      <c r="BE56" s="4"/>
      <c r="BT56" s="133" t="s">
        <v>84</v>
      </c>
      <c r="BV56" s="133" t="s">
        <v>77</v>
      </c>
      <c r="BW56" s="133" t="s">
        <v>88</v>
      </c>
      <c r="BX56" s="133" t="s">
        <v>83</v>
      </c>
      <c r="CL56" s="133" t="s">
        <v>19</v>
      </c>
    </row>
    <row r="57" spans="1:91" s="7" customFormat="1" ht="16.5" customHeight="1">
      <c r="A57" s="7"/>
      <c r="B57" s="111"/>
      <c r="C57" s="112"/>
      <c r="D57" s="113" t="s">
        <v>89</v>
      </c>
      <c r="E57" s="113"/>
      <c r="F57" s="113"/>
      <c r="G57" s="113"/>
      <c r="H57" s="113"/>
      <c r="I57" s="114"/>
      <c r="J57" s="113" t="s">
        <v>90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ROUND(SUM(AG58:AG64),2)</f>
        <v>0</v>
      </c>
      <c r="AH57" s="114"/>
      <c r="AI57" s="114"/>
      <c r="AJ57" s="114"/>
      <c r="AK57" s="114"/>
      <c r="AL57" s="114"/>
      <c r="AM57" s="114"/>
      <c r="AN57" s="116">
        <f>SUM(AG57,AT57)</f>
        <v>0</v>
      </c>
      <c r="AO57" s="114"/>
      <c r="AP57" s="114"/>
      <c r="AQ57" s="117" t="s">
        <v>81</v>
      </c>
      <c r="AR57" s="118"/>
      <c r="AS57" s="119">
        <f>ROUND(SUM(AS58:AS64),2)</f>
        <v>0</v>
      </c>
      <c r="AT57" s="120">
        <f>ROUND(SUM(AV57:AW57),2)</f>
        <v>0</v>
      </c>
      <c r="AU57" s="121">
        <f>ROUND(SUM(AU58:AU64),5)</f>
        <v>0</v>
      </c>
      <c r="AV57" s="120">
        <f>ROUND(AZ57*L29,2)</f>
        <v>0</v>
      </c>
      <c r="AW57" s="120">
        <f>ROUND(BA57*L30,2)</f>
        <v>0</v>
      </c>
      <c r="AX57" s="120">
        <f>ROUND(BB57*L29,2)</f>
        <v>0</v>
      </c>
      <c r="AY57" s="120">
        <f>ROUND(BC57*L30,2)</f>
        <v>0</v>
      </c>
      <c r="AZ57" s="120">
        <f>ROUND(SUM(AZ58:AZ64),2)</f>
        <v>0</v>
      </c>
      <c r="BA57" s="120">
        <f>ROUND(SUM(BA58:BA64),2)</f>
        <v>0</v>
      </c>
      <c r="BB57" s="120">
        <f>ROUND(SUM(BB58:BB64),2)</f>
        <v>0</v>
      </c>
      <c r="BC57" s="120">
        <f>ROUND(SUM(BC58:BC64),2)</f>
        <v>0</v>
      </c>
      <c r="BD57" s="122">
        <f>ROUND(SUM(BD58:BD64),2)</f>
        <v>0</v>
      </c>
      <c r="BE57" s="7"/>
      <c r="BS57" s="123" t="s">
        <v>74</v>
      </c>
      <c r="BT57" s="123" t="s">
        <v>82</v>
      </c>
      <c r="BU57" s="123" t="s">
        <v>76</v>
      </c>
      <c r="BV57" s="123" t="s">
        <v>77</v>
      </c>
      <c r="BW57" s="123" t="s">
        <v>91</v>
      </c>
      <c r="BX57" s="123" t="s">
        <v>5</v>
      </c>
      <c r="CL57" s="123" t="s">
        <v>19</v>
      </c>
      <c r="CM57" s="123" t="s">
        <v>84</v>
      </c>
    </row>
    <row r="58" spans="1:90" s="4" customFormat="1" ht="35.25" customHeight="1">
      <c r="A58" s="124" t="s">
        <v>85</v>
      </c>
      <c r="B58" s="63"/>
      <c r="C58" s="125"/>
      <c r="D58" s="125"/>
      <c r="E58" s="126" t="s">
        <v>79</v>
      </c>
      <c r="F58" s="126"/>
      <c r="G58" s="126"/>
      <c r="H58" s="126"/>
      <c r="I58" s="126"/>
      <c r="J58" s="125"/>
      <c r="K58" s="126" t="s">
        <v>92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'01 - SO 100 - Větev A - o...'!J32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87</v>
      </c>
      <c r="AR58" s="65"/>
      <c r="AS58" s="129">
        <v>0</v>
      </c>
      <c r="AT58" s="130">
        <f>ROUND(SUM(AV58:AW58),2)</f>
        <v>0</v>
      </c>
      <c r="AU58" s="131">
        <f>'01 - SO 100 - Větev A - o...'!P92</f>
        <v>0</v>
      </c>
      <c r="AV58" s="130">
        <f>'01 - SO 100 - Větev A - o...'!J35</f>
        <v>0</v>
      </c>
      <c r="AW58" s="130">
        <f>'01 - SO 100 - Větev A - o...'!J36</f>
        <v>0</v>
      </c>
      <c r="AX58" s="130">
        <f>'01 - SO 100 - Větev A - o...'!J37</f>
        <v>0</v>
      </c>
      <c r="AY58" s="130">
        <f>'01 - SO 100 - Větev A - o...'!J38</f>
        <v>0</v>
      </c>
      <c r="AZ58" s="130">
        <f>'01 - SO 100 - Větev A - o...'!F35</f>
        <v>0</v>
      </c>
      <c r="BA58" s="130">
        <f>'01 - SO 100 - Větev A - o...'!F36</f>
        <v>0</v>
      </c>
      <c r="BB58" s="130">
        <f>'01 - SO 100 - Větev A - o...'!F37</f>
        <v>0</v>
      </c>
      <c r="BC58" s="130">
        <f>'01 - SO 100 - Větev A - o...'!F38</f>
        <v>0</v>
      </c>
      <c r="BD58" s="132">
        <f>'01 - SO 100 - Větev A - o...'!F39</f>
        <v>0</v>
      </c>
      <c r="BE58" s="4"/>
      <c r="BT58" s="133" t="s">
        <v>84</v>
      </c>
      <c r="BV58" s="133" t="s">
        <v>77</v>
      </c>
      <c r="BW58" s="133" t="s">
        <v>93</v>
      </c>
      <c r="BX58" s="133" t="s">
        <v>91</v>
      </c>
      <c r="CL58" s="133" t="s">
        <v>19</v>
      </c>
    </row>
    <row r="59" spans="1:90" s="4" customFormat="1" ht="23.25" customHeight="1">
      <c r="A59" s="124" t="s">
        <v>85</v>
      </c>
      <c r="B59" s="63"/>
      <c r="C59" s="125"/>
      <c r="D59" s="125"/>
      <c r="E59" s="126" t="s">
        <v>89</v>
      </c>
      <c r="F59" s="126"/>
      <c r="G59" s="126"/>
      <c r="H59" s="126"/>
      <c r="I59" s="126"/>
      <c r="J59" s="125"/>
      <c r="K59" s="126" t="s">
        <v>94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'02 - SO 101 - Oprava prop...'!J32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87</v>
      </c>
      <c r="AR59" s="65"/>
      <c r="AS59" s="129">
        <v>0</v>
      </c>
      <c r="AT59" s="130">
        <f>ROUND(SUM(AV59:AW59),2)</f>
        <v>0</v>
      </c>
      <c r="AU59" s="131">
        <f>'02 - SO 101 - Oprava prop...'!P98</f>
        <v>0</v>
      </c>
      <c r="AV59" s="130">
        <f>'02 - SO 101 - Oprava prop...'!J35</f>
        <v>0</v>
      </c>
      <c r="AW59" s="130">
        <f>'02 - SO 101 - Oprava prop...'!J36</f>
        <v>0</v>
      </c>
      <c r="AX59" s="130">
        <f>'02 - SO 101 - Oprava prop...'!J37</f>
        <v>0</v>
      </c>
      <c r="AY59" s="130">
        <f>'02 - SO 101 - Oprava prop...'!J38</f>
        <v>0</v>
      </c>
      <c r="AZ59" s="130">
        <f>'02 - SO 101 - Oprava prop...'!F35</f>
        <v>0</v>
      </c>
      <c r="BA59" s="130">
        <f>'02 - SO 101 - Oprava prop...'!F36</f>
        <v>0</v>
      </c>
      <c r="BB59" s="130">
        <f>'02 - SO 101 - Oprava prop...'!F37</f>
        <v>0</v>
      </c>
      <c r="BC59" s="130">
        <f>'02 - SO 101 - Oprava prop...'!F38</f>
        <v>0</v>
      </c>
      <c r="BD59" s="132">
        <f>'02 - SO 101 - Oprava prop...'!F39</f>
        <v>0</v>
      </c>
      <c r="BE59" s="4"/>
      <c r="BT59" s="133" t="s">
        <v>84</v>
      </c>
      <c r="BV59" s="133" t="s">
        <v>77</v>
      </c>
      <c r="BW59" s="133" t="s">
        <v>95</v>
      </c>
      <c r="BX59" s="133" t="s">
        <v>91</v>
      </c>
      <c r="CL59" s="133" t="s">
        <v>19</v>
      </c>
    </row>
    <row r="60" spans="1:90" s="4" customFormat="1" ht="23.25" customHeight="1">
      <c r="A60" s="124" t="s">
        <v>85</v>
      </c>
      <c r="B60" s="63"/>
      <c r="C60" s="125"/>
      <c r="D60" s="125"/>
      <c r="E60" s="126" t="s">
        <v>96</v>
      </c>
      <c r="F60" s="126"/>
      <c r="G60" s="126"/>
      <c r="H60" s="126"/>
      <c r="I60" s="126"/>
      <c r="J60" s="125"/>
      <c r="K60" s="126" t="s">
        <v>97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>
        <f>'03 - SO 102 - Oprava prop...'!J32</f>
        <v>0</v>
      </c>
      <c r="AH60" s="125"/>
      <c r="AI60" s="125"/>
      <c r="AJ60" s="125"/>
      <c r="AK60" s="125"/>
      <c r="AL60" s="125"/>
      <c r="AM60" s="125"/>
      <c r="AN60" s="127">
        <f>SUM(AG60,AT60)</f>
        <v>0</v>
      </c>
      <c r="AO60" s="125"/>
      <c r="AP60" s="125"/>
      <c r="AQ60" s="128" t="s">
        <v>87</v>
      </c>
      <c r="AR60" s="65"/>
      <c r="AS60" s="129">
        <v>0</v>
      </c>
      <c r="AT60" s="130">
        <f>ROUND(SUM(AV60:AW60),2)</f>
        <v>0</v>
      </c>
      <c r="AU60" s="131">
        <f>'03 - SO 102 - Oprava prop...'!P97</f>
        <v>0</v>
      </c>
      <c r="AV60" s="130">
        <f>'03 - SO 102 - Oprava prop...'!J35</f>
        <v>0</v>
      </c>
      <c r="AW60" s="130">
        <f>'03 - SO 102 - Oprava prop...'!J36</f>
        <v>0</v>
      </c>
      <c r="AX60" s="130">
        <f>'03 - SO 102 - Oprava prop...'!J37</f>
        <v>0</v>
      </c>
      <c r="AY60" s="130">
        <f>'03 - SO 102 - Oprava prop...'!J38</f>
        <v>0</v>
      </c>
      <c r="AZ60" s="130">
        <f>'03 - SO 102 - Oprava prop...'!F35</f>
        <v>0</v>
      </c>
      <c r="BA60" s="130">
        <f>'03 - SO 102 - Oprava prop...'!F36</f>
        <v>0</v>
      </c>
      <c r="BB60" s="130">
        <f>'03 - SO 102 - Oprava prop...'!F37</f>
        <v>0</v>
      </c>
      <c r="BC60" s="130">
        <f>'03 - SO 102 - Oprava prop...'!F38</f>
        <v>0</v>
      </c>
      <c r="BD60" s="132">
        <f>'03 - SO 102 - Oprava prop...'!F39</f>
        <v>0</v>
      </c>
      <c r="BE60" s="4"/>
      <c r="BT60" s="133" t="s">
        <v>84</v>
      </c>
      <c r="BV60" s="133" t="s">
        <v>77</v>
      </c>
      <c r="BW60" s="133" t="s">
        <v>98</v>
      </c>
      <c r="BX60" s="133" t="s">
        <v>91</v>
      </c>
      <c r="CL60" s="133" t="s">
        <v>19</v>
      </c>
    </row>
    <row r="61" spans="1:90" s="4" customFormat="1" ht="23.25" customHeight="1">
      <c r="A61" s="124" t="s">
        <v>85</v>
      </c>
      <c r="B61" s="63"/>
      <c r="C61" s="125"/>
      <c r="D61" s="125"/>
      <c r="E61" s="126" t="s">
        <v>99</v>
      </c>
      <c r="F61" s="126"/>
      <c r="G61" s="126"/>
      <c r="H61" s="126"/>
      <c r="I61" s="126"/>
      <c r="J61" s="125"/>
      <c r="K61" s="126" t="s">
        <v>100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'04 - SO 103 - Oprava prop...'!J32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87</v>
      </c>
      <c r="AR61" s="65"/>
      <c r="AS61" s="129">
        <v>0</v>
      </c>
      <c r="AT61" s="130">
        <f>ROUND(SUM(AV61:AW61),2)</f>
        <v>0</v>
      </c>
      <c r="AU61" s="131">
        <f>'04 - SO 103 - Oprava prop...'!P97</f>
        <v>0</v>
      </c>
      <c r="AV61" s="130">
        <f>'04 - SO 103 - Oprava prop...'!J35</f>
        <v>0</v>
      </c>
      <c r="AW61" s="130">
        <f>'04 - SO 103 - Oprava prop...'!J36</f>
        <v>0</v>
      </c>
      <c r="AX61" s="130">
        <f>'04 - SO 103 - Oprava prop...'!J37</f>
        <v>0</v>
      </c>
      <c r="AY61" s="130">
        <f>'04 - SO 103 - Oprava prop...'!J38</f>
        <v>0</v>
      </c>
      <c r="AZ61" s="130">
        <f>'04 - SO 103 - Oprava prop...'!F35</f>
        <v>0</v>
      </c>
      <c r="BA61" s="130">
        <f>'04 - SO 103 - Oprava prop...'!F36</f>
        <v>0</v>
      </c>
      <c r="BB61" s="130">
        <f>'04 - SO 103 - Oprava prop...'!F37</f>
        <v>0</v>
      </c>
      <c r="BC61" s="130">
        <f>'04 - SO 103 - Oprava prop...'!F38</f>
        <v>0</v>
      </c>
      <c r="BD61" s="132">
        <f>'04 - SO 103 - Oprava prop...'!F39</f>
        <v>0</v>
      </c>
      <c r="BE61" s="4"/>
      <c r="BT61" s="133" t="s">
        <v>84</v>
      </c>
      <c r="BV61" s="133" t="s">
        <v>77</v>
      </c>
      <c r="BW61" s="133" t="s">
        <v>101</v>
      </c>
      <c r="BX61" s="133" t="s">
        <v>91</v>
      </c>
      <c r="CL61" s="133" t="s">
        <v>19</v>
      </c>
    </row>
    <row r="62" spans="1:90" s="4" customFormat="1" ht="16.5" customHeight="1">
      <c r="A62" s="124" t="s">
        <v>85</v>
      </c>
      <c r="B62" s="63"/>
      <c r="C62" s="125"/>
      <c r="D62" s="125"/>
      <c r="E62" s="126" t="s">
        <v>102</v>
      </c>
      <c r="F62" s="126"/>
      <c r="G62" s="126"/>
      <c r="H62" s="126"/>
      <c r="I62" s="126"/>
      <c r="J62" s="125"/>
      <c r="K62" s="126" t="s">
        <v>103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'05 - Hospodářské sjezdy s...'!J32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87</v>
      </c>
      <c r="AR62" s="65"/>
      <c r="AS62" s="129">
        <v>0</v>
      </c>
      <c r="AT62" s="130">
        <f>ROUND(SUM(AV62:AW62),2)</f>
        <v>0</v>
      </c>
      <c r="AU62" s="131">
        <f>'05 - Hospodářské sjezdy s...'!P97</f>
        <v>0</v>
      </c>
      <c r="AV62" s="130">
        <f>'05 - Hospodářské sjezdy s...'!J35</f>
        <v>0</v>
      </c>
      <c r="AW62" s="130">
        <f>'05 - Hospodářské sjezdy s...'!J36</f>
        <v>0</v>
      </c>
      <c r="AX62" s="130">
        <f>'05 - Hospodářské sjezdy s...'!J37</f>
        <v>0</v>
      </c>
      <c r="AY62" s="130">
        <f>'05 - Hospodářské sjezdy s...'!J38</f>
        <v>0</v>
      </c>
      <c r="AZ62" s="130">
        <f>'05 - Hospodářské sjezdy s...'!F35</f>
        <v>0</v>
      </c>
      <c r="BA62" s="130">
        <f>'05 - Hospodářské sjezdy s...'!F36</f>
        <v>0</v>
      </c>
      <c r="BB62" s="130">
        <f>'05 - Hospodářské sjezdy s...'!F37</f>
        <v>0</v>
      </c>
      <c r="BC62" s="130">
        <f>'05 - Hospodářské sjezdy s...'!F38</f>
        <v>0</v>
      </c>
      <c r="BD62" s="132">
        <f>'05 - Hospodářské sjezdy s...'!F39</f>
        <v>0</v>
      </c>
      <c r="BE62" s="4"/>
      <c r="BT62" s="133" t="s">
        <v>84</v>
      </c>
      <c r="BV62" s="133" t="s">
        <v>77</v>
      </c>
      <c r="BW62" s="133" t="s">
        <v>104</v>
      </c>
      <c r="BX62" s="133" t="s">
        <v>91</v>
      </c>
      <c r="CL62" s="133" t="s">
        <v>19</v>
      </c>
    </row>
    <row r="63" spans="1:90" s="4" customFormat="1" ht="16.5" customHeight="1">
      <c r="A63" s="124" t="s">
        <v>85</v>
      </c>
      <c r="B63" s="63"/>
      <c r="C63" s="125"/>
      <c r="D63" s="125"/>
      <c r="E63" s="126" t="s">
        <v>105</v>
      </c>
      <c r="F63" s="126"/>
      <c r="G63" s="126"/>
      <c r="H63" s="126"/>
      <c r="I63" s="126"/>
      <c r="J63" s="125"/>
      <c r="K63" s="126" t="s">
        <v>106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>
        <f>'06 - Hospodářské sjezdy'!J32</f>
        <v>0</v>
      </c>
      <c r="AH63" s="125"/>
      <c r="AI63" s="125"/>
      <c r="AJ63" s="125"/>
      <c r="AK63" s="125"/>
      <c r="AL63" s="125"/>
      <c r="AM63" s="125"/>
      <c r="AN63" s="127">
        <f>SUM(AG63,AT63)</f>
        <v>0</v>
      </c>
      <c r="AO63" s="125"/>
      <c r="AP63" s="125"/>
      <c r="AQ63" s="128" t="s">
        <v>87</v>
      </c>
      <c r="AR63" s="65"/>
      <c r="AS63" s="129">
        <v>0</v>
      </c>
      <c r="AT63" s="130">
        <f>ROUND(SUM(AV63:AW63),2)</f>
        <v>0</v>
      </c>
      <c r="AU63" s="131">
        <f>'06 - Hospodářské sjezdy'!P90</f>
        <v>0</v>
      </c>
      <c r="AV63" s="130">
        <f>'06 - Hospodářské sjezdy'!J35</f>
        <v>0</v>
      </c>
      <c r="AW63" s="130">
        <f>'06 - Hospodářské sjezdy'!J36</f>
        <v>0</v>
      </c>
      <c r="AX63" s="130">
        <f>'06 - Hospodářské sjezdy'!J37</f>
        <v>0</v>
      </c>
      <c r="AY63" s="130">
        <f>'06 - Hospodářské sjezdy'!J38</f>
        <v>0</v>
      </c>
      <c r="AZ63" s="130">
        <f>'06 - Hospodářské sjezdy'!F35</f>
        <v>0</v>
      </c>
      <c r="BA63" s="130">
        <f>'06 - Hospodářské sjezdy'!F36</f>
        <v>0</v>
      </c>
      <c r="BB63" s="130">
        <f>'06 - Hospodářské sjezdy'!F37</f>
        <v>0</v>
      </c>
      <c r="BC63" s="130">
        <f>'06 - Hospodářské sjezdy'!F38</f>
        <v>0</v>
      </c>
      <c r="BD63" s="132">
        <f>'06 - Hospodářské sjezdy'!F39</f>
        <v>0</v>
      </c>
      <c r="BE63" s="4"/>
      <c r="BT63" s="133" t="s">
        <v>84</v>
      </c>
      <c r="BV63" s="133" t="s">
        <v>77</v>
      </c>
      <c r="BW63" s="133" t="s">
        <v>107</v>
      </c>
      <c r="BX63" s="133" t="s">
        <v>91</v>
      </c>
      <c r="CL63" s="133" t="s">
        <v>19</v>
      </c>
    </row>
    <row r="64" spans="1:90" s="4" customFormat="1" ht="16.5" customHeight="1">
      <c r="A64" s="124" t="s">
        <v>85</v>
      </c>
      <c r="B64" s="63"/>
      <c r="C64" s="125"/>
      <c r="D64" s="125"/>
      <c r="E64" s="126" t="s">
        <v>108</v>
      </c>
      <c r="F64" s="126"/>
      <c r="G64" s="126"/>
      <c r="H64" s="126"/>
      <c r="I64" s="126"/>
      <c r="J64" s="125"/>
      <c r="K64" s="126" t="s">
        <v>109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'07 - Dopravní značení'!J32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87</v>
      </c>
      <c r="AR64" s="65"/>
      <c r="AS64" s="129">
        <v>0</v>
      </c>
      <c r="AT64" s="130">
        <f>ROUND(SUM(AV64:AW64),2)</f>
        <v>0</v>
      </c>
      <c r="AU64" s="131">
        <f>'07 - Dopravní značení'!P89</f>
        <v>0</v>
      </c>
      <c r="AV64" s="130">
        <f>'07 - Dopravní značení'!J35</f>
        <v>0</v>
      </c>
      <c r="AW64" s="130">
        <f>'07 - Dopravní značení'!J36</f>
        <v>0</v>
      </c>
      <c r="AX64" s="130">
        <f>'07 - Dopravní značení'!J37</f>
        <v>0</v>
      </c>
      <c r="AY64" s="130">
        <f>'07 - Dopravní značení'!J38</f>
        <v>0</v>
      </c>
      <c r="AZ64" s="130">
        <f>'07 - Dopravní značení'!F35</f>
        <v>0</v>
      </c>
      <c r="BA64" s="130">
        <f>'07 - Dopravní značení'!F36</f>
        <v>0</v>
      </c>
      <c r="BB64" s="130">
        <f>'07 - Dopravní značení'!F37</f>
        <v>0</v>
      </c>
      <c r="BC64" s="130">
        <f>'07 - Dopravní značení'!F38</f>
        <v>0</v>
      </c>
      <c r="BD64" s="132">
        <f>'07 - Dopravní značení'!F39</f>
        <v>0</v>
      </c>
      <c r="BE64" s="4"/>
      <c r="BT64" s="133" t="s">
        <v>84</v>
      </c>
      <c r="BV64" s="133" t="s">
        <v>77</v>
      </c>
      <c r="BW64" s="133" t="s">
        <v>110</v>
      </c>
      <c r="BX64" s="133" t="s">
        <v>91</v>
      </c>
      <c r="CL64" s="133" t="s">
        <v>19</v>
      </c>
    </row>
    <row r="65" spans="1:91" s="7" customFormat="1" ht="24.75" customHeight="1">
      <c r="A65" s="7"/>
      <c r="B65" s="111"/>
      <c r="C65" s="112"/>
      <c r="D65" s="113" t="s">
        <v>96</v>
      </c>
      <c r="E65" s="113"/>
      <c r="F65" s="113"/>
      <c r="G65" s="113"/>
      <c r="H65" s="113"/>
      <c r="I65" s="114"/>
      <c r="J65" s="113" t="s">
        <v>111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5">
        <f>ROUND(SUM(AG66:AG67),2)</f>
        <v>0</v>
      </c>
      <c r="AH65" s="114"/>
      <c r="AI65" s="114"/>
      <c r="AJ65" s="114"/>
      <c r="AK65" s="114"/>
      <c r="AL65" s="114"/>
      <c r="AM65" s="114"/>
      <c r="AN65" s="116">
        <f>SUM(AG65,AT65)</f>
        <v>0</v>
      </c>
      <c r="AO65" s="114"/>
      <c r="AP65" s="114"/>
      <c r="AQ65" s="117" t="s">
        <v>81</v>
      </c>
      <c r="AR65" s="118"/>
      <c r="AS65" s="119">
        <f>ROUND(SUM(AS66:AS67),2)</f>
        <v>0</v>
      </c>
      <c r="AT65" s="120">
        <f>ROUND(SUM(AV65:AW65),2)</f>
        <v>0</v>
      </c>
      <c r="AU65" s="121">
        <f>ROUND(SUM(AU66:AU67),5)</f>
        <v>0</v>
      </c>
      <c r="AV65" s="120">
        <f>ROUND(AZ65*L29,2)</f>
        <v>0</v>
      </c>
      <c r="AW65" s="120">
        <f>ROUND(BA65*L30,2)</f>
        <v>0</v>
      </c>
      <c r="AX65" s="120">
        <f>ROUND(BB65*L29,2)</f>
        <v>0</v>
      </c>
      <c r="AY65" s="120">
        <f>ROUND(BC65*L30,2)</f>
        <v>0</v>
      </c>
      <c r="AZ65" s="120">
        <f>ROUND(SUM(AZ66:AZ67),2)</f>
        <v>0</v>
      </c>
      <c r="BA65" s="120">
        <f>ROUND(SUM(BA66:BA67),2)</f>
        <v>0</v>
      </c>
      <c r="BB65" s="120">
        <f>ROUND(SUM(BB66:BB67),2)</f>
        <v>0</v>
      </c>
      <c r="BC65" s="120">
        <f>ROUND(SUM(BC66:BC67),2)</f>
        <v>0</v>
      </c>
      <c r="BD65" s="122">
        <f>ROUND(SUM(BD66:BD67),2)</f>
        <v>0</v>
      </c>
      <c r="BE65" s="7"/>
      <c r="BS65" s="123" t="s">
        <v>74</v>
      </c>
      <c r="BT65" s="123" t="s">
        <v>82</v>
      </c>
      <c r="BU65" s="123" t="s">
        <v>76</v>
      </c>
      <c r="BV65" s="123" t="s">
        <v>77</v>
      </c>
      <c r="BW65" s="123" t="s">
        <v>112</v>
      </c>
      <c r="BX65" s="123" t="s">
        <v>5</v>
      </c>
      <c r="CL65" s="123" t="s">
        <v>19</v>
      </c>
      <c r="CM65" s="123" t="s">
        <v>84</v>
      </c>
    </row>
    <row r="66" spans="1:90" s="4" customFormat="1" ht="16.5" customHeight="1">
      <c r="A66" s="124" t="s">
        <v>85</v>
      </c>
      <c r="B66" s="63"/>
      <c r="C66" s="125"/>
      <c r="D66" s="125"/>
      <c r="E66" s="126" t="s">
        <v>79</v>
      </c>
      <c r="F66" s="126"/>
      <c r="G66" s="126"/>
      <c r="H66" s="126"/>
      <c r="I66" s="126"/>
      <c r="J66" s="125"/>
      <c r="K66" s="126" t="s">
        <v>113</v>
      </c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7">
        <f>'01 - Přechodné dopravní z...'!J32</f>
        <v>0</v>
      </c>
      <c r="AH66" s="125"/>
      <c r="AI66" s="125"/>
      <c r="AJ66" s="125"/>
      <c r="AK66" s="125"/>
      <c r="AL66" s="125"/>
      <c r="AM66" s="125"/>
      <c r="AN66" s="127">
        <f>SUM(AG66,AT66)</f>
        <v>0</v>
      </c>
      <c r="AO66" s="125"/>
      <c r="AP66" s="125"/>
      <c r="AQ66" s="128" t="s">
        <v>87</v>
      </c>
      <c r="AR66" s="65"/>
      <c r="AS66" s="129">
        <v>0</v>
      </c>
      <c r="AT66" s="130">
        <f>ROUND(SUM(AV66:AW66),2)</f>
        <v>0</v>
      </c>
      <c r="AU66" s="131">
        <f>'01 - Přechodné dopravní z...'!P88</f>
        <v>0</v>
      </c>
      <c r="AV66" s="130">
        <f>'01 - Přechodné dopravní z...'!J35</f>
        <v>0</v>
      </c>
      <c r="AW66" s="130">
        <f>'01 - Přechodné dopravní z...'!J36</f>
        <v>0</v>
      </c>
      <c r="AX66" s="130">
        <f>'01 - Přechodné dopravní z...'!J37</f>
        <v>0</v>
      </c>
      <c r="AY66" s="130">
        <f>'01 - Přechodné dopravní z...'!J38</f>
        <v>0</v>
      </c>
      <c r="AZ66" s="130">
        <f>'01 - Přechodné dopravní z...'!F35</f>
        <v>0</v>
      </c>
      <c r="BA66" s="130">
        <f>'01 - Přechodné dopravní z...'!F36</f>
        <v>0</v>
      </c>
      <c r="BB66" s="130">
        <f>'01 - Přechodné dopravní z...'!F37</f>
        <v>0</v>
      </c>
      <c r="BC66" s="130">
        <f>'01 - Přechodné dopravní z...'!F38</f>
        <v>0</v>
      </c>
      <c r="BD66" s="132">
        <f>'01 - Přechodné dopravní z...'!F39</f>
        <v>0</v>
      </c>
      <c r="BE66" s="4"/>
      <c r="BT66" s="133" t="s">
        <v>84</v>
      </c>
      <c r="BV66" s="133" t="s">
        <v>77</v>
      </c>
      <c r="BW66" s="133" t="s">
        <v>114</v>
      </c>
      <c r="BX66" s="133" t="s">
        <v>112</v>
      </c>
      <c r="CL66" s="133" t="s">
        <v>19</v>
      </c>
    </row>
    <row r="67" spans="1:90" s="4" customFormat="1" ht="23.25" customHeight="1">
      <c r="A67" s="124" t="s">
        <v>85</v>
      </c>
      <c r="B67" s="63"/>
      <c r="C67" s="125"/>
      <c r="D67" s="125"/>
      <c r="E67" s="126" t="s">
        <v>89</v>
      </c>
      <c r="F67" s="126"/>
      <c r="G67" s="126"/>
      <c r="H67" s="126"/>
      <c r="I67" s="126"/>
      <c r="J67" s="125"/>
      <c r="K67" s="126" t="s">
        <v>115</v>
      </c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7">
        <f>'02 - Opravy lokálních záv...'!J32</f>
        <v>0</v>
      </c>
      <c r="AH67" s="125"/>
      <c r="AI67" s="125"/>
      <c r="AJ67" s="125"/>
      <c r="AK67" s="125"/>
      <c r="AL67" s="125"/>
      <c r="AM67" s="125"/>
      <c r="AN67" s="127">
        <f>SUM(AG67,AT67)</f>
        <v>0</v>
      </c>
      <c r="AO67" s="125"/>
      <c r="AP67" s="125"/>
      <c r="AQ67" s="128" t="s">
        <v>87</v>
      </c>
      <c r="AR67" s="65"/>
      <c r="AS67" s="129">
        <v>0</v>
      </c>
      <c r="AT67" s="130">
        <f>ROUND(SUM(AV67:AW67),2)</f>
        <v>0</v>
      </c>
      <c r="AU67" s="131">
        <f>'02 - Opravy lokálních záv...'!P91</f>
        <v>0</v>
      </c>
      <c r="AV67" s="130">
        <f>'02 - Opravy lokálních záv...'!J35</f>
        <v>0</v>
      </c>
      <c r="AW67" s="130">
        <f>'02 - Opravy lokálních záv...'!J36</f>
        <v>0</v>
      </c>
      <c r="AX67" s="130">
        <f>'02 - Opravy lokálních záv...'!J37</f>
        <v>0</v>
      </c>
      <c r="AY67" s="130">
        <f>'02 - Opravy lokálních záv...'!J38</f>
        <v>0</v>
      </c>
      <c r="AZ67" s="130">
        <f>'02 - Opravy lokálních záv...'!F35</f>
        <v>0</v>
      </c>
      <c r="BA67" s="130">
        <f>'02 - Opravy lokálních záv...'!F36</f>
        <v>0</v>
      </c>
      <c r="BB67" s="130">
        <f>'02 - Opravy lokálních záv...'!F37</f>
        <v>0</v>
      </c>
      <c r="BC67" s="130">
        <f>'02 - Opravy lokálních záv...'!F38</f>
        <v>0</v>
      </c>
      <c r="BD67" s="132">
        <f>'02 - Opravy lokálních záv...'!F39</f>
        <v>0</v>
      </c>
      <c r="BE67" s="4"/>
      <c r="BT67" s="133" t="s">
        <v>84</v>
      </c>
      <c r="BV67" s="133" t="s">
        <v>77</v>
      </c>
      <c r="BW67" s="133" t="s">
        <v>116</v>
      </c>
      <c r="BX67" s="133" t="s">
        <v>112</v>
      </c>
      <c r="CL67" s="133" t="s">
        <v>19</v>
      </c>
    </row>
    <row r="68" spans="1:91" s="7" customFormat="1" ht="16.5" customHeight="1">
      <c r="A68" s="124" t="s">
        <v>85</v>
      </c>
      <c r="B68" s="111"/>
      <c r="C68" s="112"/>
      <c r="D68" s="113" t="s">
        <v>117</v>
      </c>
      <c r="E68" s="113"/>
      <c r="F68" s="113"/>
      <c r="G68" s="113"/>
      <c r="H68" s="113"/>
      <c r="I68" s="114"/>
      <c r="J68" s="113" t="s">
        <v>118</v>
      </c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6">
        <f>'VON - Vedlejší a ostatní ...'!J30</f>
        <v>0</v>
      </c>
      <c r="AH68" s="114"/>
      <c r="AI68" s="114"/>
      <c r="AJ68" s="114"/>
      <c r="AK68" s="114"/>
      <c r="AL68" s="114"/>
      <c r="AM68" s="114"/>
      <c r="AN68" s="116">
        <f>SUM(AG68,AT68)</f>
        <v>0</v>
      </c>
      <c r="AO68" s="114"/>
      <c r="AP68" s="114"/>
      <c r="AQ68" s="117" t="s">
        <v>81</v>
      </c>
      <c r="AR68" s="118"/>
      <c r="AS68" s="134">
        <v>0</v>
      </c>
      <c r="AT68" s="135">
        <f>ROUND(SUM(AV68:AW68),2)</f>
        <v>0</v>
      </c>
      <c r="AU68" s="136">
        <f>'VON - Vedlejší a ostatní ...'!P84</f>
        <v>0</v>
      </c>
      <c r="AV68" s="135">
        <f>'VON - Vedlejší a ostatní ...'!J33</f>
        <v>0</v>
      </c>
      <c r="AW68" s="135">
        <f>'VON - Vedlejší a ostatní ...'!J34</f>
        <v>0</v>
      </c>
      <c r="AX68" s="135">
        <f>'VON - Vedlejší a ostatní ...'!J35</f>
        <v>0</v>
      </c>
      <c r="AY68" s="135">
        <f>'VON - Vedlejší a ostatní ...'!J36</f>
        <v>0</v>
      </c>
      <c r="AZ68" s="135">
        <f>'VON - Vedlejší a ostatní ...'!F33</f>
        <v>0</v>
      </c>
      <c r="BA68" s="135">
        <f>'VON - Vedlejší a ostatní ...'!F34</f>
        <v>0</v>
      </c>
      <c r="BB68" s="135">
        <f>'VON - Vedlejší a ostatní ...'!F35</f>
        <v>0</v>
      </c>
      <c r="BC68" s="135">
        <f>'VON - Vedlejší a ostatní ...'!F36</f>
        <v>0</v>
      </c>
      <c r="BD68" s="137">
        <f>'VON - Vedlejší a ostatní ...'!F37</f>
        <v>0</v>
      </c>
      <c r="BE68" s="7"/>
      <c r="BT68" s="123" t="s">
        <v>82</v>
      </c>
      <c r="BV68" s="123" t="s">
        <v>77</v>
      </c>
      <c r="BW68" s="123" t="s">
        <v>119</v>
      </c>
      <c r="BX68" s="123" t="s">
        <v>5</v>
      </c>
      <c r="CL68" s="123" t="s">
        <v>19</v>
      </c>
      <c r="CM68" s="123" t="s">
        <v>84</v>
      </c>
    </row>
    <row r="69" spans="1:57" s="2" customFormat="1" ht="30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4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44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</sheetData>
  <sheetProtection password="CC35" sheet="1" objects="1" scenarios="1" formatColumns="0" formatRows="0"/>
  <mergeCells count="94">
    <mergeCell ref="C52:G52"/>
    <mergeCell ref="D57:H57"/>
    <mergeCell ref="D55:H55"/>
    <mergeCell ref="E59:I59"/>
    <mergeCell ref="E56:I56"/>
    <mergeCell ref="E60:I60"/>
    <mergeCell ref="E61:I61"/>
    <mergeCell ref="E62:I62"/>
    <mergeCell ref="E63:I63"/>
    <mergeCell ref="E64:I64"/>
    <mergeCell ref="E58:I58"/>
    <mergeCell ref="I52:AF52"/>
    <mergeCell ref="J57:AF57"/>
    <mergeCell ref="J55:AF55"/>
    <mergeCell ref="K60:AF60"/>
    <mergeCell ref="K62:AF62"/>
    <mergeCell ref="K63:AF63"/>
    <mergeCell ref="K59:AF59"/>
    <mergeCell ref="K58:AF58"/>
    <mergeCell ref="K61:AF61"/>
    <mergeCell ref="K64:AF64"/>
    <mergeCell ref="K56:AF56"/>
    <mergeCell ref="L45:AO45"/>
    <mergeCell ref="D65:H65"/>
    <mergeCell ref="J65:AF65"/>
    <mergeCell ref="E66:I66"/>
    <mergeCell ref="K66:AF66"/>
    <mergeCell ref="E67:I67"/>
    <mergeCell ref="K67:AF67"/>
    <mergeCell ref="D68:H68"/>
    <mergeCell ref="J68:AF68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63:AM63"/>
    <mergeCell ref="AG62:AM62"/>
    <mergeCell ref="AG61:AM61"/>
    <mergeCell ref="AG52:AM52"/>
    <mergeCell ref="AG57:AM57"/>
    <mergeCell ref="AG55:AM55"/>
    <mergeCell ref="AG60:AM60"/>
    <mergeCell ref="AG59:AM59"/>
    <mergeCell ref="AG64:AM64"/>
    <mergeCell ref="AG58:AM58"/>
    <mergeCell ref="AG56:AM56"/>
    <mergeCell ref="AM47:AN47"/>
    <mergeCell ref="AM49:AP49"/>
    <mergeCell ref="AM50:AP50"/>
    <mergeCell ref="AN64:AP64"/>
    <mergeCell ref="AN63:AP63"/>
    <mergeCell ref="AN52:AP52"/>
    <mergeCell ref="AN56:AP56"/>
    <mergeCell ref="AN62:AP62"/>
    <mergeCell ref="AN61:AP61"/>
    <mergeCell ref="AN58:AP58"/>
    <mergeCell ref="AN59:AP59"/>
    <mergeCell ref="AN60:AP60"/>
    <mergeCell ref="AN55:AP55"/>
    <mergeCell ref="AN57:AP57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6" location="'01 - SO 000 - Bourací a p...'!C2" display="/"/>
    <hyperlink ref="A58" location="'01 - SO 100 - Větev A - o...'!C2" display="/"/>
    <hyperlink ref="A59" location="'02 - SO 101 - Oprava prop...'!C2" display="/"/>
    <hyperlink ref="A60" location="'03 - SO 102 - Oprava prop...'!C2" display="/"/>
    <hyperlink ref="A61" location="'04 - SO 103 - Oprava prop...'!C2" display="/"/>
    <hyperlink ref="A62" location="'05 - Hospodářské sjezdy s...'!C2" display="/"/>
    <hyperlink ref="A63" location="'06 - Hospodářské sjezdy'!C2" display="/"/>
    <hyperlink ref="A64" location="'07 - Dopravní značení'!C2" display="/"/>
    <hyperlink ref="A66" location="'01 - Přechodné dopravní z...'!C2" display="/"/>
    <hyperlink ref="A67" location="'02 - Opravy lokálních záv...'!C2" display="/"/>
    <hyperlink ref="A6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851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852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ROUND(J88,2)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ROUND((SUM(BE88:BE141)),2)</f>
        <v>0</v>
      </c>
      <c r="G35" s="38"/>
      <c r="H35" s="38"/>
      <c r="I35" s="157">
        <v>0.21</v>
      </c>
      <c r="J35" s="156">
        <f>ROUND(((SUM(BE88:BE141))*I35),2)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ROUND((SUM(BF88:BF141)),2)</f>
        <v>0</v>
      </c>
      <c r="G36" s="38"/>
      <c r="H36" s="38"/>
      <c r="I36" s="157">
        <v>0.15</v>
      </c>
      <c r="J36" s="156">
        <f>ROUND(((SUM(BF88:BF141))*I36),2)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ROUND((SUM(BG88:BG141)),2)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ROUND((SUM(BH88:BH141)),2)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ROUND((SUM(BI88:BI141)),2)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851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01 - Přechodné dopravní značení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J88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J89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132</v>
      </c>
      <c r="E65" s="182"/>
      <c r="F65" s="182"/>
      <c r="G65" s="182"/>
      <c r="H65" s="182"/>
      <c r="I65" s="182"/>
      <c r="J65" s="183">
        <f>J90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388</v>
      </c>
      <c r="E66" s="182"/>
      <c r="F66" s="182"/>
      <c r="G66" s="182"/>
      <c r="H66" s="182"/>
      <c r="I66" s="182"/>
      <c r="J66" s="183">
        <f>J99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135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9" t="str">
        <f>E7</f>
        <v>II183 Srbice - Poděvousy - oprava</v>
      </c>
      <c r="F76" s="32"/>
      <c r="G76" s="32"/>
      <c r="H76" s="32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121</v>
      </c>
      <c r="D77" s="22"/>
      <c r="E77" s="22"/>
      <c r="F77" s="22"/>
      <c r="G77" s="22"/>
      <c r="H77" s="22"/>
      <c r="I77" s="22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69" t="s">
        <v>851</v>
      </c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123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E11</f>
        <v>01 - Přechodné dopravní značení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F14</f>
        <v xml:space="preserve"> </v>
      </c>
      <c r="G82" s="40"/>
      <c r="H82" s="40"/>
      <c r="I82" s="32" t="s">
        <v>23</v>
      </c>
      <c r="J82" s="72" t="str">
        <f>IF(J14="","",J14)</f>
        <v>5. 12. 2022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E17</f>
        <v>SÚS PK, p.o.</v>
      </c>
      <c r="G84" s="40"/>
      <c r="H84" s="40"/>
      <c r="I84" s="32" t="s">
        <v>33</v>
      </c>
      <c r="J84" s="36" t="str">
        <f>E23</f>
        <v>IK Plzeň s.r.o.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IF(E20="","",E20)</f>
        <v>Vyplň údaj</v>
      </c>
      <c r="G85" s="40"/>
      <c r="H85" s="40"/>
      <c r="I85" s="32" t="s">
        <v>38</v>
      </c>
      <c r="J85" s="36" t="str">
        <f>E26</f>
        <v xml:space="preserve"> 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85"/>
      <c r="B87" s="186"/>
      <c r="C87" s="187" t="s">
        <v>136</v>
      </c>
      <c r="D87" s="188" t="s">
        <v>60</v>
      </c>
      <c r="E87" s="188" t="s">
        <v>56</v>
      </c>
      <c r="F87" s="188" t="s">
        <v>57</v>
      </c>
      <c r="G87" s="188" t="s">
        <v>137</v>
      </c>
      <c r="H87" s="188" t="s">
        <v>138</v>
      </c>
      <c r="I87" s="188" t="s">
        <v>139</v>
      </c>
      <c r="J87" s="188" t="s">
        <v>127</v>
      </c>
      <c r="K87" s="189" t="s">
        <v>140</v>
      </c>
      <c r="L87" s="190"/>
      <c r="M87" s="92" t="s">
        <v>19</v>
      </c>
      <c r="N87" s="93" t="s">
        <v>45</v>
      </c>
      <c r="O87" s="93" t="s">
        <v>141</v>
      </c>
      <c r="P87" s="93" t="s">
        <v>142</v>
      </c>
      <c r="Q87" s="93" t="s">
        <v>143</v>
      </c>
      <c r="R87" s="93" t="s">
        <v>144</v>
      </c>
      <c r="S87" s="93" t="s">
        <v>145</v>
      </c>
      <c r="T87" s="94" t="s">
        <v>146</v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1:63" s="2" customFormat="1" ht="22.8" customHeight="1">
      <c r="A88" s="38"/>
      <c r="B88" s="39"/>
      <c r="C88" s="99" t="s">
        <v>147</v>
      </c>
      <c r="D88" s="40"/>
      <c r="E88" s="40"/>
      <c r="F88" s="40"/>
      <c r="G88" s="40"/>
      <c r="H88" s="40"/>
      <c r="I88" s="40"/>
      <c r="J88" s="191">
        <f>BK88</f>
        <v>0</v>
      </c>
      <c r="K88" s="40"/>
      <c r="L88" s="44"/>
      <c r="M88" s="95"/>
      <c r="N88" s="192"/>
      <c r="O88" s="96"/>
      <c r="P88" s="193">
        <f>P89</f>
        <v>0</v>
      </c>
      <c r="Q88" s="96"/>
      <c r="R88" s="193">
        <f>R89</f>
        <v>0</v>
      </c>
      <c r="S88" s="96"/>
      <c r="T88" s="194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74</v>
      </c>
      <c r="AU88" s="17" t="s">
        <v>128</v>
      </c>
      <c r="BK88" s="195">
        <f>BK89</f>
        <v>0</v>
      </c>
    </row>
    <row r="89" spans="1:63" s="12" customFormat="1" ht="25.9" customHeight="1">
      <c r="A89" s="12"/>
      <c r="B89" s="196"/>
      <c r="C89" s="197"/>
      <c r="D89" s="198" t="s">
        <v>74</v>
      </c>
      <c r="E89" s="199" t="s">
        <v>148</v>
      </c>
      <c r="F89" s="199" t="s">
        <v>149</v>
      </c>
      <c r="G89" s="197"/>
      <c r="H89" s="197"/>
      <c r="I89" s="200"/>
      <c r="J89" s="201">
        <f>BK89</f>
        <v>0</v>
      </c>
      <c r="K89" s="197"/>
      <c r="L89" s="202"/>
      <c r="M89" s="203"/>
      <c r="N89" s="204"/>
      <c r="O89" s="204"/>
      <c r="P89" s="205">
        <f>P90+P99</f>
        <v>0</v>
      </c>
      <c r="Q89" s="204"/>
      <c r="R89" s="205">
        <f>R90+R99</f>
        <v>0</v>
      </c>
      <c r="S89" s="204"/>
      <c r="T89" s="206">
        <f>T90+T99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82</v>
      </c>
      <c r="AT89" s="208" t="s">
        <v>74</v>
      </c>
      <c r="AU89" s="208" t="s">
        <v>75</v>
      </c>
      <c r="AY89" s="207" t="s">
        <v>150</v>
      </c>
      <c r="BK89" s="209">
        <f>BK90+BK99</f>
        <v>0</v>
      </c>
    </row>
    <row r="90" spans="1:63" s="12" customFormat="1" ht="22.8" customHeight="1">
      <c r="A90" s="12"/>
      <c r="B90" s="196"/>
      <c r="C90" s="197"/>
      <c r="D90" s="198" t="s">
        <v>74</v>
      </c>
      <c r="E90" s="210" t="s">
        <v>214</v>
      </c>
      <c r="F90" s="210" t="s">
        <v>219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SUM(P91:P98)</f>
        <v>0</v>
      </c>
      <c r="Q90" s="204"/>
      <c r="R90" s="205">
        <f>SUM(R91:R98)</f>
        <v>0</v>
      </c>
      <c r="S90" s="204"/>
      <c r="T90" s="206">
        <f>SUM(T91:T98)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82</v>
      </c>
      <c r="AT90" s="208" t="s">
        <v>74</v>
      </c>
      <c r="AU90" s="208" t="s">
        <v>82</v>
      </c>
      <c r="AY90" s="207" t="s">
        <v>150</v>
      </c>
      <c r="BK90" s="209">
        <f>SUM(BK91:BK98)</f>
        <v>0</v>
      </c>
    </row>
    <row r="91" spans="1:65" s="2" customFormat="1" ht="24.15" customHeight="1">
      <c r="A91" s="38"/>
      <c r="B91" s="39"/>
      <c r="C91" s="212" t="s">
        <v>82</v>
      </c>
      <c r="D91" s="212" t="s">
        <v>152</v>
      </c>
      <c r="E91" s="213" t="s">
        <v>853</v>
      </c>
      <c r="F91" s="214" t="s">
        <v>854</v>
      </c>
      <c r="G91" s="215" t="s">
        <v>531</v>
      </c>
      <c r="H91" s="216">
        <v>40</v>
      </c>
      <c r="I91" s="217"/>
      <c r="J91" s="218">
        <f>ROUND(I91*H91,2)</f>
        <v>0</v>
      </c>
      <c r="K91" s="214" t="s">
        <v>156</v>
      </c>
      <c r="L91" s="44"/>
      <c r="M91" s="219" t="s">
        <v>19</v>
      </c>
      <c r="N91" s="220" t="s">
        <v>46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157</v>
      </c>
      <c r="AT91" s="223" t="s">
        <v>152</v>
      </c>
      <c r="AU91" s="223" t="s">
        <v>84</v>
      </c>
      <c r="AY91" s="17" t="s">
        <v>150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157</v>
      </c>
      <c r="BM91" s="223" t="s">
        <v>855</v>
      </c>
    </row>
    <row r="92" spans="1:47" s="2" customFormat="1" ht="12">
      <c r="A92" s="38"/>
      <c r="B92" s="39"/>
      <c r="C92" s="40"/>
      <c r="D92" s="225" t="s">
        <v>159</v>
      </c>
      <c r="E92" s="40"/>
      <c r="F92" s="226" t="s">
        <v>856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159</v>
      </c>
      <c r="AU92" s="17" t="s">
        <v>84</v>
      </c>
    </row>
    <row r="93" spans="1:51" s="13" customFormat="1" ht="12">
      <c r="A93" s="13"/>
      <c r="B93" s="230"/>
      <c r="C93" s="231"/>
      <c r="D93" s="232" t="s">
        <v>161</v>
      </c>
      <c r="E93" s="233" t="s">
        <v>19</v>
      </c>
      <c r="F93" s="234" t="s">
        <v>857</v>
      </c>
      <c r="G93" s="231"/>
      <c r="H93" s="233" t="s">
        <v>19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161</v>
      </c>
      <c r="AU93" s="240" t="s">
        <v>84</v>
      </c>
      <c r="AV93" s="13" t="s">
        <v>82</v>
      </c>
      <c r="AW93" s="13" t="s">
        <v>37</v>
      </c>
      <c r="AX93" s="13" t="s">
        <v>75</v>
      </c>
      <c r="AY93" s="240" t="s">
        <v>150</v>
      </c>
    </row>
    <row r="94" spans="1:51" s="13" customFormat="1" ht="12">
      <c r="A94" s="13"/>
      <c r="B94" s="230"/>
      <c r="C94" s="231"/>
      <c r="D94" s="232" t="s">
        <v>161</v>
      </c>
      <c r="E94" s="233" t="s">
        <v>19</v>
      </c>
      <c r="F94" s="234" t="s">
        <v>858</v>
      </c>
      <c r="G94" s="231"/>
      <c r="H94" s="233" t="s">
        <v>19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0" t="s">
        <v>161</v>
      </c>
      <c r="AU94" s="240" t="s">
        <v>84</v>
      </c>
      <c r="AV94" s="13" t="s">
        <v>82</v>
      </c>
      <c r="AW94" s="13" t="s">
        <v>37</v>
      </c>
      <c r="AX94" s="13" t="s">
        <v>75</v>
      </c>
      <c r="AY94" s="240" t="s">
        <v>150</v>
      </c>
    </row>
    <row r="95" spans="1:51" s="14" customFormat="1" ht="12">
      <c r="A95" s="14"/>
      <c r="B95" s="241"/>
      <c r="C95" s="242"/>
      <c r="D95" s="232" t="s">
        <v>161</v>
      </c>
      <c r="E95" s="243" t="s">
        <v>19</v>
      </c>
      <c r="F95" s="244" t="s">
        <v>859</v>
      </c>
      <c r="G95" s="242"/>
      <c r="H95" s="245">
        <v>40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1" t="s">
        <v>161</v>
      </c>
      <c r="AU95" s="251" t="s">
        <v>84</v>
      </c>
      <c r="AV95" s="14" t="s">
        <v>84</v>
      </c>
      <c r="AW95" s="14" t="s">
        <v>37</v>
      </c>
      <c r="AX95" s="14" t="s">
        <v>75</v>
      </c>
      <c r="AY95" s="251" t="s">
        <v>150</v>
      </c>
    </row>
    <row r="96" spans="1:65" s="2" customFormat="1" ht="49.05" customHeight="1">
      <c r="A96" s="38"/>
      <c r="B96" s="39"/>
      <c r="C96" s="212" t="s">
        <v>84</v>
      </c>
      <c r="D96" s="212" t="s">
        <v>152</v>
      </c>
      <c r="E96" s="213" t="s">
        <v>860</v>
      </c>
      <c r="F96" s="214" t="s">
        <v>861</v>
      </c>
      <c r="G96" s="215" t="s">
        <v>531</v>
      </c>
      <c r="H96" s="216">
        <v>3600</v>
      </c>
      <c r="I96" s="217"/>
      <c r="J96" s="218">
        <f>ROUND(I96*H96,2)</f>
        <v>0</v>
      </c>
      <c r="K96" s="214" t="s">
        <v>156</v>
      </c>
      <c r="L96" s="44"/>
      <c r="M96" s="219" t="s">
        <v>19</v>
      </c>
      <c r="N96" s="220" t="s">
        <v>46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157</v>
      </c>
      <c r="AT96" s="223" t="s">
        <v>152</v>
      </c>
      <c r="AU96" s="223" t="s">
        <v>84</v>
      </c>
      <c r="AY96" s="17" t="s">
        <v>150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157</v>
      </c>
      <c r="BM96" s="223" t="s">
        <v>862</v>
      </c>
    </row>
    <row r="97" spans="1:47" s="2" customFormat="1" ht="12">
      <c r="A97" s="38"/>
      <c r="B97" s="39"/>
      <c r="C97" s="40"/>
      <c r="D97" s="225" t="s">
        <v>159</v>
      </c>
      <c r="E97" s="40"/>
      <c r="F97" s="226" t="s">
        <v>863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159</v>
      </c>
      <c r="AU97" s="17" t="s">
        <v>84</v>
      </c>
    </row>
    <row r="98" spans="1:51" s="14" customFormat="1" ht="12">
      <c r="A98" s="14"/>
      <c r="B98" s="241"/>
      <c r="C98" s="242"/>
      <c r="D98" s="232" t="s">
        <v>161</v>
      </c>
      <c r="E98" s="243" t="s">
        <v>19</v>
      </c>
      <c r="F98" s="244" t="s">
        <v>864</v>
      </c>
      <c r="G98" s="242"/>
      <c r="H98" s="245">
        <v>3600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161</v>
      </c>
      <c r="AU98" s="251" t="s">
        <v>84</v>
      </c>
      <c r="AV98" s="14" t="s">
        <v>84</v>
      </c>
      <c r="AW98" s="14" t="s">
        <v>37</v>
      </c>
      <c r="AX98" s="14" t="s">
        <v>75</v>
      </c>
      <c r="AY98" s="251" t="s">
        <v>150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526</v>
      </c>
      <c r="F99" s="210" t="s">
        <v>527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SUM(P100:P141)</f>
        <v>0</v>
      </c>
      <c r="Q99" s="204"/>
      <c r="R99" s="205">
        <f>SUM(R100:R141)</f>
        <v>0</v>
      </c>
      <c r="S99" s="204"/>
      <c r="T99" s="206">
        <f>SUM(T100:T141)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150</v>
      </c>
      <c r="BK99" s="209">
        <f>SUM(BK100:BK141)</f>
        <v>0</v>
      </c>
    </row>
    <row r="100" spans="1:65" s="2" customFormat="1" ht="37.8" customHeight="1">
      <c r="A100" s="38"/>
      <c r="B100" s="39"/>
      <c r="C100" s="212" t="s">
        <v>174</v>
      </c>
      <c r="D100" s="212" t="s">
        <v>152</v>
      </c>
      <c r="E100" s="213" t="s">
        <v>865</v>
      </c>
      <c r="F100" s="214" t="s">
        <v>866</v>
      </c>
      <c r="G100" s="215" t="s">
        <v>531</v>
      </c>
      <c r="H100" s="216">
        <v>12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867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868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51" s="13" customFormat="1" ht="12">
      <c r="A102" s="13"/>
      <c r="B102" s="230"/>
      <c r="C102" s="231"/>
      <c r="D102" s="232" t="s">
        <v>161</v>
      </c>
      <c r="E102" s="233" t="s">
        <v>19</v>
      </c>
      <c r="F102" s="234" t="s">
        <v>869</v>
      </c>
      <c r="G102" s="231"/>
      <c r="H102" s="233" t="s">
        <v>19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161</v>
      </c>
      <c r="AU102" s="240" t="s">
        <v>84</v>
      </c>
      <c r="AV102" s="13" t="s">
        <v>82</v>
      </c>
      <c r="AW102" s="13" t="s">
        <v>37</v>
      </c>
      <c r="AX102" s="13" t="s">
        <v>75</v>
      </c>
      <c r="AY102" s="240" t="s">
        <v>150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157</v>
      </c>
      <c r="G103" s="242"/>
      <c r="H103" s="245">
        <v>4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84</v>
      </c>
      <c r="AV103" s="14" t="s">
        <v>84</v>
      </c>
      <c r="AW103" s="14" t="s">
        <v>37</v>
      </c>
      <c r="AX103" s="14" t="s">
        <v>75</v>
      </c>
      <c r="AY103" s="251" t="s">
        <v>150</v>
      </c>
    </row>
    <row r="104" spans="1:51" s="13" customFormat="1" ht="12">
      <c r="A104" s="13"/>
      <c r="B104" s="230"/>
      <c r="C104" s="231"/>
      <c r="D104" s="232" t="s">
        <v>161</v>
      </c>
      <c r="E104" s="233" t="s">
        <v>19</v>
      </c>
      <c r="F104" s="234" t="s">
        <v>870</v>
      </c>
      <c r="G104" s="231"/>
      <c r="H104" s="233" t="s">
        <v>19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84</v>
      </c>
      <c r="AV104" s="13" t="s">
        <v>82</v>
      </c>
      <c r="AW104" s="13" t="s">
        <v>37</v>
      </c>
      <c r="AX104" s="13" t="s">
        <v>75</v>
      </c>
      <c r="AY104" s="240" t="s">
        <v>150</v>
      </c>
    </row>
    <row r="105" spans="1:51" s="14" customFormat="1" ht="12">
      <c r="A105" s="14"/>
      <c r="B105" s="241"/>
      <c r="C105" s="242"/>
      <c r="D105" s="232" t="s">
        <v>161</v>
      </c>
      <c r="E105" s="243" t="s">
        <v>19</v>
      </c>
      <c r="F105" s="244" t="s">
        <v>206</v>
      </c>
      <c r="G105" s="242"/>
      <c r="H105" s="245">
        <v>8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161</v>
      </c>
      <c r="AU105" s="251" t="s">
        <v>84</v>
      </c>
      <c r="AV105" s="14" t="s">
        <v>84</v>
      </c>
      <c r="AW105" s="14" t="s">
        <v>37</v>
      </c>
      <c r="AX105" s="14" t="s">
        <v>75</v>
      </c>
      <c r="AY105" s="251" t="s">
        <v>150</v>
      </c>
    </row>
    <row r="106" spans="1:65" s="2" customFormat="1" ht="37.8" customHeight="1">
      <c r="A106" s="38"/>
      <c r="B106" s="39"/>
      <c r="C106" s="212" t="s">
        <v>157</v>
      </c>
      <c r="D106" s="212" t="s">
        <v>152</v>
      </c>
      <c r="E106" s="213" t="s">
        <v>871</v>
      </c>
      <c r="F106" s="214" t="s">
        <v>872</v>
      </c>
      <c r="G106" s="215" t="s">
        <v>531</v>
      </c>
      <c r="H106" s="216">
        <v>29</v>
      </c>
      <c r="I106" s="217"/>
      <c r="J106" s="218">
        <f>ROUND(I106*H106,2)</f>
        <v>0</v>
      </c>
      <c r="K106" s="214" t="s">
        <v>156</v>
      </c>
      <c r="L106" s="44"/>
      <c r="M106" s="219" t="s">
        <v>19</v>
      </c>
      <c r="N106" s="220" t="s">
        <v>46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157</v>
      </c>
      <c r="AT106" s="223" t="s">
        <v>152</v>
      </c>
      <c r="AU106" s="223" t="s">
        <v>84</v>
      </c>
      <c r="AY106" s="17" t="s">
        <v>150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157</v>
      </c>
      <c r="BM106" s="223" t="s">
        <v>873</v>
      </c>
    </row>
    <row r="107" spans="1:47" s="2" customFormat="1" ht="12">
      <c r="A107" s="38"/>
      <c r="B107" s="39"/>
      <c r="C107" s="40"/>
      <c r="D107" s="225" t="s">
        <v>159</v>
      </c>
      <c r="E107" s="40"/>
      <c r="F107" s="226" t="s">
        <v>874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159</v>
      </c>
      <c r="AU107" s="17" t="s">
        <v>84</v>
      </c>
    </row>
    <row r="108" spans="1:51" s="13" customFormat="1" ht="12">
      <c r="A108" s="13"/>
      <c r="B108" s="230"/>
      <c r="C108" s="231"/>
      <c r="D108" s="232" t="s">
        <v>161</v>
      </c>
      <c r="E108" s="233" t="s">
        <v>19</v>
      </c>
      <c r="F108" s="234" t="s">
        <v>875</v>
      </c>
      <c r="G108" s="231"/>
      <c r="H108" s="233" t="s">
        <v>19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161</v>
      </c>
      <c r="AU108" s="240" t="s">
        <v>84</v>
      </c>
      <c r="AV108" s="13" t="s">
        <v>82</v>
      </c>
      <c r="AW108" s="13" t="s">
        <v>37</v>
      </c>
      <c r="AX108" s="13" t="s">
        <v>75</v>
      </c>
      <c r="AY108" s="240" t="s">
        <v>150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157</v>
      </c>
      <c r="G109" s="242"/>
      <c r="H109" s="245">
        <v>4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51" s="13" customFormat="1" ht="12">
      <c r="A110" s="13"/>
      <c r="B110" s="230"/>
      <c r="C110" s="231"/>
      <c r="D110" s="232" t="s">
        <v>161</v>
      </c>
      <c r="E110" s="233" t="s">
        <v>19</v>
      </c>
      <c r="F110" s="234" t="s">
        <v>876</v>
      </c>
      <c r="G110" s="231"/>
      <c r="H110" s="233" t="s">
        <v>19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161</v>
      </c>
      <c r="AU110" s="240" t="s">
        <v>84</v>
      </c>
      <c r="AV110" s="13" t="s">
        <v>82</v>
      </c>
      <c r="AW110" s="13" t="s">
        <v>37</v>
      </c>
      <c r="AX110" s="13" t="s">
        <v>75</v>
      </c>
      <c r="AY110" s="240" t="s">
        <v>150</v>
      </c>
    </row>
    <row r="111" spans="1:51" s="14" customFormat="1" ht="12">
      <c r="A111" s="14"/>
      <c r="B111" s="241"/>
      <c r="C111" s="242"/>
      <c r="D111" s="232" t="s">
        <v>161</v>
      </c>
      <c r="E111" s="243" t="s">
        <v>19</v>
      </c>
      <c r="F111" s="244" t="s">
        <v>84</v>
      </c>
      <c r="G111" s="242"/>
      <c r="H111" s="245">
        <v>2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161</v>
      </c>
      <c r="AU111" s="251" t="s">
        <v>84</v>
      </c>
      <c r="AV111" s="14" t="s">
        <v>84</v>
      </c>
      <c r="AW111" s="14" t="s">
        <v>37</v>
      </c>
      <c r="AX111" s="14" t="s">
        <v>75</v>
      </c>
      <c r="AY111" s="251" t="s">
        <v>150</v>
      </c>
    </row>
    <row r="112" spans="1:51" s="13" customFormat="1" ht="12">
      <c r="A112" s="13"/>
      <c r="B112" s="230"/>
      <c r="C112" s="231"/>
      <c r="D112" s="232" t="s">
        <v>161</v>
      </c>
      <c r="E112" s="233" t="s">
        <v>19</v>
      </c>
      <c r="F112" s="234" t="s">
        <v>877</v>
      </c>
      <c r="G112" s="231"/>
      <c r="H112" s="233" t="s">
        <v>19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84</v>
      </c>
      <c r="AV112" s="13" t="s">
        <v>82</v>
      </c>
      <c r="AW112" s="13" t="s">
        <v>37</v>
      </c>
      <c r="AX112" s="13" t="s">
        <v>75</v>
      </c>
      <c r="AY112" s="240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174</v>
      </c>
      <c r="G113" s="242"/>
      <c r="H113" s="245">
        <v>3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51" s="13" customFormat="1" ht="12">
      <c r="A114" s="13"/>
      <c r="B114" s="230"/>
      <c r="C114" s="231"/>
      <c r="D114" s="232" t="s">
        <v>161</v>
      </c>
      <c r="E114" s="233" t="s">
        <v>19</v>
      </c>
      <c r="F114" s="234" t="s">
        <v>878</v>
      </c>
      <c r="G114" s="231"/>
      <c r="H114" s="233" t="s">
        <v>19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84</v>
      </c>
      <c r="AV114" s="13" t="s">
        <v>82</v>
      </c>
      <c r="AW114" s="13" t="s">
        <v>37</v>
      </c>
      <c r="AX114" s="13" t="s">
        <v>75</v>
      </c>
      <c r="AY114" s="240" t="s">
        <v>150</v>
      </c>
    </row>
    <row r="115" spans="1:51" s="14" customFormat="1" ht="12">
      <c r="A115" s="14"/>
      <c r="B115" s="241"/>
      <c r="C115" s="242"/>
      <c r="D115" s="232" t="s">
        <v>161</v>
      </c>
      <c r="E115" s="243" t="s">
        <v>19</v>
      </c>
      <c r="F115" s="244" t="s">
        <v>84</v>
      </c>
      <c r="G115" s="242"/>
      <c r="H115" s="245">
        <v>2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161</v>
      </c>
      <c r="AU115" s="251" t="s">
        <v>84</v>
      </c>
      <c r="AV115" s="14" t="s">
        <v>84</v>
      </c>
      <c r="AW115" s="14" t="s">
        <v>37</v>
      </c>
      <c r="AX115" s="14" t="s">
        <v>75</v>
      </c>
      <c r="AY115" s="251" t="s">
        <v>150</v>
      </c>
    </row>
    <row r="116" spans="1:51" s="13" customFormat="1" ht="12">
      <c r="A116" s="13"/>
      <c r="B116" s="230"/>
      <c r="C116" s="231"/>
      <c r="D116" s="232" t="s">
        <v>161</v>
      </c>
      <c r="E116" s="233" t="s">
        <v>19</v>
      </c>
      <c r="F116" s="234" t="s">
        <v>879</v>
      </c>
      <c r="G116" s="231"/>
      <c r="H116" s="233" t="s">
        <v>19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161</v>
      </c>
      <c r="AU116" s="240" t="s">
        <v>84</v>
      </c>
      <c r="AV116" s="13" t="s">
        <v>82</v>
      </c>
      <c r="AW116" s="13" t="s">
        <v>37</v>
      </c>
      <c r="AX116" s="13" t="s">
        <v>75</v>
      </c>
      <c r="AY116" s="240" t="s">
        <v>150</v>
      </c>
    </row>
    <row r="117" spans="1:51" s="14" customFormat="1" ht="12">
      <c r="A117" s="14"/>
      <c r="B117" s="241"/>
      <c r="C117" s="242"/>
      <c r="D117" s="232" t="s">
        <v>161</v>
      </c>
      <c r="E117" s="243" t="s">
        <v>19</v>
      </c>
      <c r="F117" s="244" t="s">
        <v>82</v>
      </c>
      <c r="G117" s="242"/>
      <c r="H117" s="245">
        <v>1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161</v>
      </c>
      <c r="AU117" s="251" t="s">
        <v>84</v>
      </c>
      <c r="AV117" s="14" t="s">
        <v>84</v>
      </c>
      <c r="AW117" s="14" t="s">
        <v>37</v>
      </c>
      <c r="AX117" s="14" t="s">
        <v>75</v>
      </c>
      <c r="AY117" s="251" t="s">
        <v>150</v>
      </c>
    </row>
    <row r="118" spans="1:51" s="13" customFormat="1" ht="12">
      <c r="A118" s="13"/>
      <c r="B118" s="230"/>
      <c r="C118" s="231"/>
      <c r="D118" s="232" t="s">
        <v>161</v>
      </c>
      <c r="E118" s="233" t="s">
        <v>19</v>
      </c>
      <c r="F118" s="234" t="s">
        <v>880</v>
      </c>
      <c r="G118" s="231"/>
      <c r="H118" s="233" t="s">
        <v>19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161</v>
      </c>
      <c r="AU118" s="240" t="s">
        <v>84</v>
      </c>
      <c r="AV118" s="13" t="s">
        <v>82</v>
      </c>
      <c r="AW118" s="13" t="s">
        <v>37</v>
      </c>
      <c r="AX118" s="13" t="s">
        <v>75</v>
      </c>
      <c r="AY118" s="240" t="s">
        <v>150</v>
      </c>
    </row>
    <row r="119" spans="1:51" s="14" customFormat="1" ht="12">
      <c r="A119" s="14"/>
      <c r="B119" s="241"/>
      <c r="C119" s="242"/>
      <c r="D119" s="232" t="s">
        <v>161</v>
      </c>
      <c r="E119" s="243" t="s">
        <v>19</v>
      </c>
      <c r="F119" s="244" t="s">
        <v>82</v>
      </c>
      <c r="G119" s="242"/>
      <c r="H119" s="245">
        <v>1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1" t="s">
        <v>161</v>
      </c>
      <c r="AU119" s="251" t="s">
        <v>84</v>
      </c>
      <c r="AV119" s="14" t="s">
        <v>84</v>
      </c>
      <c r="AW119" s="14" t="s">
        <v>37</v>
      </c>
      <c r="AX119" s="14" t="s">
        <v>75</v>
      </c>
      <c r="AY119" s="251" t="s">
        <v>150</v>
      </c>
    </row>
    <row r="120" spans="1:51" s="13" customFormat="1" ht="12">
      <c r="A120" s="13"/>
      <c r="B120" s="230"/>
      <c r="C120" s="231"/>
      <c r="D120" s="232" t="s">
        <v>161</v>
      </c>
      <c r="E120" s="233" t="s">
        <v>19</v>
      </c>
      <c r="F120" s="234" t="s">
        <v>857</v>
      </c>
      <c r="G120" s="231"/>
      <c r="H120" s="233" t="s">
        <v>19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161</v>
      </c>
      <c r="AU120" s="240" t="s">
        <v>84</v>
      </c>
      <c r="AV120" s="13" t="s">
        <v>82</v>
      </c>
      <c r="AW120" s="13" t="s">
        <v>37</v>
      </c>
      <c r="AX120" s="13" t="s">
        <v>75</v>
      </c>
      <c r="AY120" s="240" t="s">
        <v>150</v>
      </c>
    </row>
    <row r="121" spans="1:51" s="13" customFormat="1" ht="12">
      <c r="A121" s="13"/>
      <c r="B121" s="230"/>
      <c r="C121" s="231"/>
      <c r="D121" s="232" t="s">
        <v>161</v>
      </c>
      <c r="E121" s="233" t="s">
        <v>19</v>
      </c>
      <c r="F121" s="234" t="s">
        <v>881</v>
      </c>
      <c r="G121" s="231"/>
      <c r="H121" s="233" t="s">
        <v>19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161</v>
      </c>
      <c r="AU121" s="240" t="s">
        <v>84</v>
      </c>
      <c r="AV121" s="13" t="s">
        <v>82</v>
      </c>
      <c r="AW121" s="13" t="s">
        <v>37</v>
      </c>
      <c r="AX121" s="13" t="s">
        <v>75</v>
      </c>
      <c r="AY121" s="240" t="s">
        <v>150</v>
      </c>
    </row>
    <row r="122" spans="1:51" s="14" customFormat="1" ht="12">
      <c r="A122" s="14"/>
      <c r="B122" s="241"/>
      <c r="C122" s="242"/>
      <c r="D122" s="232" t="s">
        <v>161</v>
      </c>
      <c r="E122" s="243" t="s">
        <v>19</v>
      </c>
      <c r="F122" s="244" t="s">
        <v>157</v>
      </c>
      <c r="G122" s="242"/>
      <c r="H122" s="245">
        <v>4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161</v>
      </c>
      <c r="AU122" s="251" t="s">
        <v>84</v>
      </c>
      <c r="AV122" s="14" t="s">
        <v>84</v>
      </c>
      <c r="AW122" s="14" t="s">
        <v>37</v>
      </c>
      <c r="AX122" s="14" t="s">
        <v>75</v>
      </c>
      <c r="AY122" s="251" t="s">
        <v>150</v>
      </c>
    </row>
    <row r="123" spans="1:51" s="13" customFormat="1" ht="12">
      <c r="A123" s="13"/>
      <c r="B123" s="230"/>
      <c r="C123" s="231"/>
      <c r="D123" s="232" t="s">
        <v>161</v>
      </c>
      <c r="E123" s="233" t="s">
        <v>19</v>
      </c>
      <c r="F123" s="234" t="s">
        <v>882</v>
      </c>
      <c r="G123" s="231"/>
      <c r="H123" s="233" t="s">
        <v>19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161</v>
      </c>
      <c r="AU123" s="240" t="s">
        <v>84</v>
      </c>
      <c r="AV123" s="13" t="s">
        <v>82</v>
      </c>
      <c r="AW123" s="13" t="s">
        <v>37</v>
      </c>
      <c r="AX123" s="13" t="s">
        <v>75</v>
      </c>
      <c r="AY123" s="240" t="s">
        <v>150</v>
      </c>
    </row>
    <row r="124" spans="1:51" s="14" customFormat="1" ht="12">
      <c r="A124" s="14"/>
      <c r="B124" s="241"/>
      <c r="C124" s="242"/>
      <c r="D124" s="232" t="s">
        <v>161</v>
      </c>
      <c r="E124" s="243" t="s">
        <v>19</v>
      </c>
      <c r="F124" s="244" t="s">
        <v>157</v>
      </c>
      <c r="G124" s="242"/>
      <c r="H124" s="245">
        <v>4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161</v>
      </c>
      <c r="AU124" s="251" t="s">
        <v>84</v>
      </c>
      <c r="AV124" s="14" t="s">
        <v>84</v>
      </c>
      <c r="AW124" s="14" t="s">
        <v>37</v>
      </c>
      <c r="AX124" s="14" t="s">
        <v>75</v>
      </c>
      <c r="AY124" s="251" t="s">
        <v>150</v>
      </c>
    </row>
    <row r="125" spans="1:51" s="13" customFormat="1" ht="12">
      <c r="A125" s="13"/>
      <c r="B125" s="230"/>
      <c r="C125" s="231"/>
      <c r="D125" s="232" t="s">
        <v>161</v>
      </c>
      <c r="E125" s="233" t="s">
        <v>19</v>
      </c>
      <c r="F125" s="234" t="s">
        <v>883</v>
      </c>
      <c r="G125" s="231"/>
      <c r="H125" s="233" t="s">
        <v>19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161</v>
      </c>
      <c r="AU125" s="240" t="s">
        <v>84</v>
      </c>
      <c r="AV125" s="13" t="s">
        <v>82</v>
      </c>
      <c r="AW125" s="13" t="s">
        <v>37</v>
      </c>
      <c r="AX125" s="13" t="s">
        <v>75</v>
      </c>
      <c r="AY125" s="240" t="s">
        <v>150</v>
      </c>
    </row>
    <row r="126" spans="1:51" s="14" customFormat="1" ht="12">
      <c r="A126" s="14"/>
      <c r="B126" s="241"/>
      <c r="C126" s="242"/>
      <c r="D126" s="232" t="s">
        <v>161</v>
      </c>
      <c r="E126" s="243" t="s">
        <v>19</v>
      </c>
      <c r="F126" s="244" t="s">
        <v>206</v>
      </c>
      <c r="G126" s="242"/>
      <c r="H126" s="245">
        <v>8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161</v>
      </c>
      <c r="AU126" s="251" t="s">
        <v>84</v>
      </c>
      <c r="AV126" s="14" t="s">
        <v>84</v>
      </c>
      <c r="AW126" s="14" t="s">
        <v>37</v>
      </c>
      <c r="AX126" s="14" t="s">
        <v>75</v>
      </c>
      <c r="AY126" s="251" t="s">
        <v>150</v>
      </c>
    </row>
    <row r="127" spans="1:65" s="2" customFormat="1" ht="44.25" customHeight="1">
      <c r="A127" s="38"/>
      <c r="B127" s="39"/>
      <c r="C127" s="212" t="s">
        <v>188</v>
      </c>
      <c r="D127" s="212" t="s">
        <v>152</v>
      </c>
      <c r="E127" s="213" t="s">
        <v>884</v>
      </c>
      <c r="F127" s="214" t="s">
        <v>885</v>
      </c>
      <c r="G127" s="215" t="s">
        <v>531</v>
      </c>
      <c r="H127" s="216">
        <v>1080</v>
      </c>
      <c r="I127" s="217"/>
      <c r="J127" s="218">
        <f>ROUND(I127*H127,2)</f>
        <v>0</v>
      </c>
      <c r="K127" s="214" t="s">
        <v>156</v>
      </c>
      <c r="L127" s="44"/>
      <c r="M127" s="219" t="s">
        <v>19</v>
      </c>
      <c r="N127" s="220" t="s">
        <v>46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157</v>
      </c>
      <c r="AT127" s="223" t="s">
        <v>152</v>
      </c>
      <c r="AU127" s="223" t="s">
        <v>84</v>
      </c>
      <c r="AY127" s="17" t="s">
        <v>150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157</v>
      </c>
      <c r="BM127" s="223" t="s">
        <v>886</v>
      </c>
    </row>
    <row r="128" spans="1:47" s="2" customFormat="1" ht="12">
      <c r="A128" s="38"/>
      <c r="B128" s="39"/>
      <c r="C128" s="40"/>
      <c r="D128" s="225" t="s">
        <v>159</v>
      </c>
      <c r="E128" s="40"/>
      <c r="F128" s="226" t="s">
        <v>887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84</v>
      </c>
    </row>
    <row r="129" spans="1:51" s="14" customFormat="1" ht="12">
      <c r="A129" s="14"/>
      <c r="B129" s="241"/>
      <c r="C129" s="242"/>
      <c r="D129" s="232" t="s">
        <v>161</v>
      </c>
      <c r="E129" s="243" t="s">
        <v>19</v>
      </c>
      <c r="F129" s="244" t="s">
        <v>888</v>
      </c>
      <c r="G129" s="242"/>
      <c r="H129" s="245">
        <v>1080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1" t="s">
        <v>161</v>
      </c>
      <c r="AU129" s="251" t="s">
        <v>84</v>
      </c>
      <c r="AV129" s="14" t="s">
        <v>84</v>
      </c>
      <c r="AW129" s="14" t="s">
        <v>37</v>
      </c>
      <c r="AX129" s="14" t="s">
        <v>75</v>
      </c>
      <c r="AY129" s="251" t="s">
        <v>150</v>
      </c>
    </row>
    <row r="130" spans="1:65" s="2" customFormat="1" ht="44.25" customHeight="1">
      <c r="A130" s="38"/>
      <c r="B130" s="39"/>
      <c r="C130" s="212" t="s">
        <v>194</v>
      </c>
      <c r="D130" s="212" t="s">
        <v>152</v>
      </c>
      <c r="E130" s="213" t="s">
        <v>889</v>
      </c>
      <c r="F130" s="214" t="s">
        <v>890</v>
      </c>
      <c r="G130" s="215" t="s">
        <v>531</v>
      </c>
      <c r="H130" s="216">
        <v>3000</v>
      </c>
      <c r="I130" s="217"/>
      <c r="J130" s="218">
        <f>ROUND(I130*H130,2)</f>
        <v>0</v>
      </c>
      <c r="K130" s="214" t="s">
        <v>156</v>
      </c>
      <c r="L130" s="44"/>
      <c r="M130" s="219" t="s">
        <v>19</v>
      </c>
      <c r="N130" s="220" t="s">
        <v>46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157</v>
      </c>
      <c r="AT130" s="223" t="s">
        <v>152</v>
      </c>
      <c r="AU130" s="223" t="s">
        <v>84</v>
      </c>
      <c r="AY130" s="17" t="s">
        <v>150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157</v>
      </c>
      <c r="BM130" s="223" t="s">
        <v>891</v>
      </c>
    </row>
    <row r="131" spans="1:47" s="2" customFormat="1" ht="12">
      <c r="A131" s="38"/>
      <c r="B131" s="39"/>
      <c r="C131" s="40"/>
      <c r="D131" s="225" t="s">
        <v>159</v>
      </c>
      <c r="E131" s="40"/>
      <c r="F131" s="226" t="s">
        <v>892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159</v>
      </c>
      <c r="AU131" s="17" t="s">
        <v>84</v>
      </c>
    </row>
    <row r="132" spans="1:51" s="14" customFormat="1" ht="12">
      <c r="A132" s="14"/>
      <c r="B132" s="241"/>
      <c r="C132" s="242"/>
      <c r="D132" s="232" t="s">
        <v>161</v>
      </c>
      <c r="E132" s="243" t="s">
        <v>19</v>
      </c>
      <c r="F132" s="244" t="s">
        <v>893</v>
      </c>
      <c r="G132" s="242"/>
      <c r="H132" s="245">
        <v>1560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161</v>
      </c>
      <c r="AU132" s="251" t="s">
        <v>84</v>
      </c>
      <c r="AV132" s="14" t="s">
        <v>84</v>
      </c>
      <c r="AW132" s="14" t="s">
        <v>37</v>
      </c>
      <c r="AX132" s="14" t="s">
        <v>75</v>
      </c>
      <c r="AY132" s="251" t="s">
        <v>150</v>
      </c>
    </row>
    <row r="133" spans="1:51" s="13" customFormat="1" ht="12">
      <c r="A133" s="13"/>
      <c r="B133" s="230"/>
      <c r="C133" s="231"/>
      <c r="D133" s="232" t="s">
        <v>161</v>
      </c>
      <c r="E133" s="233" t="s">
        <v>19</v>
      </c>
      <c r="F133" s="234" t="s">
        <v>857</v>
      </c>
      <c r="G133" s="231"/>
      <c r="H133" s="233" t="s">
        <v>19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161</v>
      </c>
      <c r="AU133" s="240" t="s">
        <v>84</v>
      </c>
      <c r="AV133" s="13" t="s">
        <v>82</v>
      </c>
      <c r="AW133" s="13" t="s">
        <v>37</v>
      </c>
      <c r="AX133" s="13" t="s">
        <v>75</v>
      </c>
      <c r="AY133" s="240" t="s">
        <v>150</v>
      </c>
    </row>
    <row r="134" spans="1:51" s="14" customFormat="1" ht="12">
      <c r="A134" s="14"/>
      <c r="B134" s="241"/>
      <c r="C134" s="242"/>
      <c r="D134" s="232" t="s">
        <v>161</v>
      </c>
      <c r="E134" s="243" t="s">
        <v>19</v>
      </c>
      <c r="F134" s="244" t="s">
        <v>894</v>
      </c>
      <c r="G134" s="242"/>
      <c r="H134" s="245">
        <v>1440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161</v>
      </c>
      <c r="AU134" s="251" t="s">
        <v>84</v>
      </c>
      <c r="AV134" s="14" t="s">
        <v>84</v>
      </c>
      <c r="AW134" s="14" t="s">
        <v>37</v>
      </c>
      <c r="AX134" s="14" t="s">
        <v>75</v>
      </c>
      <c r="AY134" s="251" t="s">
        <v>150</v>
      </c>
    </row>
    <row r="135" spans="1:65" s="2" customFormat="1" ht="24.15" customHeight="1">
      <c r="A135" s="38"/>
      <c r="B135" s="39"/>
      <c r="C135" s="212" t="s">
        <v>201</v>
      </c>
      <c r="D135" s="212" t="s">
        <v>152</v>
      </c>
      <c r="E135" s="213" t="s">
        <v>895</v>
      </c>
      <c r="F135" s="214" t="s">
        <v>896</v>
      </c>
      <c r="G135" s="215" t="s">
        <v>531</v>
      </c>
      <c r="H135" s="216">
        <v>3</v>
      </c>
      <c r="I135" s="217"/>
      <c r="J135" s="218">
        <f>ROUND(I135*H135,2)</f>
        <v>0</v>
      </c>
      <c r="K135" s="214" t="s">
        <v>156</v>
      </c>
      <c r="L135" s="44"/>
      <c r="M135" s="219" t="s">
        <v>19</v>
      </c>
      <c r="N135" s="220" t="s">
        <v>46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157</v>
      </c>
      <c r="AT135" s="223" t="s">
        <v>152</v>
      </c>
      <c r="AU135" s="223" t="s">
        <v>84</v>
      </c>
      <c r="AY135" s="17" t="s">
        <v>150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157</v>
      </c>
      <c r="BM135" s="223" t="s">
        <v>897</v>
      </c>
    </row>
    <row r="136" spans="1:47" s="2" customFormat="1" ht="12">
      <c r="A136" s="38"/>
      <c r="B136" s="39"/>
      <c r="C136" s="40"/>
      <c r="D136" s="225" t="s">
        <v>159</v>
      </c>
      <c r="E136" s="40"/>
      <c r="F136" s="226" t="s">
        <v>898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84</v>
      </c>
    </row>
    <row r="137" spans="1:51" s="13" customFormat="1" ht="12">
      <c r="A137" s="13"/>
      <c r="B137" s="230"/>
      <c r="C137" s="231"/>
      <c r="D137" s="232" t="s">
        <v>161</v>
      </c>
      <c r="E137" s="233" t="s">
        <v>19</v>
      </c>
      <c r="F137" s="234" t="s">
        <v>899</v>
      </c>
      <c r="G137" s="231"/>
      <c r="H137" s="233" t="s">
        <v>19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161</v>
      </c>
      <c r="AU137" s="240" t="s">
        <v>84</v>
      </c>
      <c r="AV137" s="13" t="s">
        <v>82</v>
      </c>
      <c r="AW137" s="13" t="s">
        <v>37</v>
      </c>
      <c r="AX137" s="13" t="s">
        <v>75</v>
      </c>
      <c r="AY137" s="240" t="s">
        <v>150</v>
      </c>
    </row>
    <row r="138" spans="1:51" s="14" customFormat="1" ht="12">
      <c r="A138" s="14"/>
      <c r="B138" s="241"/>
      <c r="C138" s="242"/>
      <c r="D138" s="232" t="s">
        <v>161</v>
      </c>
      <c r="E138" s="243" t="s">
        <v>19</v>
      </c>
      <c r="F138" s="244" t="s">
        <v>174</v>
      </c>
      <c r="G138" s="242"/>
      <c r="H138" s="245">
        <v>3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161</v>
      </c>
      <c r="AU138" s="251" t="s">
        <v>84</v>
      </c>
      <c r="AV138" s="14" t="s">
        <v>84</v>
      </c>
      <c r="AW138" s="14" t="s">
        <v>37</v>
      </c>
      <c r="AX138" s="14" t="s">
        <v>75</v>
      </c>
      <c r="AY138" s="251" t="s">
        <v>150</v>
      </c>
    </row>
    <row r="139" spans="1:65" s="2" customFormat="1" ht="37.8" customHeight="1">
      <c r="A139" s="38"/>
      <c r="B139" s="39"/>
      <c r="C139" s="212" t="s">
        <v>206</v>
      </c>
      <c r="D139" s="212" t="s">
        <v>152</v>
      </c>
      <c r="E139" s="213" t="s">
        <v>900</v>
      </c>
      <c r="F139" s="214" t="s">
        <v>901</v>
      </c>
      <c r="G139" s="215" t="s">
        <v>531</v>
      </c>
      <c r="H139" s="216">
        <v>270</v>
      </c>
      <c r="I139" s="217"/>
      <c r="J139" s="218">
        <f>ROUND(I139*H139,2)</f>
        <v>0</v>
      </c>
      <c r="K139" s="214" t="s">
        <v>156</v>
      </c>
      <c r="L139" s="44"/>
      <c r="M139" s="219" t="s">
        <v>19</v>
      </c>
      <c r="N139" s="220" t="s">
        <v>46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157</v>
      </c>
      <c r="AT139" s="223" t="s">
        <v>152</v>
      </c>
      <c r="AU139" s="223" t="s">
        <v>84</v>
      </c>
      <c r="AY139" s="17" t="s">
        <v>150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157</v>
      </c>
      <c r="BM139" s="223" t="s">
        <v>902</v>
      </c>
    </row>
    <row r="140" spans="1:47" s="2" customFormat="1" ht="12">
      <c r="A140" s="38"/>
      <c r="B140" s="39"/>
      <c r="C140" s="40"/>
      <c r="D140" s="225" t="s">
        <v>159</v>
      </c>
      <c r="E140" s="40"/>
      <c r="F140" s="226" t="s">
        <v>903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84</v>
      </c>
    </row>
    <row r="141" spans="1:51" s="14" customFormat="1" ht="12">
      <c r="A141" s="14"/>
      <c r="B141" s="241"/>
      <c r="C141" s="242"/>
      <c r="D141" s="232" t="s">
        <v>161</v>
      </c>
      <c r="E141" s="243" t="s">
        <v>19</v>
      </c>
      <c r="F141" s="244" t="s">
        <v>904</v>
      </c>
      <c r="G141" s="242"/>
      <c r="H141" s="245">
        <v>270</v>
      </c>
      <c r="I141" s="246"/>
      <c r="J141" s="242"/>
      <c r="K141" s="242"/>
      <c r="L141" s="247"/>
      <c r="M141" s="266"/>
      <c r="N141" s="267"/>
      <c r="O141" s="267"/>
      <c r="P141" s="267"/>
      <c r="Q141" s="267"/>
      <c r="R141" s="267"/>
      <c r="S141" s="267"/>
      <c r="T141" s="26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161</v>
      </c>
      <c r="AU141" s="251" t="s">
        <v>84</v>
      </c>
      <c r="AV141" s="14" t="s">
        <v>84</v>
      </c>
      <c r="AW141" s="14" t="s">
        <v>37</v>
      </c>
      <c r="AX141" s="14" t="s">
        <v>75</v>
      </c>
      <c r="AY141" s="251" t="s">
        <v>150</v>
      </c>
    </row>
    <row r="142" spans="1:31" s="2" customFormat="1" ht="6.95" customHeight="1">
      <c r="A142" s="38"/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87:K14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2_02/913321111"/>
    <hyperlink ref="F97" r:id="rId2" display="https://podminky.urs.cz/item/CS_URS_2022_02/913321211"/>
    <hyperlink ref="F101" r:id="rId3" display="https://podminky.urs.cz/item/CS_URS_2022_02/913121111"/>
    <hyperlink ref="F107" r:id="rId4" display="https://podminky.urs.cz/item/CS_URS_2022_02/913121112"/>
    <hyperlink ref="F128" r:id="rId5" display="https://podminky.urs.cz/item/CS_URS_2022_02/913121211"/>
    <hyperlink ref="F131" r:id="rId6" display="https://podminky.urs.cz/item/CS_URS_2022_02/913121212"/>
    <hyperlink ref="F136" r:id="rId7" display="https://podminky.urs.cz/item/CS_URS_2022_02/913211113"/>
    <hyperlink ref="F140" r:id="rId8" display="https://podminky.urs.cz/item/CS_URS_2022_02/9132112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851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905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ROUND((SUM(BE91:BE170)),2)</f>
        <v>0</v>
      </c>
      <c r="G35" s="38"/>
      <c r="H35" s="38"/>
      <c r="I35" s="157">
        <v>0.21</v>
      </c>
      <c r="J35" s="156">
        <f>ROUND(((SUM(BE91:BE170))*I35),2)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ROUND((SUM(BF91:BF170)),2)</f>
        <v>0</v>
      </c>
      <c r="G36" s="38"/>
      <c r="H36" s="38"/>
      <c r="I36" s="157">
        <v>0.15</v>
      </c>
      <c r="J36" s="156">
        <f>ROUND(((SUM(BF91:BF170))*I36),2)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ROUND((SUM(BG91:BG170)),2)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ROUND((SUM(BH91:BH170)),2)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ROUND((SUM(BI91:BI170)),2)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851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02 - Opravy lokálních závad na objízdných trasách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131</v>
      </c>
      <c r="E66" s="182"/>
      <c r="F66" s="182"/>
      <c r="G66" s="182"/>
      <c r="H66" s="182"/>
      <c r="I66" s="182"/>
      <c r="J66" s="183">
        <f>J121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132</v>
      </c>
      <c r="E67" s="182"/>
      <c r="F67" s="182"/>
      <c r="G67" s="182"/>
      <c r="H67" s="182"/>
      <c r="I67" s="182"/>
      <c r="J67" s="183">
        <f>J142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133</v>
      </c>
      <c r="E68" s="182"/>
      <c r="F68" s="182"/>
      <c r="G68" s="182"/>
      <c r="H68" s="182"/>
      <c r="I68" s="182"/>
      <c r="J68" s="183">
        <f>J155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134</v>
      </c>
      <c r="E69" s="182"/>
      <c r="F69" s="182"/>
      <c r="G69" s="182"/>
      <c r="H69" s="182"/>
      <c r="I69" s="182"/>
      <c r="J69" s="183">
        <f>J168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135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II183 Srbice - Poděvousy - oprava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121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851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123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E11</f>
        <v>02 - Opravy lokálních závad na objízdných trasách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 xml:space="preserve"> </v>
      </c>
      <c r="G85" s="40"/>
      <c r="H85" s="40"/>
      <c r="I85" s="32" t="s">
        <v>23</v>
      </c>
      <c r="J85" s="72" t="str">
        <f>IF(J14="","",J14)</f>
        <v>5. 12. 2022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E17</f>
        <v>SÚS PK, p.o.</v>
      </c>
      <c r="G87" s="40"/>
      <c r="H87" s="40"/>
      <c r="I87" s="32" t="s">
        <v>33</v>
      </c>
      <c r="J87" s="36" t="str">
        <f>E23</f>
        <v>IK Plzeň s.r.o.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31</v>
      </c>
      <c r="D88" s="40"/>
      <c r="E88" s="40"/>
      <c r="F88" s="27" t="str">
        <f>IF(E20="","",E20)</f>
        <v>Vyplň údaj</v>
      </c>
      <c r="G88" s="40"/>
      <c r="H88" s="40"/>
      <c r="I88" s="32" t="s">
        <v>38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136</v>
      </c>
      <c r="D90" s="188" t="s">
        <v>60</v>
      </c>
      <c r="E90" s="188" t="s">
        <v>56</v>
      </c>
      <c r="F90" s="188" t="s">
        <v>57</v>
      </c>
      <c r="G90" s="188" t="s">
        <v>137</v>
      </c>
      <c r="H90" s="188" t="s">
        <v>138</v>
      </c>
      <c r="I90" s="188" t="s">
        <v>139</v>
      </c>
      <c r="J90" s="188" t="s">
        <v>127</v>
      </c>
      <c r="K90" s="189" t="s">
        <v>140</v>
      </c>
      <c r="L90" s="190"/>
      <c r="M90" s="92" t="s">
        <v>19</v>
      </c>
      <c r="N90" s="93" t="s">
        <v>45</v>
      </c>
      <c r="O90" s="93" t="s">
        <v>141</v>
      </c>
      <c r="P90" s="93" t="s">
        <v>142</v>
      </c>
      <c r="Q90" s="93" t="s">
        <v>143</v>
      </c>
      <c r="R90" s="93" t="s">
        <v>144</v>
      </c>
      <c r="S90" s="93" t="s">
        <v>145</v>
      </c>
      <c r="T90" s="94" t="s">
        <v>146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147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545.1585</v>
      </c>
      <c r="S91" s="96"/>
      <c r="T91" s="194">
        <f>T92</f>
        <v>281.75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74</v>
      </c>
      <c r="AU91" s="17" t="s">
        <v>128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74</v>
      </c>
      <c r="E92" s="199" t="s">
        <v>148</v>
      </c>
      <c r="F92" s="199" t="s">
        <v>149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P93+P121+P142+P155+P168</f>
        <v>0</v>
      </c>
      <c r="Q92" s="204"/>
      <c r="R92" s="205">
        <f>R93+R121+R142+R155+R168</f>
        <v>545.1585</v>
      </c>
      <c r="S92" s="204"/>
      <c r="T92" s="206">
        <f>T93+T121+T142+T155+T168</f>
        <v>281.75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82</v>
      </c>
      <c r="AT92" s="208" t="s">
        <v>74</v>
      </c>
      <c r="AU92" s="208" t="s">
        <v>75</v>
      </c>
      <c r="AY92" s="207" t="s">
        <v>150</v>
      </c>
      <c r="BK92" s="209">
        <f>BK93+BK121+BK142+BK155+BK168</f>
        <v>0</v>
      </c>
    </row>
    <row r="93" spans="1:63" s="12" customFormat="1" ht="22.8" customHeight="1">
      <c r="A93" s="12"/>
      <c r="B93" s="196"/>
      <c r="C93" s="197"/>
      <c r="D93" s="198" t="s">
        <v>74</v>
      </c>
      <c r="E93" s="210" t="s">
        <v>82</v>
      </c>
      <c r="F93" s="210" t="s">
        <v>151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SUM(P94:P120)</f>
        <v>0</v>
      </c>
      <c r="Q93" s="204"/>
      <c r="R93" s="205">
        <f>SUM(R94:R120)</f>
        <v>0.0455</v>
      </c>
      <c r="S93" s="204"/>
      <c r="T93" s="206">
        <f>SUM(T94:T120)</f>
        <v>271.75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82</v>
      </c>
      <c r="AT93" s="208" t="s">
        <v>74</v>
      </c>
      <c r="AU93" s="208" t="s">
        <v>82</v>
      </c>
      <c r="AY93" s="207" t="s">
        <v>150</v>
      </c>
      <c r="BK93" s="209">
        <f>SUM(BK94:BK120)</f>
        <v>0</v>
      </c>
    </row>
    <row r="94" spans="1:65" s="2" customFormat="1" ht="66.75" customHeight="1">
      <c r="A94" s="38"/>
      <c r="B94" s="39"/>
      <c r="C94" s="212" t="s">
        <v>82</v>
      </c>
      <c r="D94" s="212" t="s">
        <v>152</v>
      </c>
      <c r="E94" s="213" t="s">
        <v>153</v>
      </c>
      <c r="F94" s="214" t="s">
        <v>154</v>
      </c>
      <c r="G94" s="215" t="s">
        <v>155</v>
      </c>
      <c r="H94" s="216">
        <v>300</v>
      </c>
      <c r="I94" s="217"/>
      <c r="J94" s="218">
        <f>ROUND(I94*H94,2)</f>
        <v>0</v>
      </c>
      <c r="K94" s="214" t="s">
        <v>156</v>
      </c>
      <c r="L94" s="44"/>
      <c r="M94" s="219" t="s">
        <v>19</v>
      </c>
      <c r="N94" s="220" t="s">
        <v>46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0.58</v>
      </c>
      <c r="T94" s="222">
        <f>S94*H94</f>
        <v>174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157</v>
      </c>
      <c r="AT94" s="223" t="s">
        <v>152</v>
      </c>
      <c r="AU94" s="223" t="s">
        <v>84</v>
      </c>
      <c r="AY94" s="17" t="s">
        <v>150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157</v>
      </c>
      <c r="BM94" s="223" t="s">
        <v>906</v>
      </c>
    </row>
    <row r="95" spans="1:47" s="2" customFormat="1" ht="12">
      <c r="A95" s="38"/>
      <c r="B95" s="39"/>
      <c r="C95" s="40"/>
      <c r="D95" s="225" t="s">
        <v>159</v>
      </c>
      <c r="E95" s="40"/>
      <c r="F95" s="226" t="s">
        <v>160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159</v>
      </c>
      <c r="AU95" s="17" t="s">
        <v>84</v>
      </c>
    </row>
    <row r="96" spans="1:51" s="13" customFormat="1" ht="12">
      <c r="A96" s="13"/>
      <c r="B96" s="230"/>
      <c r="C96" s="231"/>
      <c r="D96" s="232" t="s">
        <v>161</v>
      </c>
      <c r="E96" s="233" t="s">
        <v>19</v>
      </c>
      <c r="F96" s="234" t="s">
        <v>907</v>
      </c>
      <c r="G96" s="231"/>
      <c r="H96" s="233" t="s">
        <v>19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0" t="s">
        <v>161</v>
      </c>
      <c r="AU96" s="240" t="s">
        <v>84</v>
      </c>
      <c r="AV96" s="13" t="s">
        <v>82</v>
      </c>
      <c r="AW96" s="13" t="s">
        <v>37</v>
      </c>
      <c r="AX96" s="13" t="s">
        <v>75</v>
      </c>
      <c r="AY96" s="240" t="s">
        <v>150</v>
      </c>
    </row>
    <row r="97" spans="1:51" s="14" customFormat="1" ht="12">
      <c r="A97" s="14"/>
      <c r="B97" s="241"/>
      <c r="C97" s="242"/>
      <c r="D97" s="232" t="s">
        <v>161</v>
      </c>
      <c r="E97" s="243" t="s">
        <v>19</v>
      </c>
      <c r="F97" s="244" t="s">
        <v>908</v>
      </c>
      <c r="G97" s="242"/>
      <c r="H97" s="245">
        <v>300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1" t="s">
        <v>161</v>
      </c>
      <c r="AU97" s="251" t="s">
        <v>84</v>
      </c>
      <c r="AV97" s="14" t="s">
        <v>84</v>
      </c>
      <c r="AW97" s="14" t="s">
        <v>37</v>
      </c>
      <c r="AX97" s="14" t="s">
        <v>75</v>
      </c>
      <c r="AY97" s="251" t="s">
        <v>150</v>
      </c>
    </row>
    <row r="98" spans="1:65" s="2" customFormat="1" ht="44.25" customHeight="1">
      <c r="A98" s="38"/>
      <c r="B98" s="39"/>
      <c r="C98" s="212" t="s">
        <v>84</v>
      </c>
      <c r="D98" s="212" t="s">
        <v>152</v>
      </c>
      <c r="E98" s="213" t="s">
        <v>909</v>
      </c>
      <c r="F98" s="214" t="s">
        <v>910</v>
      </c>
      <c r="G98" s="215" t="s">
        <v>155</v>
      </c>
      <c r="H98" s="216">
        <v>150</v>
      </c>
      <c r="I98" s="217"/>
      <c r="J98" s="218">
        <f>ROUND(I98*H98,2)</f>
        <v>0</v>
      </c>
      <c r="K98" s="214" t="s">
        <v>156</v>
      </c>
      <c r="L98" s="44"/>
      <c r="M98" s="219" t="s">
        <v>19</v>
      </c>
      <c r="N98" s="220" t="s">
        <v>46</v>
      </c>
      <c r="O98" s="84"/>
      <c r="P98" s="221">
        <f>O98*H98</f>
        <v>0</v>
      </c>
      <c r="Q98" s="221">
        <v>8E-05</v>
      </c>
      <c r="R98" s="221">
        <f>Q98*H98</f>
        <v>0.012</v>
      </c>
      <c r="S98" s="221">
        <v>0.23</v>
      </c>
      <c r="T98" s="222">
        <f>S98*H98</f>
        <v>34.5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157</v>
      </c>
      <c r="AT98" s="223" t="s">
        <v>152</v>
      </c>
      <c r="AU98" s="223" t="s">
        <v>84</v>
      </c>
      <c r="AY98" s="17" t="s">
        <v>150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157</v>
      </c>
      <c r="BM98" s="223" t="s">
        <v>911</v>
      </c>
    </row>
    <row r="99" spans="1:47" s="2" customFormat="1" ht="12">
      <c r="A99" s="38"/>
      <c r="B99" s="39"/>
      <c r="C99" s="40"/>
      <c r="D99" s="225" t="s">
        <v>159</v>
      </c>
      <c r="E99" s="40"/>
      <c r="F99" s="226" t="s">
        <v>912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159</v>
      </c>
      <c r="AU99" s="17" t="s">
        <v>84</v>
      </c>
    </row>
    <row r="100" spans="1:65" s="2" customFormat="1" ht="49.05" customHeight="1">
      <c r="A100" s="38"/>
      <c r="B100" s="39"/>
      <c r="C100" s="212" t="s">
        <v>174</v>
      </c>
      <c r="D100" s="212" t="s">
        <v>152</v>
      </c>
      <c r="E100" s="213" t="s">
        <v>913</v>
      </c>
      <c r="F100" s="214" t="s">
        <v>914</v>
      </c>
      <c r="G100" s="215" t="s">
        <v>155</v>
      </c>
      <c r="H100" s="216">
        <v>150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5E-05</v>
      </c>
      <c r="R100" s="221">
        <f>Q100*H100</f>
        <v>0.007500000000000001</v>
      </c>
      <c r="S100" s="221">
        <v>0.115</v>
      </c>
      <c r="T100" s="222">
        <f>S100*H100</f>
        <v>17.25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915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916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65" s="2" customFormat="1" ht="55.5" customHeight="1">
      <c r="A102" s="38"/>
      <c r="B102" s="39"/>
      <c r="C102" s="212" t="s">
        <v>157</v>
      </c>
      <c r="D102" s="212" t="s">
        <v>152</v>
      </c>
      <c r="E102" s="213" t="s">
        <v>917</v>
      </c>
      <c r="F102" s="214" t="s">
        <v>918</v>
      </c>
      <c r="G102" s="215" t="s">
        <v>155</v>
      </c>
      <c r="H102" s="216">
        <v>200</v>
      </c>
      <c r="I102" s="217"/>
      <c r="J102" s="218">
        <f>ROUND(I102*H102,2)</f>
        <v>0</v>
      </c>
      <c r="K102" s="214" t="s">
        <v>156</v>
      </c>
      <c r="L102" s="44"/>
      <c r="M102" s="219" t="s">
        <v>19</v>
      </c>
      <c r="N102" s="220" t="s">
        <v>46</v>
      </c>
      <c r="O102" s="84"/>
      <c r="P102" s="221">
        <f>O102*H102</f>
        <v>0</v>
      </c>
      <c r="Q102" s="221">
        <v>0.00013</v>
      </c>
      <c r="R102" s="221">
        <f>Q102*H102</f>
        <v>0.026</v>
      </c>
      <c r="S102" s="221">
        <v>0.23</v>
      </c>
      <c r="T102" s="222">
        <f>S102*H102</f>
        <v>46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157</v>
      </c>
      <c r="AT102" s="223" t="s">
        <v>152</v>
      </c>
      <c r="AU102" s="223" t="s">
        <v>84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157</v>
      </c>
      <c r="BM102" s="223" t="s">
        <v>919</v>
      </c>
    </row>
    <row r="103" spans="1:47" s="2" customFormat="1" ht="12">
      <c r="A103" s="38"/>
      <c r="B103" s="39"/>
      <c r="C103" s="40"/>
      <c r="D103" s="225" t="s">
        <v>159</v>
      </c>
      <c r="E103" s="40"/>
      <c r="F103" s="226" t="s">
        <v>920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159</v>
      </c>
      <c r="AU103" s="17" t="s">
        <v>84</v>
      </c>
    </row>
    <row r="104" spans="1:65" s="2" customFormat="1" ht="44.25" customHeight="1">
      <c r="A104" s="38"/>
      <c r="B104" s="39"/>
      <c r="C104" s="212" t="s">
        <v>188</v>
      </c>
      <c r="D104" s="212" t="s">
        <v>152</v>
      </c>
      <c r="E104" s="213" t="s">
        <v>181</v>
      </c>
      <c r="F104" s="214" t="s">
        <v>182</v>
      </c>
      <c r="G104" s="215" t="s">
        <v>183</v>
      </c>
      <c r="H104" s="216">
        <v>70</v>
      </c>
      <c r="I104" s="217"/>
      <c r="J104" s="218">
        <f>ROUND(I104*H104,2)</f>
        <v>0</v>
      </c>
      <c r="K104" s="214" t="s">
        <v>156</v>
      </c>
      <c r="L104" s="44"/>
      <c r="M104" s="219" t="s">
        <v>19</v>
      </c>
      <c r="N104" s="220" t="s">
        <v>46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157</v>
      </c>
      <c r="AT104" s="223" t="s">
        <v>152</v>
      </c>
      <c r="AU104" s="223" t="s">
        <v>84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157</v>
      </c>
      <c r="BM104" s="223" t="s">
        <v>921</v>
      </c>
    </row>
    <row r="105" spans="1:47" s="2" customFormat="1" ht="12">
      <c r="A105" s="38"/>
      <c r="B105" s="39"/>
      <c r="C105" s="40"/>
      <c r="D105" s="225" t="s">
        <v>159</v>
      </c>
      <c r="E105" s="40"/>
      <c r="F105" s="226" t="s">
        <v>185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159</v>
      </c>
      <c r="AU105" s="17" t="s">
        <v>84</v>
      </c>
    </row>
    <row r="106" spans="1:51" s="13" customFormat="1" ht="12">
      <c r="A106" s="13"/>
      <c r="B106" s="230"/>
      <c r="C106" s="231"/>
      <c r="D106" s="232" t="s">
        <v>161</v>
      </c>
      <c r="E106" s="233" t="s">
        <v>19</v>
      </c>
      <c r="F106" s="234" t="s">
        <v>922</v>
      </c>
      <c r="G106" s="231"/>
      <c r="H106" s="233" t="s">
        <v>19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161</v>
      </c>
      <c r="AU106" s="240" t="s">
        <v>84</v>
      </c>
      <c r="AV106" s="13" t="s">
        <v>82</v>
      </c>
      <c r="AW106" s="13" t="s">
        <v>37</v>
      </c>
      <c r="AX106" s="13" t="s">
        <v>75</v>
      </c>
      <c r="AY106" s="240" t="s">
        <v>150</v>
      </c>
    </row>
    <row r="107" spans="1:51" s="14" customFormat="1" ht="12">
      <c r="A107" s="14"/>
      <c r="B107" s="241"/>
      <c r="C107" s="242"/>
      <c r="D107" s="232" t="s">
        <v>161</v>
      </c>
      <c r="E107" s="243" t="s">
        <v>19</v>
      </c>
      <c r="F107" s="244" t="s">
        <v>923</v>
      </c>
      <c r="G107" s="242"/>
      <c r="H107" s="245">
        <v>70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161</v>
      </c>
      <c r="AU107" s="251" t="s">
        <v>84</v>
      </c>
      <c r="AV107" s="14" t="s">
        <v>84</v>
      </c>
      <c r="AW107" s="14" t="s">
        <v>37</v>
      </c>
      <c r="AX107" s="14" t="s">
        <v>75</v>
      </c>
      <c r="AY107" s="251" t="s">
        <v>150</v>
      </c>
    </row>
    <row r="108" spans="1:65" s="2" customFormat="1" ht="62.7" customHeight="1">
      <c r="A108" s="38"/>
      <c r="B108" s="39"/>
      <c r="C108" s="212" t="s">
        <v>194</v>
      </c>
      <c r="D108" s="212" t="s">
        <v>152</v>
      </c>
      <c r="E108" s="213" t="s">
        <v>276</v>
      </c>
      <c r="F108" s="214" t="s">
        <v>277</v>
      </c>
      <c r="G108" s="215" t="s">
        <v>183</v>
      </c>
      <c r="H108" s="216">
        <v>70</v>
      </c>
      <c r="I108" s="217"/>
      <c r="J108" s="218">
        <f>ROUND(I108*H108,2)</f>
        <v>0</v>
      </c>
      <c r="K108" s="214" t="s">
        <v>156</v>
      </c>
      <c r="L108" s="44"/>
      <c r="M108" s="219" t="s">
        <v>19</v>
      </c>
      <c r="N108" s="220" t="s">
        <v>46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157</v>
      </c>
      <c r="AT108" s="223" t="s">
        <v>152</v>
      </c>
      <c r="AU108" s="223" t="s">
        <v>84</v>
      </c>
      <c r="AY108" s="17" t="s">
        <v>150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157</v>
      </c>
      <c r="BM108" s="223" t="s">
        <v>924</v>
      </c>
    </row>
    <row r="109" spans="1:47" s="2" customFormat="1" ht="12">
      <c r="A109" s="38"/>
      <c r="B109" s="39"/>
      <c r="C109" s="40"/>
      <c r="D109" s="225" t="s">
        <v>159</v>
      </c>
      <c r="E109" s="40"/>
      <c r="F109" s="226" t="s">
        <v>279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159</v>
      </c>
      <c r="AU109" s="17" t="s">
        <v>84</v>
      </c>
    </row>
    <row r="110" spans="1:51" s="13" customFormat="1" ht="12">
      <c r="A110" s="13"/>
      <c r="B110" s="230"/>
      <c r="C110" s="231"/>
      <c r="D110" s="232" t="s">
        <v>161</v>
      </c>
      <c r="E110" s="233" t="s">
        <v>19</v>
      </c>
      <c r="F110" s="234" t="s">
        <v>414</v>
      </c>
      <c r="G110" s="231"/>
      <c r="H110" s="233" t="s">
        <v>19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161</v>
      </c>
      <c r="AU110" s="240" t="s">
        <v>84</v>
      </c>
      <c r="AV110" s="13" t="s">
        <v>82</v>
      </c>
      <c r="AW110" s="13" t="s">
        <v>37</v>
      </c>
      <c r="AX110" s="13" t="s">
        <v>75</v>
      </c>
      <c r="AY110" s="240" t="s">
        <v>150</v>
      </c>
    </row>
    <row r="111" spans="1:51" s="14" customFormat="1" ht="12">
      <c r="A111" s="14"/>
      <c r="B111" s="241"/>
      <c r="C111" s="242"/>
      <c r="D111" s="232" t="s">
        <v>161</v>
      </c>
      <c r="E111" s="243" t="s">
        <v>19</v>
      </c>
      <c r="F111" s="244" t="s">
        <v>925</v>
      </c>
      <c r="G111" s="242"/>
      <c r="H111" s="245">
        <v>70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161</v>
      </c>
      <c r="AU111" s="251" t="s">
        <v>84</v>
      </c>
      <c r="AV111" s="14" t="s">
        <v>84</v>
      </c>
      <c r="AW111" s="14" t="s">
        <v>37</v>
      </c>
      <c r="AX111" s="14" t="s">
        <v>75</v>
      </c>
      <c r="AY111" s="251" t="s">
        <v>150</v>
      </c>
    </row>
    <row r="112" spans="1:65" s="2" customFormat="1" ht="66.75" customHeight="1">
      <c r="A112" s="38"/>
      <c r="B112" s="39"/>
      <c r="C112" s="212" t="s">
        <v>201</v>
      </c>
      <c r="D112" s="212" t="s">
        <v>152</v>
      </c>
      <c r="E112" s="213" t="s">
        <v>282</v>
      </c>
      <c r="F112" s="214" t="s">
        <v>283</v>
      </c>
      <c r="G112" s="215" t="s">
        <v>183</v>
      </c>
      <c r="H112" s="216">
        <v>1820</v>
      </c>
      <c r="I112" s="217"/>
      <c r="J112" s="218">
        <f>ROUND(I112*H112,2)</f>
        <v>0</v>
      </c>
      <c r="K112" s="214" t="s">
        <v>156</v>
      </c>
      <c r="L112" s="44"/>
      <c r="M112" s="219" t="s">
        <v>19</v>
      </c>
      <c r="N112" s="220" t="s">
        <v>46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157</v>
      </c>
      <c r="AT112" s="223" t="s">
        <v>152</v>
      </c>
      <c r="AU112" s="223" t="s">
        <v>84</v>
      </c>
      <c r="AY112" s="17" t="s">
        <v>150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157</v>
      </c>
      <c r="BM112" s="223" t="s">
        <v>926</v>
      </c>
    </row>
    <row r="113" spans="1:47" s="2" customFormat="1" ht="12">
      <c r="A113" s="38"/>
      <c r="B113" s="39"/>
      <c r="C113" s="40"/>
      <c r="D113" s="225" t="s">
        <v>159</v>
      </c>
      <c r="E113" s="40"/>
      <c r="F113" s="226" t="s">
        <v>285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159</v>
      </c>
      <c r="AU113" s="17" t="s">
        <v>84</v>
      </c>
    </row>
    <row r="114" spans="1:51" s="13" customFormat="1" ht="12">
      <c r="A114" s="13"/>
      <c r="B114" s="230"/>
      <c r="C114" s="231"/>
      <c r="D114" s="232" t="s">
        <v>161</v>
      </c>
      <c r="E114" s="233" t="s">
        <v>19</v>
      </c>
      <c r="F114" s="234" t="s">
        <v>927</v>
      </c>
      <c r="G114" s="231"/>
      <c r="H114" s="233" t="s">
        <v>19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84</v>
      </c>
      <c r="AV114" s="13" t="s">
        <v>82</v>
      </c>
      <c r="AW114" s="13" t="s">
        <v>37</v>
      </c>
      <c r="AX114" s="13" t="s">
        <v>75</v>
      </c>
      <c r="AY114" s="240" t="s">
        <v>150</v>
      </c>
    </row>
    <row r="115" spans="1:51" s="14" customFormat="1" ht="12">
      <c r="A115" s="14"/>
      <c r="B115" s="241"/>
      <c r="C115" s="242"/>
      <c r="D115" s="232" t="s">
        <v>161</v>
      </c>
      <c r="E115" s="243" t="s">
        <v>19</v>
      </c>
      <c r="F115" s="244" t="s">
        <v>928</v>
      </c>
      <c r="G115" s="242"/>
      <c r="H115" s="245">
        <v>1820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161</v>
      </c>
      <c r="AU115" s="251" t="s">
        <v>84</v>
      </c>
      <c r="AV115" s="14" t="s">
        <v>84</v>
      </c>
      <c r="AW115" s="14" t="s">
        <v>37</v>
      </c>
      <c r="AX115" s="14" t="s">
        <v>75</v>
      </c>
      <c r="AY115" s="251" t="s">
        <v>150</v>
      </c>
    </row>
    <row r="116" spans="1:65" s="2" customFormat="1" ht="44.25" customHeight="1">
      <c r="A116" s="38"/>
      <c r="B116" s="39"/>
      <c r="C116" s="212" t="s">
        <v>206</v>
      </c>
      <c r="D116" s="212" t="s">
        <v>152</v>
      </c>
      <c r="E116" s="213" t="s">
        <v>418</v>
      </c>
      <c r="F116" s="214" t="s">
        <v>263</v>
      </c>
      <c r="G116" s="215" t="s">
        <v>205</v>
      </c>
      <c r="H116" s="216">
        <v>129.5</v>
      </c>
      <c r="I116" s="217"/>
      <c r="J116" s="218">
        <f>ROUND(I116*H116,2)</f>
        <v>0</v>
      </c>
      <c r="K116" s="214" t="s">
        <v>156</v>
      </c>
      <c r="L116" s="44"/>
      <c r="M116" s="219" t="s">
        <v>19</v>
      </c>
      <c r="N116" s="220" t="s">
        <v>46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157</v>
      </c>
      <c r="AT116" s="223" t="s">
        <v>152</v>
      </c>
      <c r="AU116" s="223" t="s">
        <v>84</v>
      </c>
      <c r="AY116" s="17" t="s">
        <v>150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157</v>
      </c>
      <c r="BM116" s="223" t="s">
        <v>929</v>
      </c>
    </row>
    <row r="117" spans="1:47" s="2" customFormat="1" ht="12">
      <c r="A117" s="38"/>
      <c r="B117" s="39"/>
      <c r="C117" s="40"/>
      <c r="D117" s="225" t="s">
        <v>159</v>
      </c>
      <c r="E117" s="40"/>
      <c r="F117" s="226" t="s">
        <v>420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84</v>
      </c>
    </row>
    <row r="118" spans="1:51" s="14" customFormat="1" ht="12">
      <c r="A118" s="14"/>
      <c r="B118" s="241"/>
      <c r="C118" s="242"/>
      <c r="D118" s="232" t="s">
        <v>161</v>
      </c>
      <c r="E118" s="243" t="s">
        <v>19</v>
      </c>
      <c r="F118" s="244" t="s">
        <v>930</v>
      </c>
      <c r="G118" s="242"/>
      <c r="H118" s="245">
        <v>129.5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161</v>
      </c>
      <c r="AU118" s="251" t="s">
        <v>84</v>
      </c>
      <c r="AV118" s="14" t="s">
        <v>84</v>
      </c>
      <c r="AW118" s="14" t="s">
        <v>37</v>
      </c>
      <c r="AX118" s="14" t="s">
        <v>75</v>
      </c>
      <c r="AY118" s="251" t="s">
        <v>150</v>
      </c>
    </row>
    <row r="119" spans="1:65" s="2" customFormat="1" ht="33" customHeight="1">
      <c r="A119" s="38"/>
      <c r="B119" s="39"/>
      <c r="C119" s="212" t="s">
        <v>214</v>
      </c>
      <c r="D119" s="212" t="s">
        <v>152</v>
      </c>
      <c r="E119" s="213" t="s">
        <v>189</v>
      </c>
      <c r="F119" s="214" t="s">
        <v>190</v>
      </c>
      <c r="G119" s="215" t="s">
        <v>155</v>
      </c>
      <c r="H119" s="216">
        <v>300</v>
      </c>
      <c r="I119" s="217"/>
      <c r="J119" s="218">
        <f>ROUND(I119*H119,2)</f>
        <v>0</v>
      </c>
      <c r="K119" s="214" t="s">
        <v>156</v>
      </c>
      <c r="L119" s="44"/>
      <c r="M119" s="219" t="s">
        <v>19</v>
      </c>
      <c r="N119" s="220" t="s">
        <v>46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157</v>
      </c>
      <c r="AT119" s="223" t="s">
        <v>152</v>
      </c>
      <c r="AU119" s="223" t="s">
        <v>84</v>
      </c>
      <c r="AY119" s="17" t="s">
        <v>150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157</v>
      </c>
      <c r="BM119" s="223" t="s">
        <v>931</v>
      </c>
    </row>
    <row r="120" spans="1:47" s="2" customFormat="1" ht="12">
      <c r="A120" s="38"/>
      <c r="B120" s="39"/>
      <c r="C120" s="40"/>
      <c r="D120" s="225" t="s">
        <v>159</v>
      </c>
      <c r="E120" s="40"/>
      <c r="F120" s="226" t="s">
        <v>192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159</v>
      </c>
      <c r="AU120" s="17" t="s">
        <v>84</v>
      </c>
    </row>
    <row r="121" spans="1:63" s="12" customFormat="1" ht="22.8" customHeight="1">
      <c r="A121" s="12"/>
      <c r="B121" s="196"/>
      <c r="C121" s="197"/>
      <c r="D121" s="198" t="s">
        <v>74</v>
      </c>
      <c r="E121" s="210" t="s">
        <v>188</v>
      </c>
      <c r="F121" s="210" t="s">
        <v>193</v>
      </c>
      <c r="G121" s="197"/>
      <c r="H121" s="197"/>
      <c r="I121" s="200"/>
      <c r="J121" s="211">
        <f>BK121</f>
        <v>0</v>
      </c>
      <c r="K121" s="197"/>
      <c r="L121" s="202"/>
      <c r="M121" s="203"/>
      <c r="N121" s="204"/>
      <c r="O121" s="204"/>
      <c r="P121" s="205">
        <f>SUM(P122:P141)</f>
        <v>0</v>
      </c>
      <c r="Q121" s="204"/>
      <c r="R121" s="205">
        <f>SUM(R122:R141)</f>
        <v>543.913</v>
      </c>
      <c r="S121" s="204"/>
      <c r="T121" s="206">
        <f>SUM(T122:T141)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82</v>
      </c>
      <c r="AT121" s="208" t="s">
        <v>74</v>
      </c>
      <c r="AU121" s="208" t="s">
        <v>82</v>
      </c>
      <c r="AY121" s="207" t="s">
        <v>150</v>
      </c>
      <c r="BK121" s="209">
        <f>SUM(BK122:BK141)</f>
        <v>0</v>
      </c>
    </row>
    <row r="122" spans="1:65" s="2" customFormat="1" ht="37.8" customHeight="1">
      <c r="A122" s="38"/>
      <c r="B122" s="39"/>
      <c r="C122" s="212" t="s">
        <v>220</v>
      </c>
      <c r="D122" s="212" t="s">
        <v>152</v>
      </c>
      <c r="E122" s="213" t="s">
        <v>195</v>
      </c>
      <c r="F122" s="214" t="s">
        <v>196</v>
      </c>
      <c r="G122" s="215" t="s">
        <v>155</v>
      </c>
      <c r="H122" s="216">
        <v>233</v>
      </c>
      <c r="I122" s="217"/>
      <c r="J122" s="218">
        <f>ROUND(I122*H122,2)</f>
        <v>0</v>
      </c>
      <c r="K122" s="214" t="s">
        <v>156</v>
      </c>
      <c r="L122" s="44"/>
      <c r="M122" s="219" t="s">
        <v>19</v>
      </c>
      <c r="N122" s="220" t="s">
        <v>46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157</v>
      </c>
      <c r="AT122" s="223" t="s">
        <v>152</v>
      </c>
      <c r="AU122" s="223" t="s">
        <v>84</v>
      </c>
      <c r="AY122" s="17" t="s">
        <v>150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157</v>
      </c>
      <c r="BM122" s="223" t="s">
        <v>932</v>
      </c>
    </row>
    <row r="123" spans="1:47" s="2" customFormat="1" ht="12">
      <c r="A123" s="38"/>
      <c r="B123" s="39"/>
      <c r="C123" s="40"/>
      <c r="D123" s="225" t="s">
        <v>159</v>
      </c>
      <c r="E123" s="40"/>
      <c r="F123" s="226" t="s">
        <v>198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159</v>
      </c>
      <c r="AU123" s="17" t="s">
        <v>84</v>
      </c>
    </row>
    <row r="124" spans="1:51" s="13" customFormat="1" ht="12">
      <c r="A124" s="13"/>
      <c r="B124" s="230"/>
      <c r="C124" s="231"/>
      <c r="D124" s="232" t="s">
        <v>161</v>
      </c>
      <c r="E124" s="233" t="s">
        <v>19</v>
      </c>
      <c r="F124" s="234" t="s">
        <v>933</v>
      </c>
      <c r="G124" s="231"/>
      <c r="H124" s="233" t="s">
        <v>19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161</v>
      </c>
      <c r="AU124" s="240" t="s">
        <v>84</v>
      </c>
      <c r="AV124" s="13" t="s">
        <v>82</v>
      </c>
      <c r="AW124" s="13" t="s">
        <v>37</v>
      </c>
      <c r="AX124" s="13" t="s">
        <v>75</v>
      </c>
      <c r="AY124" s="240" t="s">
        <v>150</v>
      </c>
    </row>
    <row r="125" spans="1:51" s="14" customFormat="1" ht="12">
      <c r="A125" s="14"/>
      <c r="B125" s="241"/>
      <c r="C125" s="242"/>
      <c r="D125" s="232" t="s">
        <v>161</v>
      </c>
      <c r="E125" s="243" t="s">
        <v>19</v>
      </c>
      <c r="F125" s="244" t="s">
        <v>934</v>
      </c>
      <c r="G125" s="242"/>
      <c r="H125" s="245">
        <v>233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161</v>
      </c>
      <c r="AU125" s="251" t="s">
        <v>84</v>
      </c>
      <c r="AV125" s="14" t="s">
        <v>84</v>
      </c>
      <c r="AW125" s="14" t="s">
        <v>37</v>
      </c>
      <c r="AX125" s="14" t="s">
        <v>75</v>
      </c>
      <c r="AY125" s="251" t="s">
        <v>150</v>
      </c>
    </row>
    <row r="126" spans="1:65" s="2" customFormat="1" ht="16.5" customHeight="1">
      <c r="A126" s="38"/>
      <c r="B126" s="39"/>
      <c r="C126" s="252" t="s">
        <v>224</v>
      </c>
      <c r="D126" s="252" t="s">
        <v>202</v>
      </c>
      <c r="E126" s="253" t="s">
        <v>203</v>
      </c>
      <c r="F126" s="254" t="s">
        <v>204</v>
      </c>
      <c r="G126" s="255" t="s">
        <v>205</v>
      </c>
      <c r="H126" s="256">
        <v>129.315</v>
      </c>
      <c r="I126" s="257"/>
      <c r="J126" s="258">
        <f>ROUND(I126*H126,2)</f>
        <v>0</v>
      </c>
      <c r="K126" s="254" t="s">
        <v>156</v>
      </c>
      <c r="L126" s="259"/>
      <c r="M126" s="260" t="s">
        <v>19</v>
      </c>
      <c r="N126" s="261" t="s">
        <v>46</v>
      </c>
      <c r="O126" s="84"/>
      <c r="P126" s="221">
        <f>O126*H126</f>
        <v>0</v>
      </c>
      <c r="Q126" s="221">
        <v>1</v>
      </c>
      <c r="R126" s="221">
        <f>Q126*H126</f>
        <v>129.315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202</v>
      </c>
      <c r="AU126" s="223" t="s">
        <v>84</v>
      </c>
      <c r="AY126" s="17" t="s">
        <v>150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82</v>
      </c>
      <c r="BK126" s="224">
        <f>ROUND(I126*H126,2)</f>
        <v>0</v>
      </c>
      <c r="BL126" s="17" t="s">
        <v>157</v>
      </c>
      <c r="BM126" s="223" t="s">
        <v>935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936</v>
      </c>
      <c r="G127" s="242"/>
      <c r="H127" s="245">
        <v>129.315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84</v>
      </c>
      <c r="AV127" s="14" t="s">
        <v>84</v>
      </c>
      <c r="AW127" s="14" t="s">
        <v>37</v>
      </c>
      <c r="AX127" s="14" t="s">
        <v>75</v>
      </c>
      <c r="AY127" s="251" t="s">
        <v>150</v>
      </c>
    </row>
    <row r="128" spans="1:65" s="2" customFormat="1" ht="33" customHeight="1">
      <c r="A128" s="38"/>
      <c r="B128" s="39"/>
      <c r="C128" s="212" t="s">
        <v>235</v>
      </c>
      <c r="D128" s="212" t="s">
        <v>152</v>
      </c>
      <c r="E128" s="213" t="s">
        <v>209</v>
      </c>
      <c r="F128" s="214" t="s">
        <v>210</v>
      </c>
      <c r="G128" s="215" t="s">
        <v>155</v>
      </c>
      <c r="H128" s="216">
        <v>600</v>
      </c>
      <c r="I128" s="217"/>
      <c r="J128" s="218">
        <f>ROUND(I128*H128,2)</f>
        <v>0</v>
      </c>
      <c r="K128" s="214" t="s">
        <v>156</v>
      </c>
      <c r="L128" s="44"/>
      <c r="M128" s="219" t="s">
        <v>19</v>
      </c>
      <c r="N128" s="220" t="s">
        <v>46</v>
      </c>
      <c r="O128" s="84"/>
      <c r="P128" s="221">
        <f>O128*H128</f>
        <v>0</v>
      </c>
      <c r="Q128" s="221">
        <v>0.46</v>
      </c>
      <c r="R128" s="221">
        <f>Q128*H128</f>
        <v>276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157</v>
      </c>
      <c r="AT128" s="223" t="s">
        <v>152</v>
      </c>
      <c r="AU128" s="223" t="s">
        <v>84</v>
      </c>
      <c r="AY128" s="17" t="s">
        <v>150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157</v>
      </c>
      <c r="BM128" s="223" t="s">
        <v>937</v>
      </c>
    </row>
    <row r="129" spans="1:47" s="2" customFormat="1" ht="12">
      <c r="A129" s="38"/>
      <c r="B129" s="39"/>
      <c r="C129" s="40"/>
      <c r="D129" s="225" t="s">
        <v>159</v>
      </c>
      <c r="E129" s="40"/>
      <c r="F129" s="226" t="s">
        <v>212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84</v>
      </c>
    </row>
    <row r="130" spans="1:51" s="13" customFormat="1" ht="12">
      <c r="A130" s="13"/>
      <c r="B130" s="230"/>
      <c r="C130" s="231"/>
      <c r="D130" s="232" t="s">
        <v>161</v>
      </c>
      <c r="E130" s="233" t="s">
        <v>19</v>
      </c>
      <c r="F130" s="234" t="s">
        <v>162</v>
      </c>
      <c r="G130" s="231"/>
      <c r="H130" s="233" t="s">
        <v>19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161</v>
      </c>
      <c r="AU130" s="240" t="s">
        <v>84</v>
      </c>
      <c r="AV130" s="13" t="s">
        <v>82</v>
      </c>
      <c r="AW130" s="13" t="s">
        <v>37</v>
      </c>
      <c r="AX130" s="13" t="s">
        <v>75</v>
      </c>
      <c r="AY130" s="240" t="s">
        <v>150</v>
      </c>
    </row>
    <row r="131" spans="1:51" s="14" customFormat="1" ht="12">
      <c r="A131" s="14"/>
      <c r="B131" s="241"/>
      <c r="C131" s="242"/>
      <c r="D131" s="232" t="s">
        <v>161</v>
      </c>
      <c r="E131" s="243" t="s">
        <v>19</v>
      </c>
      <c r="F131" s="244" t="s">
        <v>938</v>
      </c>
      <c r="G131" s="242"/>
      <c r="H131" s="245">
        <v>600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161</v>
      </c>
      <c r="AU131" s="251" t="s">
        <v>84</v>
      </c>
      <c r="AV131" s="14" t="s">
        <v>84</v>
      </c>
      <c r="AW131" s="14" t="s">
        <v>37</v>
      </c>
      <c r="AX131" s="14" t="s">
        <v>75</v>
      </c>
      <c r="AY131" s="251" t="s">
        <v>150</v>
      </c>
    </row>
    <row r="132" spans="1:65" s="2" customFormat="1" ht="37.8" customHeight="1">
      <c r="A132" s="38"/>
      <c r="B132" s="39"/>
      <c r="C132" s="212" t="s">
        <v>240</v>
      </c>
      <c r="D132" s="212" t="s">
        <v>152</v>
      </c>
      <c r="E132" s="213" t="s">
        <v>215</v>
      </c>
      <c r="F132" s="214" t="s">
        <v>216</v>
      </c>
      <c r="G132" s="215" t="s">
        <v>155</v>
      </c>
      <c r="H132" s="216">
        <v>300</v>
      </c>
      <c r="I132" s="217"/>
      <c r="J132" s="218">
        <f>ROUND(I132*H132,2)</f>
        <v>0</v>
      </c>
      <c r="K132" s="214" t="s">
        <v>156</v>
      </c>
      <c r="L132" s="44"/>
      <c r="M132" s="219" t="s">
        <v>19</v>
      </c>
      <c r="N132" s="220" t="s">
        <v>46</v>
      </c>
      <c r="O132" s="84"/>
      <c r="P132" s="221">
        <f>O132*H132</f>
        <v>0</v>
      </c>
      <c r="Q132" s="221">
        <v>0.15826</v>
      </c>
      <c r="R132" s="221">
        <f>Q132*H132</f>
        <v>47.478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157</v>
      </c>
      <c r="AT132" s="223" t="s">
        <v>152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939</v>
      </c>
    </row>
    <row r="133" spans="1:47" s="2" customFormat="1" ht="12">
      <c r="A133" s="38"/>
      <c r="B133" s="39"/>
      <c r="C133" s="40"/>
      <c r="D133" s="225" t="s">
        <v>159</v>
      </c>
      <c r="E133" s="40"/>
      <c r="F133" s="226" t="s">
        <v>218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84</v>
      </c>
    </row>
    <row r="134" spans="1:65" s="2" customFormat="1" ht="24.15" customHeight="1">
      <c r="A134" s="38"/>
      <c r="B134" s="39"/>
      <c r="C134" s="212" t="s">
        <v>246</v>
      </c>
      <c r="D134" s="212" t="s">
        <v>152</v>
      </c>
      <c r="E134" s="213" t="s">
        <v>323</v>
      </c>
      <c r="F134" s="214" t="s">
        <v>324</v>
      </c>
      <c r="G134" s="215" t="s">
        <v>155</v>
      </c>
      <c r="H134" s="216">
        <v>500</v>
      </c>
      <c r="I134" s="217"/>
      <c r="J134" s="218">
        <f>ROUND(I134*H134,2)</f>
        <v>0</v>
      </c>
      <c r="K134" s="214" t="s">
        <v>156</v>
      </c>
      <c r="L134" s="44"/>
      <c r="M134" s="219" t="s">
        <v>19</v>
      </c>
      <c r="N134" s="220" t="s">
        <v>46</v>
      </c>
      <c r="O134" s="84"/>
      <c r="P134" s="221">
        <f>O134*H134</f>
        <v>0</v>
      </c>
      <c r="Q134" s="221">
        <v>0.00031</v>
      </c>
      <c r="R134" s="221">
        <f>Q134*H134</f>
        <v>0.155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157</v>
      </c>
      <c r="AT134" s="223" t="s">
        <v>152</v>
      </c>
      <c r="AU134" s="223" t="s">
        <v>84</v>
      </c>
      <c r="AY134" s="17" t="s">
        <v>150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157</v>
      </c>
      <c r="BM134" s="223" t="s">
        <v>940</v>
      </c>
    </row>
    <row r="135" spans="1:47" s="2" customFormat="1" ht="12">
      <c r="A135" s="38"/>
      <c r="B135" s="39"/>
      <c r="C135" s="40"/>
      <c r="D135" s="225" t="s">
        <v>159</v>
      </c>
      <c r="E135" s="40"/>
      <c r="F135" s="226" t="s">
        <v>326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84</v>
      </c>
    </row>
    <row r="136" spans="1:65" s="2" customFormat="1" ht="24.15" customHeight="1">
      <c r="A136" s="38"/>
      <c r="B136" s="39"/>
      <c r="C136" s="212" t="s">
        <v>8</v>
      </c>
      <c r="D136" s="212" t="s">
        <v>152</v>
      </c>
      <c r="E136" s="213" t="s">
        <v>328</v>
      </c>
      <c r="F136" s="214" t="s">
        <v>329</v>
      </c>
      <c r="G136" s="215" t="s">
        <v>155</v>
      </c>
      <c r="H136" s="216">
        <v>500</v>
      </c>
      <c r="I136" s="217"/>
      <c r="J136" s="218">
        <f>ROUND(I136*H136,2)</f>
        <v>0</v>
      </c>
      <c r="K136" s="214" t="s">
        <v>156</v>
      </c>
      <c r="L136" s="44"/>
      <c r="M136" s="219" t="s">
        <v>19</v>
      </c>
      <c r="N136" s="220" t="s">
        <v>46</v>
      </c>
      <c r="O136" s="84"/>
      <c r="P136" s="221">
        <f>O136*H136</f>
        <v>0</v>
      </c>
      <c r="Q136" s="221">
        <v>0.00041</v>
      </c>
      <c r="R136" s="221">
        <f>Q136*H136</f>
        <v>0.205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157</v>
      </c>
      <c r="AT136" s="223" t="s">
        <v>152</v>
      </c>
      <c r="AU136" s="223" t="s">
        <v>84</v>
      </c>
      <c r="AY136" s="17" t="s">
        <v>150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157</v>
      </c>
      <c r="BM136" s="223" t="s">
        <v>941</v>
      </c>
    </row>
    <row r="137" spans="1:47" s="2" customFormat="1" ht="12">
      <c r="A137" s="38"/>
      <c r="B137" s="39"/>
      <c r="C137" s="40"/>
      <c r="D137" s="225" t="s">
        <v>159</v>
      </c>
      <c r="E137" s="40"/>
      <c r="F137" s="226" t="s">
        <v>331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159</v>
      </c>
      <c r="AU137" s="17" t="s">
        <v>84</v>
      </c>
    </row>
    <row r="138" spans="1:65" s="2" customFormat="1" ht="44.25" customHeight="1">
      <c r="A138" s="38"/>
      <c r="B138" s="39"/>
      <c r="C138" s="212" t="s">
        <v>261</v>
      </c>
      <c r="D138" s="212" t="s">
        <v>152</v>
      </c>
      <c r="E138" s="213" t="s">
        <v>942</v>
      </c>
      <c r="F138" s="214" t="s">
        <v>943</v>
      </c>
      <c r="G138" s="215" t="s">
        <v>155</v>
      </c>
      <c r="H138" s="216">
        <v>500</v>
      </c>
      <c r="I138" s="217"/>
      <c r="J138" s="218">
        <f>ROUND(I138*H138,2)</f>
        <v>0</v>
      </c>
      <c r="K138" s="214" t="s">
        <v>156</v>
      </c>
      <c r="L138" s="44"/>
      <c r="M138" s="219" t="s">
        <v>19</v>
      </c>
      <c r="N138" s="220" t="s">
        <v>46</v>
      </c>
      <c r="O138" s="84"/>
      <c r="P138" s="221">
        <f>O138*H138</f>
        <v>0</v>
      </c>
      <c r="Q138" s="221">
        <v>0.18152</v>
      </c>
      <c r="R138" s="221">
        <f>Q138*H138</f>
        <v>90.75999999999999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157</v>
      </c>
      <c r="AT138" s="223" t="s">
        <v>152</v>
      </c>
      <c r="AU138" s="223" t="s">
        <v>84</v>
      </c>
      <c r="AY138" s="17" t="s">
        <v>150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157</v>
      </c>
      <c r="BM138" s="223" t="s">
        <v>944</v>
      </c>
    </row>
    <row r="139" spans="1:47" s="2" customFormat="1" ht="12">
      <c r="A139" s="38"/>
      <c r="B139" s="39"/>
      <c r="C139" s="40"/>
      <c r="D139" s="225" t="s">
        <v>159</v>
      </c>
      <c r="E139" s="40"/>
      <c r="F139" s="226" t="s">
        <v>945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84</v>
      </c>
    </row>
    <row r="140" spans="1:65" s="2" customFormat="1" ht="44.25" customHeight="1">
      <c r="A140" s="38"/>
      <c r="B140" s="39"/>
      <c r="C140" s="212" t="s">
        <v>268</v>
      </c>
      <c r="D140" s="212" t="s">
        <v>152</v>
      </c>
      <c r="E140" s="213" t="s">
        <v>336</v>
      </c>
      <c r="F140" s="214" t="s">
        <v>337</v>
      </c>
      <c r="G140" s="215" t="s">
        <v>155</v>
      </c>
      <c r="H140" s="216">
        <v>500</v>
      </c>
      <c r="I140" s="217"/>
      <c r="J140" s="218">
        <f>ROUND(I140*H140,2)</f>
        <v>0</v>
      </c>
      <c r="K140" s="214" t="s">
        <v>156</v>
      </c>
      <c r="L140" s="44"/>
      <c r="M140" s="219" t="s">
        <v>19</v>
      </c>
      <c r="N140" s="220" t="s">
        <v>46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157</v>
      </c>
      <c r="AT140" s="223" t="s">
        <v>152</v>
      </c>
      <c r="AU140" s="223" t="s">
        <v>84</v>
      </c>
      <c r="AY140" s="17" t="s">
        <v>150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157</v>
      </c>
      <c r="BM140" s="223" t="s">
        <v>946</v>
      </c>
    </row>
    <row r="141" spans="1:47" s="2" customFormat="1" ht="12">
      <c r="A141" s="38"/>
      <c r="B141" s="39"/>
      <c r="C141" s="40"/>
      <c r="D141" s="225" t="s">
        <v>159</v>
      </c>
      <c r="E141" s="40"/>
      <c r="F141" s="226" t="s">
        <v>339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84</v>
      </c>
    </row>
    <row r="142" spans="1:63" s="12" customFormat="1" ht="22.8" customHeight="1">
      <c r="A142" s="12"/>
      <c r="B142" s="196"/>
      <c r="C142" s="197"/>
      <c r="D142" s="198" t="s">
        <v>74</v>
      </c>
      <c r="E142" s="210" t="s">
        <v>214</v>
      </c>
      <c r="F142" s="210" t="s">
        <v>219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SUM(P143:P154)</f>
        <v>0</v>
      </c>
      <c r="Q142" s="204"/>
      <c r="R142" s="205">
        <f>SUM(R143:R154)</f>
        <v>1.2000000000000002</v>
      </c>
      <c r="S142" s="204"/>
      <c r="T142" s="206">
        <f>SUM(T143:T154)</f>
        <v>10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82</v>
      </c>
      <c r="AT142" s="208" t="s">
        <v>74</v>
      </c>
      <c r="AU142" s="208" t="s">
        <v>82</v>
      </c>
      <c r="AY142" s="207" t="s">
        <v>150</v>
      </c>
      <c r="BK142" s="209">
        <f>SUM(BK143:BK154)</f>
        <v>0</v>
      </c>
    </row>
    <row r="143" spans="1:65" s="2" customFormat="1" ht="55.5" customHeight="1">
      <c r="A143" s="38"/>
      <c r="B143" s="39"/>
      <c r="C143" s="212" t="s">
        <v>299</v>
      </c>
      <c r="D143" s="212" t="s">
        <v>152</v>
      </c>
      <c r="E143" s="213" t="s">
        <v>355</v>
      </c>
      <c r="F143" s="214" t="s">
        <v>356</v>
      </c>
      <c r="G143" s="215" t="s">
        <v>227</v>
      </c>
      <c r="H143" s="216">
        <v>400</v>
      </c>
      <c r="I143" s="217"/>
      <c r="J143" s="218">
        <f>ROUND(I143*H143,2)</f>
        <v>0</v>
      </c>
      <c r="K143" s="214" t="s">
        <v>156</v>
      </c>
      <c r="L143" s="44"/>
      <c r="M143" s="219" t="s">
        <v>19</v>
      </c>
      <c r="N143" s="220" t="s">
        <v>46</v>
      </c>
      <c r="O143" s="84"/>
      <c r="P143" s="221">
        <f>O143*H143</f>
        <v>0</v>
      </c>
      <c r="Q143" s="221">
        <v>9E-05</v>
      </c>
      <c r="R143" s="221">
        <f>Q143*H143</f>
        <v>0.036000000000000004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157</v>
      </c>
      <c r="AT143" s="223" t="s">
        <v>152</v>
      </c>
      <c r="AU143" s="223" t="s">
        <v>84</v>
      </c>
      <c r="AY143" s="17" t="s">
        <v>150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157</v>
      </c>
      <c r="BM143" s="223" t="s">
        <v>947</v>
      </c>
    </row>
    <row r="144" spans="1:47" s="2" customFormat="1" ht="12">
      <c r="A144" s="38"/>
      <c r="B144" s="39"/>
      <c r="C144" s="40"/>
      <c r="D144" s="225" t="s">
        <v>159</v>
      </c>
      <c r="E144" s="40"/>
      <c r="F144" s="226" t="s">
        <v>358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159</v>
      </c>
      <c r="AU144" s="17" t="s">
        <v>84</v>
      </c>
    </row>
    <row r="145" spans="1:65" s="2" customFormat="1" ht="37.8" customHeight="1">
      <c r="A145" s="38"/>
      <c r="B145" s="39"/>
      <c r="C145" s="212" t="s">
        <v>364</v>
      </c>
      <c r="D145" s="212" t="s">
        <v>152</v>
      </c>
      <c r="E145" s="213" t="s">
        <v>221</v>
      </c>
      <c r="F145" s="214" t="s">
        <v>222</v>
      </c>
      <c r="G145" s="215" t="s">
        <v>155</v>
      </c>
      <c r="H145" s="216">
        <v>300</v>
      </c>
      <c r="I145" s="217"/>
      <c r="J145" s="218">
        <f>ROUND(I145*H145,2)</f>
        <v>0</v>
      </c>
      <c r="K145" s="214" t="s">
        <v>19</v>
      </c>
      <c r="L145" s="44"/>
      <c r="M145" s="219" t="s">
        <v>19</v>
      </c>
      <c r="N145" s="220" t="s">
        <v>46</v>
      </c>
      <c r="O145" s="84"/>
      <c r="P145" s="221">
        <f>O145*H145</f>
        <v>0</v>
      </c>
      <c r="Q145" s="221">
        <v>0.00388</v>
      </c>
      <c r="R145" s="221">
        <f>Q145*H145</f>
        <v>1.1640000000000001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157</v>
      </c>
      <c r="AT145" s="223" t="s">
        <v>152</v>
      </c>
      <c r="AU145" s="223" t="s">
        <v>84</v>
      </c>
      <c r="AY145" s="17" t="s">
        <v>150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157</v>
      </c>
      <c r="BM145" s="223" t="s">
        <v>948</v>
      </c>
    </row>
    <row r="146" spans="1:51" s="13" customFormat="1" ht="12">
      <c r="A146" s="13"/>
      <c r="B146" s="230"/>
      <c r="C146" s="231"/>
      <c r="D146" s="232" t="s">
        <v>161</v>
      </c>
      <c r="E146" s="233" t="s">
        <v>19</v>
      </c>
      <c r="F146" s="234" t="s">
        <v>949</v>
      </c>
      <c r="G146" s="231"/>
      <c r="H146" s="233" t="s">
        <v>19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161</v>
      </c>
      <c r="AU146" s="240" t="s">
        <v>84</v>
      </c>
      <c r="AV146" s="13" t="s">
        <v>82</v>
      </c>
      <c r="AW146" s="13" t="s">
        <v>37</v>
      </c>
      <c r="AX146" s="13" t="s">
        <v>75</v>
      </c>
      <c r="AY146" s="240" t="s">
        <v>150</v>
      </c>
    </row>
    <row r="147" spans="1:51" s="14" customFormat="1" ht="12">
      <c r="A147" s="14"/>
      <c r="B147" s="241"/>
      <c r="C147" s="242"/>
      <c r="D147" s="232" t="s">
        <v>161</v>
      </c>
      <c r="E147" s="243" t="s">
        <v>19</v>
      </c>
      <c r="F147" s="244" t="s">
        <v>908</v>
      </c>
      <c r="G147" s="242"/>
      <c r="H147" s="245">
        <v>300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161</v>
      </c>
      <c r="AU147" s="251" t="s">
        <v>84</v>
      </c>
      <c r="AV147" s="14" t="s">
        <v>84</v>
      </c>
      <c r="AW147" s="14" t="s">
        <v>37</v>
      </c>
      <c r="AX147" s="14" t="s">
        <v>75</v>
      </c>
      <c r="AY147" s="251" t="s">
        <v>150</v>
      </c>
    </row>
    <row r="148" spans="1:65" s="2" customFormat="1" ht="37.8" customHeight="1">
      <c r="A148" s="38"/>
      <c r="B148" s="39"/>
      <c r="C148" s="212" t="s">
        <v>369</v>
      </c>
      <c r="D148" s="212" t="s">
        <v>152</v>
      </c>
      <c r="E148" s="213" t="s">
        <v>359</v>
      </c>
      <c r="F148" s="214" t="s">
        <v>360</v>
      </c>
      <c r="G148" s="215" t="s">
        <v>227</v>
      </c>
      <c r="H148" s="216">
        <v>400</v>
      </c>
      <c r="I148" s="217"/>
      <c r="J148" s="218">
        <f>ROUND(I148*H148,2)</f>
        <v>0</v>
      </c>
      <c r="K148" s="214" t="s">
        <v>156</v>
      </c>
      <c r="L148" s="44"/>
      <c r="M148" s="219" t="s">
        <v>19</v>
      </c>
      <c r="N148" s="220" t="s">
        <v>46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157</v>
      </c>
      <c r="AT148" s="223" t="s">
        <v>152</v>
      </c>
      <c r="AU148" s="223" t="s">
        <v>84</v>
      </c>
      <c r="AY148" s="17" t="s">
        <v>150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82</v>
      </c>
      <c r="BK148" s="224">
        <f>ROUND(I148*H148,2)</f>
        <v>0</v>
      </c>
      <c r="BL148" s="17" t="s">
        <v>157</v>
      </c>
      <c r="BM148" s="223" t="s">
        <v>950</v>
      </c>
    </row>
    <row r="149" spans="1:47" s="2" customFormat="1" ht="12">
      <c r="A149" s="38"/>
      <c r="B149" s="39"/>
      <c r="C149" s="40"/>
      <c r="D149" s="225" t="s">
        <v>159</v>
      </c>
      <c r="E149" s="40"/>
      <c r="F149" s="226" t="s">
        <v>362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159</v>
      </c>
      <c r="AU149" s="17" t="s">
        <v>84</v>
      </c>
    </row>
    <row r="150" spans="1:65" s="2" customFormat="1" ht="24.15" customHeight="1">
      <c r="A150" s="38"/>
      <c r="B150" s="39"/>
      <c r="C150" s="212" t="s">
        <v>7</v>
      </c>
      <c r="D150" s="212" t="s">
        <v>152</v>
      </c>
      <c r="E150" s="213" t="s">
        <v>951</v>
      </c>
      <c r="F150" s="214" t="s">
        <v>952</v>
      </c>
      <c r="G150" s="215" t="s">
        <v>227</v>
      </c>
      <c r="H150" s="216">
        <v>400</v>
      </c>
      <c r="I150" s="217"/>
      <c r="J150" s="218">
        <f>ROUND(I150*H150,2)</f>
        <v>0</v>
      </c>
      <c r="K150" s="214" t="s">
        <v>156</v>
      </c>
      <c r="L150" s="44"/>
      <c r="M150" s="219" t="s">
        <v>19</v>
      </c>
      <c r="N150" s="220" t="s">
        <v>46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157</v>
      </c>
      <c r="AT150" s="223" t="s">
        <v>152</v>
      </c>
      <c r="AU150" s="223" t="s">
        <v>84</v>
      </c>
      <c r="AY150" s="17" t="s">
        <v>150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157</v>
      </c>
      <c r="BM150" s="223" t="s">
        <v>953</v>
      </c>
    </row>
    <row r="151" spans="1:47" s="2" customFormat="1" ht="12">
      <c r="A151" s="38"/>
      <c r="B151" s="39"/>
      <c r="C151" s="40"/>
      <c r="D151" s="225" t="s">
        <v>159</v>
      </c>
      <c r="E151" s="40"/>
      <c r="F151" s="226" t="s">
        <v>954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159</v>
      </c>
      <c r="AU151" s="17" t="s">
        <v>84</v>
      </c>
    </row>
    <row r="152" spans="1:65" s="2" customFormat="1" ht="55.5" customHeight="1">
      <c r="A152" s="38"/>
      <c r="B152" s="39"/>
      <c r="C152" s="212" t="s">
        <v>375</v>
      </c>
      <c r="D152" s="212" t="s">
        <v>152</v>
      </c>
      <c r="E152" s="213" t="s">
        <v>236</v>
      </c>
      <c r="F152" s="214" t="s">
        <v>237</v>
      </c>
      <c r="G152" s="215" t="s">
        <v>155</v>
      </c>
      <c r="H152" s="216">
        <v>500</v>
      </c>
      <c r="I152" s="217"/>
      <c r="J152" s="218">
        <f>ROUND(I152*H152,2)</f>
        <v>0</v>
      </c>
      <c r="K152" s="214" t="s">
        <v>156</v>
      </c>
      <c r="L152" s="44"/>
      <c r="M152" s="219" t="s">
        <v>19</v>
      </c>
      <c r="N152" s="220" t="s">
        <v>46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0.02</v>
      </c>
      <c r="T152" s="222">
        <f>S152*H152</f>
        <v>10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157</v>
      </c>
      <c r="AT152" s="223" t="s">
        <v>152</v>
      </c>
      <c r="AU152" s="223" t="s">
        <v>84</v>
      </c>
      <c r="AY152" s="17" t="s">
        <v>150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157</v>
      </c>
      <c r="BM152" s="223" t="s">
        <v>955</v>
      </c>
    </row>
    <row r="153" spans="1:47" s="2" customFormat="1" ht="12">
      <c r="A153" s="38"/>
      <c r="B153" s="39"/>
      <c r="C153" s="40"/>
      <c r="D153" s="225" t="s">
        <v>159</v>
      </c>
      <c r="E153" s="40"/>
      <c r="F153" s="226" t="s">
        <v>239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159</v>
      </c>
      <c r="AU153" s="17" t="s">
        <v>84</v>
      </c>
    </row>
    <row r="154" spans="1:65" s="2" customFormat="1" ht="24.15" customHeight="1">
      <c r="A154" s="38"/>
      <c r="B154" s="39"/>
      <c r="C154" s="212" t="s">
        <v>378</v>
      </c>
      <c r="D154" s="212" t="s">
        <v>152</v>
      </c>
      <c r="E154" s="213" t="s">
        <v>956</v>
      </c>
      <c r="F154" s="214" t="s">
        <v>242</v>
      </c>
      <c r="G154" s="215" t="s">
        <v>155</v>
      </c>
      <c r="H154" s="216">
        <v>500</v>
      </c>
      <c r="I154" s="217"/>
      <c r="J154" s="218">
        <f>ROUND(I154*H154,2)</f>
        <v>0</v>
      </c>
      <c r="K154" s="214" t="s">
        <v>19</v>
      </c>
      <c r="L154" s="44"/>
      <c r="M154" s="219" t="s">
        <v>19</v>
      </c>
      <c r="N154" s="220" t="s">
        <v>46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157</v>
      </c>
      <c r="AT154" s="223" t="s">
        <v>152</v>
      </c>
      <c r="AU154" s="223" t="s">
        <v>84</v>
      </c>
      <c r="AY154" s="17" t="s">
        <v>150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157</v>
      </c>
      <c r="BM154" s="223" t="s">
        <v>957</v>
      </c>
    </row>
    <row r="155" spans="1:63" s="12" customFormat="1" ht="22.8" customHeight="1">
      <c r="A155" s="12"/>
      <c r="B155" s="196"/>
      <c r="C155" s="197"/>
      <c r="D155" s="198" t="s">
        <v>74</v>
      </c>
      <c r="E155" s="210" t="s">
        <v>244</v>
      </c>
      <c r="F155" s="210" t="s">
        <v>245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SUM(P156:P167)</f>
        <v>0</v>
      </c>
      <c r="Q155" s="204"/>
      <c r="R155" s="205">
        <f>SUM(R156:R167)</f>
        <v>0</v>
      </c>
      <c r="S155" s="204"/>
      <c r="T155" s="206">
        <f>SUM(T156:T167)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82</v>
      </c>
      <c r="AT155" s="208" t="s">
        <v>74</v>
      </c>
      <c r="AU155" s="208" t="s">
        <v>82</v>
      </c>
      <c r="AY155" s="207" t="s">
        <v>150</v>
      </c>
      <c r="BK155" s="209">
        <f>SUM(BK156:BK167)</f>
        <v>0</v>
      </c>
    </row>
    <row r="156" spans="1:65" s="2" customFormat="1" ht="33" customHeight="1">
      <c r="A156" s="38"/>
      <c r="B156" s="39"/>
      <c r="C156" s="212" t="s">
        <v>380</v>
      </c>
      <c r="D156" s="212" t="s">
        <v>152</v>
      </c>
      <c r="E156" s="213" t="s">
        <v>247</v>
      </c>
      <c r="F156" s="214" t="s">
        <v>248</v>
      </c>
      <c r="G156" s="215" t="s">
        <v>205</v>
      </c>
      <c r="H156" s="216">
        <v>281.75</v>
      </c>
      <c r="I156" s="217"/>
      <c r="J156" s="218">
        <f>ROUND(I156*H156,2)</f>
        <v>0</v>
      </c>
      <c r="K156" s="214" t="s">
        <v>156</v>
      </c>
      <c r="L156" s="44"/>
      <c r="M156" s="219" t="s">
        <v>19</v>
      </c>
      <c r="N156" s="220" t="s">
        <v>46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157</v>
      </c>
      <c r="AT156" s="223" t="s">
        <v>152</v>
      </c>
      <c r="AU156" s="223" t="s">
        <v>84</v>
      </c>
      <c r="AY156" s="17" t="s">
        <v>150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157</v>
      </c>
      <c r="BM156" s="223" t="s">
        <v>958</v>
      </c>
    </row>
    <row r="157" spans="1:47" s="2" customFormat="1" ht="12">
      <c r="A157" s="38"/>
      <c r="B157" s="39"/>
      <c r="C157" s="40"/>
      <c r="D157" s="225" t="s">
        <v>159</v>
      </c>
      <c r="E157" s="40"/>
      <c r="F157" s="226" t="s">
        <v>250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159</v>
      </c>
      <c r="AU157" s="17" t="s">
        <v>84</v>
      </c>
    </row>
    <row r="158" spans="1:51" s="13" customFormat="1" ht="12">
      <c r="A158" s="13"/>
      <c r="B158" s="230"/>
      <c r="C158" s="231"/>
      <c r="D158" s="232" t="s">
        <v>161</v>
      </c>
      <c r="E158" s="233" t="s">
        <v>19</v>
      </c>
      <c r="F158" s="234" t="s">
        <v>251</v>
      </c>
      <c r="G158" s="231"/>
      <c r="H158" s="233" t="s">
        <v>19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161</v>
      </c>
      <c r="AU158" s="240" t="s">
        <v>84</v>
      </c>
      <c r="AV158" s="13" t="s">
        <v>82</v>
      </c>
      <c r="AW158" s="13" t="s">
        <v>37</v>
      </c>
      <c r="AX158" s="13" t="s">
        <v>75</v>
      </c>
      <c r="AY158" s="240" t="s">
        <v>150</v>
      </c>
    </row>
    <row r="159" spans="1:51" s="14" customFormat="1" ht="12">
      <c r="A159" s="14"/>
      <c r="B159" s="241"/>
      <c r="C159" s="242"/>
      <c r="D159" s="232" t="s">
        <v>161</v>
      </c>
      <c r="E159" s="243" t="s">
        <v>19</v>
      </c>
      <c r="F159" s="244" t="s">
        <v>959</v>
      </c>
      <c r="G159" s="242"/>
      <c r="H159" s="245">
        <v>174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161</v>
      </c>
      <c r="AU159" s="251" t="s">
        <v>84</v>
      </c>
      <c r="AV159" s="14" t="s">
        <v>84</v>
      </c>
      <c r="AW159" s="14" t="s">
        <v>37</v>
      </c>
      <c r="AX159" s="14" t="s">
        <v>75</v>
      </c>
      <c r="AY159" s="251" t="s">
        <v>150</v>
      </c>
    </row>
    <row r="160" spans="1:51" s="13" customFormat="1" ht="12">
      <c r="A160" s="13"/>
      <c r="B160" s="230"/>
      <c r="C160" s="231"/>
      <c r="D160" s="232" t="s">
        <v>161</v>
      </c>
      <c r="E160" s="233" t="s">
        <v>19</v>
      </c>
      <c r="F160" s="234" t="s">
        <v>253</v>
      </c>
      <c r="G160" s="231"/>
      <c r="H160" s="233" t="s">
        <v>19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161</v>
      </c>
      <c r="AU160" s="240" t="s">
        <v>84</v>
      </c>
      <c r="AV160" s="13" t="s">
        <v>82</v>
      </c>
      <c r="AW160" s="13" t="s">
        <v>37</v>
      </c>
      <c r="AX160" s="13" t="s">
        <v>75</v>
      </c>
      <c r="AY160" s="240" t="s">
        <v>150</v>
      </c>
    </row>
    <row r="161" spans="1:51" s="14" customFormat="1" ht="12">
      <c r="A161" s="14"/>
      <c r="B161" s="241"/>
      <c r="C161" s="242"/>
      <c r="D161" s="232" t="s">
        <v>161</v>
      </c>
      <c r="E161" s="243" t="s">
        <v>19</v>
      </c>
      <c r="F161" s="244" t="s">
        <v>960</v>
      </c>
      <c r="G161" s="242"/>
      <c r="H161" s="245">
        <v>107.75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161</v>
      </c>
      <c r="AU161" s="251" t="s">
        <v>84</v>
      </c>
      <c r="AV161" s="14" t="s">
        <v>84</v>
      </c>
      <c r="AW161" s="14" t="s">
        <v>37</v>
      </c>
      <c r="AX161" s="14" t="s">
        <v>75</v>
      </c>
      <c r="AY161" s="251" t="s">
        <v>150</v>
      </c>
    </row>
    <row r="162" spans="1:65" s="2" customFormat="1" ht="44.25" customHeight="1">
      <c r="A162" s="38"/>
      <c r="B162" s="39"/>
      <c r="C162" s="212" t="s">
        <v>487</v>
      </c>
      <c r="D162" s="212" t="s">
        <v>152</v>
      </c>
      <c r="E162" s="213" t="s">
        <v>255</v>
      </c>
      <c r="F162" s="214" t="s">
        <v>256</v>
      </c>
      <c r="G162" s="215" t="s">
        <v>205</v>
      </c>
      <c r="H162" s="216">
        <v>7325.5</v>
      </c>
      <c r="I162" s="217"/>
      <c r="J162" s="218">
        <f>ROUND(I162*H162,2)</f>
        <v>0</v>
      </c>
      <c r="K162" s="214" t="s">
        <v>156</v>
      </c>
      <c r="L162" s="44"/>
      <c r="M162" s="219" t="s">
        <v>19</v>
      </c>
      <c r="N162" s="220" t="s">
        <v>46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157</v>
      </c>
      <c r="AT162" s="223" t="s">
        <v>152</v>
      </c>
      <c r="AU162" s="223" t="s">
        <v>84</v>
      </c>
      <c r="AY162" s="17" t="s">
        <v>150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157</v>
      </c>
      <c r="BM162" s="223" t="s">
        <v>961</v>
      </c>
    </row>
    <row r="163" spans="1:47" s="2" customFormat="1" ht="12">
      <c r="A163" s="38"/>
      <c r="B163" s="39"/>
      <c r="C163" s="40"/>
      <c r="D163" s="225" t="s">
        <v>159</v>
      </c>
      <c r="E163" s="40"/>
      <c r="F163" s="226" t="s">
        <v>258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84</v>
      </c>
    </row>
    <row r="164" spans="1:51" s="13" customFormat="1" ht="12">
      <c r="A164" s="13"/>
      <c r="B164" s="230"/>
      <c r="C164" s="231"/>
      <c r="D164" s="232" t="s">
        <v>161</v>
      </c>
      <c r="E164" s="233" t="s">
        <v>19</v>
      </c>
      <c r="F164" s="234" t="s">
        <v>251</v>
      </c>
      <c r="G164" s="231"/>
      <c r="H164" s="233" t="s">
        <v>19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161</v>
      </c>
      <c r="AU164" s="240" t="s">
        <v>84</v>
      </c>
      <c r="AV164" s="13" t="s">
        <v>82</v>
      </c>
      <c r="AW164" s="13" t="s">
        <v>37</v>
      </c>
      <c r="AX164" s="13" t="s">
        <v>75</v>
      </c>
      <c r="AY164" s="240" t="s">
        <v>150</v>
      </c>
    </row>
    <row r="165" spans="1:51" s="14" customFormat="1" ht="12">
      <c r="A165" s="14"/>
      <c r="B165" s="241"/>
      <c r="C165" s="242"/>
      <c r="D165" s="232" t="s">
        <v>161</v>
      </c>
      <c r="E165" s="243" t="s">
        <v>19</v>
      </c>
      <c r="F165" s="244" t="s">
        <v>962</v>
      </c>
      <c r="G165" s="242"/>
      <c r="H165" s="245">
        <v>7325.5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161</v>
      </c>
      <c r="AU165" s="251" t="s">
        <v>84</v>
      </c>
      <c r="AV165" s="14" t="s">
        <v>84</v>
      </c>
      <c r="AW165" s="14" t="s">
        <v>37</v>
      </c>
      <c r="AX165" s="14" t="s">
        <v>75</v>
      </c>
      <c r="AY165" s="251" t="s">
        <v>150</v>
      </c>
    </row>
    <row r="166" spans="1:65" s="2" customFormat="1" ht="44.25" customHeight="1">
      <c r="A166" s="38"/>
      <c r="B166" s="39"/>
      <c r="C166" s="212" t="s">
        <v>490</v>
      </c>
      <c r="D166" s="212" t="s">
        <v>152</v>
      </c>
      <c r="E166" s="213" t="s">
        <v>262</v>
      </c>
      <c r="F166" s="214" t="s">
        <v>263</v>
      </c>
      <c r="G166" s="215" t="s">
        <v>205</v>
      </c>
      <c r="H166" s="216">
        <v>281.75</v>
      </c>
      <c r="I166" s="217"/>
      <c r="J166" s="218">
        <f>ROUND(I166*H166,2)</f>
        <v>0</v>
      </c>
      <c r="K166" s="214" t="s">
        <v>156</v>
      </c>
      <c r="L166" s="44"/>
      <c r="M166" s="219" t="s">
        <v>19</v>
      </c>
      <c r="N166" s="220" t="s">
        <v>46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157</v>
      </c>
      <c r="AT166" s="223" t="s">
        <v>152</v>
      </c>
      <c r="AU166" s="223" t="s">
        <v>84</v>
      </c>
      <c r="AY166" s="17" t="s">
        <v>150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82</v>
      </c>
      <c r="BK166" s="224">
        <f>ROUND(I166*H166,2)</f>
        <v>0</v>
      </c>
      <c r="BL166" s="17" t="s">
        <v>157</v>
      </c>
      <c r="BM166" s="223" t="s">
        <v>963</v>
      </c>
    </row>
    <row r="167" spans="1:47" s="2" customFormat="1" ht="12">
      <c r="A167" s="38"/>
      <c r="B167" s="39"/>
      <c r="C167" s="40"/>
      <c r="D167" s="225" t="s">
        <v>159</v>
      </c>
      <c r="E167" s="40"/>
      <c r="F167" s="226" t="s">
        <v>265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159</v>
      </c>
      <c r="AU167" s="17" t="s">
        <v>84</v>
      </c>
    </row>
    <row r="168" spans="1:63" s="12" customFormat="1" ht="22.8" customHeight="1">
      <c r="A168" s="12"/>
      <c r="B168" s="196"/>
      <c r="C168" s="197"/>
      <c r="D168" s="198" t="s">
        <v>74</v>
      </c>
      <c r="E168" s="210" t="s">
        <v>266</v>
      </c>
      <c r="F168" s="210" t="s">
        <v>267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SUM(P169:P170)</f>
        <v>0</v>
      </c>
      <c r="Q168" s="204"/>
      <c r="R168" s="205">
        <f>SUM(R169:R170)</f>
        <v>0</v>
      </c>
      <c r="S168" s="204"/>
      <c r="T168" s="206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82</v>
      </c>
      <c r="AT168" s="208" t="s">
        <v>74</v>
      </c>
      <c r="AU168" s="208" t="s">
        <v>82</v>
      </c>
      <c r="AY168" s="207" t="s">
        <v>150</v>
      </c>
      <c r="BK168" s="209">
        <f>SUM(BK169:BK170)</f>
        <v>0</v>
      </c>
    </row>
    <row r="169" spans="1:65" s="2" customFormat="1" ht="44.25" customHeight="1">
      <c r="A169" s="38"/>
      <c r="B169" s="39"/>
      <c r="C169" s="212" t="s">
        <v>496</v>
      </c>
      <c r="D169" s="212" t="s">
        <v>152</v>
      </c>
      <c r="E169" s="213" t="s">
        <v>269</v>
      </c>
      <c r="F169" s="214" t="s">
        <v>270</v>
      </c>
      <c r="G169" s="215" t="s">
        <v>205</v>
      </c>
      <c r="H169" s="216">
        <v>545.159</v>
      </c>
      <c r="I169" s="217"/>
      <c r="J169" s="218">
        <f>ROUND(I169*H169,2)</f>
        <v>0</v>
      </c>
      <c r="K169" s="214" t="s">
        <v>156</v>
      </c>
      <c r="L169" s="44"/>
      <c r="M169" s="219" t="s">
        <v>19</v>
      </c>
      <c r="N169" s="220" t="s">
        <v>46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157</v>
      </c>
      <c r="AT169" s="223" t="s">
        <v>152</v>
      </c>
      <c r="AU169" s="223" t="s">
        <v>84</v>
      </c>
      <c r="AY169" s="17" t="s">
        <v>150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82</v>
      </c>
      <c r="BK169" s="224">
        <f>ROUND(I169*H169,2)</f>
        <v>0</v>
      </c>
      <c r="BL169" s="17" t="s">
        <v>157</v>
      </c>
      <c r="BM169" s="223" t="s">
        <v>964</v>
      </c>
    </row>
    <row r="170" spans="1:47" s="2" customFormat="1" ht="12">
      <c r="A170" s="38"/>
      <c r="B170" s="39"/>
      <c r="C170" s="40"/>
      <c r="D170" s="225" t="s">
        <v>159</v>
      </c>
      <c r="E170" s="40"/>
      <c r="F170" s="226" t="s">
        <v>272</v>
      </c>
      <c r="G170" s="40"/>
      <c r="H170" s="40"/>
      <c r="I170" s="227"/>
      <c r="J170" s="40"/>
      <c r="K170" s="40"/>
      <c r="L170" s="44"/>
      <c r="M170" s="262"/>
      <c r="N170" s="263"/>
      <c r="O170" s="264"/>
      <c r="P170" s="264"/>
      <c r="Q170" s="264"/>
      <c r="R170" s="264"/>
      <c r="S170" s="264"/>
      <c r="T170" s="26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159</v>
      </c>
      <c r="AU170" s="17" t="s">
        <v>84</v>
      </c>
    </row>
    <row r="171" spans="1:31" s="2" customFormat="1" ht="6.95" customHeight="1">
      <c r="A171" s="38"/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44"/>
      <c r="M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</sheetData>
  <sheetProtection password="CC35" sheet="1" objects="1" scenarios="1" formatColumns="0" formatRows="0" autoFilter="0"/>
  <autoFilter ref="C90:K17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2_02/113107224"/>
    <hyperlink ref="F99" r:id="rId2" display="https://podminky.urs.cz/item/CS_URS_2022_02/113154114"/>
    <hyperlink ref="F101" r:id="rId3" display="https://podminky.urs.cz/item/CS_URS_2022_02/113154123"/>
    <hyperlink ref="F103" r:id="rId4" display="https://podminky.urs.cz/item/CS_URS_2022_02/113154334"/>
    <hyperlink ref="F105" r:id="rId5" display="https://podminky.urs.cz/item/CS_URS_2022_02/131251100"/>
    <hyperlink ref="F109" r:id="rId6" display="https://podminky.urs.cz/item/CS_URS_2022_02/162351104"/>
    <hyperlink ref="F113" r:id="rId7" display="https://podminky.urs.cz/item/CS_URS_2022_02/162751119"/>
    <hyperlink ref="F117" r:id="rId8" display="https://podminky.urs.cz/item/CS_URS_2022_02/171201231"/>
    <hyperlink ref="F120" r:id="rId9" display="https://podminky.urs.cz/item/CS_URS_2022_02/181951112"/>
    <hyperlink ref="F123" r:id="rId10" display="https://podminky.urs.cz/item/CS_URS_2022_02/564581111"/>
    <hyperlink ref="F129" r:id="rId11" display="https://podminky.urs.cz/item/CS_URS_2022_02/564861011"/>
    <hyperlink ref="F133" r:id="rId12" display="https://podminky.urs.cz/item/CS_URS_2022_02/565141111"/>
    <hyperlink ref="F135" r:id="rId13" display="https://podminky.urs.cz/item/CS_URS_2022_02/573231106"/>
    <hyperlink ref="F137" r:id="rId14" display="https://podminky.urs.cz/item/CS_URS_2022_02/573231107"/>
    <hyperlink ref="F139" r:id="rId15" display="https://podminky.urs.cz/item/CS_URS_2022_02/577165112"/>
    <hyperlink ref="F141" r:id="rId16" display="https://podminky.urs.cz/item/CS_URS_2022_02/577134111"/>
    <hyperlink ref="F144" r:id="rId17" display="https://podminky.urs.cz/item/CS_URS_2022_02/919121121"/>
    <hyperlink ref="F149" r:id="rId18" display="https://podminky.urs.cz/item/CS_URS_2022_02/919731121"/>
    <hyperlink ref="F151" r:id="rId19" display="https://podminky.urs.cz/item/CS_URS_2022_02/919735112"/>
    <hyperlink ref="F153" r:id="rId20" display="https://podminky.urs.cz/item/CS_URS_2022_02/938909111"/>
    <hyperlink ref="F157" r:id="rId21" display="https://podminky.urs.cz/item/CS_URS_2022_02/997013501"/>
    <hyperlink ref="F163" r:id="rId22" display="https://podminky.urs.cz/item/CS_URS_2022_02/997013509"/>
    <hyperlink ref="F167" r:id="rId23" display="https://podminky.urs.cz/item/CS_URS_2022_02/997013873"/>
    <hyperlink ref="F170" r:id="rId24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121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965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5. 12. 2022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27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28</v>
      </c>
      <c r="F15" s="38"/>
      <c r="G15" s="38"/>
      <c r="H15" s="38"/>
      <c r="I15" s="142" t="s">
        <v>29</v>
      </c>
      <c r="J15" s="133" t="s">
        <v>30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31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29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33</v>
      </c>
      <c r="E20" s="38"/>
      <c r="F20" s="38"/>
      <c r="G20" s="38"/>
      <c r="H20" s="38"/>
      <c r="I20" s="142" t="s">
        <v>26</v>
      </c>
      <c r="J20" s="133" t="s">
        <v>34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35</v>
      </c>
      <c r="F21" s="38"/>
      <c r="G21" s="38"/>
      <c r="H21" s="38"/>
      <c r="I21" s="142" t="s">
        <v>29</v>
      </c>
      <c r="J21" s="133" t="s">
        <v>36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38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29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41</v>
      </c>
      <c r="E30" s="38"/>
      <c r="F30" s="38"/>
      <c r="G30" s="38"/>
      <c r="H30" s="38"/>
      <c r="I30" s="38"/>
      <c r="J30" s="153">
        <f>ROUND(J84,2)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43</v>
      </c>
      <c r="G32" s="38"/>
      <c r="H32" s="38"/>
      <c r="I32" s="154" t="s">
        <v>42</v>
      </c>
      <c r="J32" s="154" t="s">
        <v>44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45</v>
      </c>
      <c r="E33" s="142" t="s">
        <v>46</v>
      </c>
      <c r="F33" s="156">
        <f>ROUND((SUM(BE84:BE106)),2)</f>
        <v>0</v>
      </c>
      <c r="G33" s="38"/>
      <c r="H33" s="38"/>
      <c r="I33" s="157">
        <v>0.21</v>
      </c>
      <c r="J33" s="156">
        <f>ROUND(((SUM(BE84:BE106))*I33),2)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56">
        <f>ROUND((SUM(BF84:BF106)),2)</f>
        <v>0</v>
      </c>
      <c r="G34" s="38"/>
      <c r="H34" s="38"/>
      <c r="I34" s="157">
        <v>0.15</v>
      </c>
      <c r="J34" s="156">
        <f>ROUND(((SUM(BF84:BF106))*I34),2)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56">
        <f>ROUND((SUM(BG84:BG106)),2)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56">
        <f>ROUND((SUM(BH84:BH106)),2)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56">
        <f>ROUND((SUM(BI84:BI106)),2)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51</v>
      </c>
      <c r="E39" s="160"/>
      <c r="F39" s="160"/>
      <c r="G39" s="161" t="s">
        <v>52</v>
      </c>
      <c r="H39" s="162" t="s">
        <v>53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II183 Srbice - Poděvousy - oprava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121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5. 12. 2022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SÚS PK, p.o.</v>
      </c>
      <c r="G54" s="40"/>
      <c r="H54" s="40"/>
      <c r="I54" s="32" t="s">
        <v>33</v>
      </c>
      <c r="J54" s="36" t="str">
        <f>E21</f>
        <v>IK Plzeň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126</v>
      </c>
      <c r="D57" s="171"/>
      <c r="E57" s="171"/>
      <c r="F57" s="171"/>
      <c r="G57" s="171"/>
      <c r="H57" s="171"/>
      <c r="I57" s="171"/>
      <c r="J57" s="172" t="s">
        <v>127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73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74"/>
      <c r="C60" s="175"/>
      <c r="D60" s="176" t="s">
        <v>966</v>
      </c>
      <c r="E60" s="177"/>
      <c r="F60" s="177"/>
      <c r="G60" s="177"/>
      <c r="H60" s="177"/>
      <c r="I60" s="177"/>
      <c r="J60" s="178">
        <f>J85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967</v>
      </c>
      <c r="E61" s="182"/>
      <c r="F61" s="182"/>
      <c r="G61" s="182"/>
      <c r="H61" s="182"/>
      <c r="I61" s="182"/>
      <c r="J61" s="183">
        <f>J86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968</v>
      </c>
      <c r="E62" s="182"/>
      <c r="F62" s="182"/>
      <c r="G62" s="182"/>
      <c r="H62" s="182"/>
      <c r="I62" s="182"/>
      <c r="J62" s="183">
        <f>J92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969</v>
      </c>
      <c r="E63" s="182"/>
      <c r="F63" s="182"/>
      <c r="G63" s="182"/>
      <c r="H63" s="182"/>
      <c r="I63" s="182"/>
      <c r="J63" s="183">
        <f>J103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970</v>
      </c>
      <c r="E64" s="182"/>
      <c r="F64" s="182"/>
      <c r="G64" s="182"/>
      <c r="H64" s="182"/>
      <c r="I64" s="182"/>
      <c r="J64" s="183">
        <f>J105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135</v>
      </c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9" t="str">
        <f>E7</f>
        <v>II183 Srbice - Poděvousy - oprava</v>
      </c>
      <c r="F74" s="32"/>
      <c r="G74" s="32"/>
      <c r="H74" s="32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121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VON - Vedlejší a ostatní náklady</v>
      </c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5. 12. 2022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SÚS PK, p.o.</v>
      </c>
      <c r="G80" s="40"/>
      <c r="H80" s="40"/>
      <c r="I80" s="32" t="s">
        <v>33</v>
      </c>
      <c r="J80" s="36" t="str">
        <f>E21</f>
        <v>IK Plzeň s.r.o.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31</v>
      </c>
      <c r="D81" s="40"/>
      <c r="E81" s="40"/>
      <c r="F81" s="27" t="str">
        <f>IF(E18="","",E18)</f>
        <v>Vyplň údaj</v>
      </c>
      <c r="G81" s="40"/>
      <c r="H81" s="40"/>
      <c r="I81" s="32" t="s">
        <v>38</v>
      </c>
      <c r="J81" s="36" t="str">
        <f>E24</f>
        <v xml:space="preserve"> 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85"/>
      <c r="B83" s="186"/>
      <c r="C83" s="187" t="s">
        <v>136</v>
      </c>
      <c r="D83" s="188" t="s">
        <v>60</v>
      </c>
      <c r="E83" s="188" t="s">
        <v>56</v>
      </c>
      <c r="F83" s="188" t="s">
        <v>57</v>
      </c>
      <c r="G83" s="188" t="s">
        <v>137</v>
      </c>
      <c r="H83" s="188" t="s">
        <v>138</v>
      </c>
      <c r="I83" s="188" t="s">
        <v>139</v>
      </c>
      <c r="J83" s="188" t="s">
        <v>127</v>
      </c>
      <c r="K83" s="189" t="s">
        <v>140</v>
      </c>
      <c r="L83" s="190"/>
      <c r="M83" s="92" t="s">
        <v>19</v>
      </c>
      <c r="N83" s="93" t="s">
        <v>45</v>
      </c>
      <c r="O83" s="93" t="s">
        <v>141</v>
      </c>
      <c r="P83" s="93" t="s">
        <v>142</v>
      </c>
      <c r="Q83" s="93" t="s">
        <v>143</v>
      </c>
      <c r="R83" s="93" t="s">
        <v>144</v>
      </c>
      <c r="S83" s="93" t="s">
        <v>145</v>
      </c>
      <c r="T83" s="94" t="s">
        <v>146</v>
      </c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</row>
    <row r="84" spans="1:63" s="2" customFormat="1" ht="22.8" customHeight="1">
      <c r="A84" s="38"/>
      <c r="B84" s="39"/>
      <c r="C84" s="99" t="s">
        <v>147</v>
      </c>
      <c r="D84" s="40"/>
      <c r="E84" s="40"/>
      <c r="F84" s="40"/>
      <c r="G84" s="40"/>
      <c r="H84" s="40"/>
      <c r="I84" s="40"/>
      <c r="J84" s="191">
        <f>BK84</f>
        <v>0</v>
      </c>
      <c r="K84" s="40"/>
      <c r="L84" s="44"/>
      <c r="M84" s="95"/>
      <c r="N84" s="192"/>
      <c r="O84" s="96"/>
      <c r="P84" s="193">
        <f>P85</f>
        <v>0</v>
      </c>
      <c r="Q84" s="96"/>
      <c r="R84" s="193">
        <f>R85</f>
        <v>0</v>
      </c>
      <c r="S84" s="96"/>
      <c r="T84" s="194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74</v>
      </c>
      <c r="AU84" s="17" t="s">
        <v>128</v>
      </c>
      <c r="BK84" s="195">
        <f>BK85</f>
        <v>0</v>
      </c>
    </row>
    <row r="85" spans="1:63" s="12" customFormat="1" ht="25.9" customHeight="1">
      <c r="A85" s="12"/>
      <c r="B85" s="196"/>
      <c r="C85" s="197"/>
      <c r="D85" s="198" t="s">
        <v>74</v>
      </c>
      <c r="E85" s="199" t="s">
        <v>971</v>
      </c>
      <c r="F85" s="199" t="s">
        <v>972</v>
      </c>
      <c r="G85" s="197"/>
      <c r="H85" s="197"/>
      <c r="I85" s="200"/>
      <c r="J85" s="201">
        <f>BK85</f>
        <v>0</v>
      </c>
      <c r="K85" s="197"/>
      <c r="L85" s="202"/>
      <c r="M85" s="203"/>
      <c r="N85" s="204"/>
      <c r="O85" s="204"/>
      <c r="P85" s="205">
        <f>P86+P92+P103+P105</f>
        <v>0</v>
      </c>
      <c r="Q85" s="204"/>
      <c r="R85" s="205">
        <f>R86+R92+R103+R105</f>
        <v>0</v>
      </c>
      <c r="S85" s="204"/>
      <c r="T85" s="206">
        <f>T86+T92+T103+T105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188</v>
      </c>
      <c r="AT85" s="208" t="s">
        <v>74</v>
      </c>
      <c r="AU85" s="208" t="s">
        <v>75</v>
      </c>
      <c r="AY85" s="207" t="s">
        <v>150</v>
      </c>
      <c r="BK85" s="209">
        <f>BK86+BK92+BK103+BK105</f>
        <v>0</v>
      </c>
    </row>
    <row r="86" spans="1:63" s="12" customFormat="1" ht="22.8" customHeight="1">
      <c r="A86" s="12"/>
      <c r="B86" s="196"/>
      <c r="C86" s="197"/>
      <c r="D86" s="198" t="s">
        <v>74</v>
      </c>
      <c r="E86" s="210" t="s">
        <v>973</v>
      </c>
      <c r="F86" s="210" t="s">
        <v>974</v>
      </c>
      <c r="G86" s="197"/>
      <c r="H86" s="197"/>
      <c r="I86" s="200"/>
      <c r="J86" s="211">
        <f>BK86</f>
        <v>0</v>
      </c>
      <c r="K86" s="197"/>
      <c r="L86" s="202"/>
      <c r="M86" s="203"/>
      <c r="N86" s="204"/>
      <c r="O86" s="204"/>
      <c r="P86" s="205">
        <f>SUM(P87:P91)</f>
        <v>0</v>
      </c>
      <c r="Q86" s="204"/>
      <c r="R86" s="205">
        <f>SUM(R87:R91)</f>
        <v>0</v>
      </c>
      <c r="S86" s="204"/>
      <c r="T86" s="206">
        <f>SUM(T87:T91)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188</v>
      </c>
      <c r="AT86" s="208" t="s">
        <v>74</v>
      </c>
      <c r="AU86" s="208" t="s">
        <v>82</v>
      </c>
      <c r="AY86" s="207" t="s">
        <v>150</v>
      </c>
      <c r="BK86" s="209">
        <f>SUM(BK87:BK91)</f>
        <v>0</v>
      </c>
    </row>
    <row r="87" spans="1:65" s="2" customFormat="1" ht="16.5" customHeight="1">
      <c r="A87" s="38"/>
      <c r="B87" s="39"/>
      <c r="C87" s="212" t="s">
        <v>82</v>
      </c>
      <c r="D87" s="212" t="s">
        <v>152</v>
      </c>
      <c r="E87" s="213" t="s">
        <v>975</v>
      </c>
      <c r="F87" s="214" t="s">
        <v>976</v>
      </c>
      <c r="G87" s="215" t="s">
        <v>977</v>
      </c>
      <c r="H87" s="216">
        <v>1</v>
      </c>
      <c r="I87" s="217"/>
      <c r="J87" s="218">
        <f>ROUND(I87*H87,2)</f>
        <v>0</v>
      </c>
      <c r="K87" s="214" t="s">
        <v>19</v>
      </c>
      <c r="L87" s="44"/>
      <c r="M87" s="219" t="s">
        <v>19</v>
      </c>
      <c r="N87" s="220" t="s">
        <v>46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978</v>
      </c>
      <c r="AT87" s="223" t="s">
        <v>152</v>
      </c>
      <c r="AU87" s="223" t="s">
        <v>84</v>
      </c>
      <c r="AY87" s="17" t="s">
        <v>150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82</v>
      </c>
      <c r="BK87" s="224">
        <f>ROUND(I87*H87,2)</f>
        <v>0</v>
      </c>
      <c r="BL87" s="17" t="s">
        <v>978</v>
      </c>
      <c r="BM87" s="223" t="s">
        <v>979</v>
      </c>
    </row>
    <row r="88" spans="1:65" s="2" customFormat="1" ht="16.5" customHeight="1">
      <c r="A88" s="38"/>
      <c r="B88" s="39"/>
      <c r="C88" s="212" t="s">
        <v>84</v>
      </c>
      <c r="D88" s="212" t="s">
        <v>152</v>
      </c>
      <c r="E88" s="213" t="s">
        <v>980</v>
      </c>
      <c r="F88" s="214" t="s">
        <v>981</v>
      </c>
      <c r="G88" s="215" t="s">
        <v>977</v>
      </c>
      <c r="H88" s="216">
        <v>1</v>
      </c>
      <c r="I88" s="217"/>
      <c r="J88" s="218">
        <f>ROUND(I88*H88,2)</f>
        <v>0</v>
      </c>
      <c r="K88" s="214" t="s">
        <v>19</v>
      </c>
      <c r="L88" s="44"/>
      <c r="M88" s="219" t="s">
        <v>19</v>
      </c>
      <c r="N88" s="220" t="s">
        <v>46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978</v>
      </c>
      <c r="AT88" s="223" t="s">
        <v>152</v>
      </c>
      <c r="AU88" s="223" t="s">
        <v>84</v>
      </c>
      <c r="AY88" s="17" t="s">
        <v>150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978</v>
      </c>
      <c r="BM88" s="223" t="s">
        <v>982</v>
      </c>
    </row>
    <row r="89" spans="1:65" s="2" customFormat="1" ht="16.5" customHeight="1">
      <c r="A89" s="38"/>
      <c r="B89" s="39"/>
      <c r="C89" s="212" t="s">
        <v>174</v>
      </c>
      <c r="D89" s="212" t="s">
        <v>152</v>
      </c>
      <c r="E89" s="213" t="s">
        <v>983</v>
      </c>
      <c r="F89" s="214" t="s">
        <v>984</v>
      </c>
      <c r="G89" s="215" t="s">
        <v>977</v>
      </c>
      <c r="H89" s="216">
        <v>1</v>
      </c>
      <c r="I89" s="217"/>
      <c r="J89" s="218">
        <f>ROUND(I89*H89,2)</f>
        <v>0</v>
      </c>
      <c r="K89" s="214" t="s">
        <v>19</v>
      </c>
      <c r="L89" s="44"/>
      <c r="M89" s="219" t="s">
        <v>19</v>
      </c>
      <c r="N89" s="220" t="s">
        <v>46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978</v>
      </c>
      <c r="AT89" s="223" t="s">
        <v>152</v>
      </c>
      <c r="AU89" s="223" t="s">
        <v>84</v>
      </c>
      <c r="AY89" s="17" t="s">
        <v>150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978</v>
      </c>
      <c r="BM89" s="223" t="s">
        <v>985</v>
      </c>
    </row>
    <row r="90" spans="1:65" s="2" customFormat="1" ht="16.5" customHeight="1">
      <c r="A90" s="38"/>
      <c r="B90" s="39"/>
      <c r="C90" s="212" t="s">
        <v>157</v>
      </c>
      <c r="D90" s="212" t="s">
        <v>152</v>
      </c>
      <c r="E90" s="213" t="s">
        <v>986</v>
      </c>
      <c r="F90" s="214" t="s">
        <v>987</v>
      </c>
      <c r="G90" s="215" t="s">
        <v>977</v>
      </c>
      <c r="H90" s="216">
        <v>1</v>
      </c>
      <c r="I90" s="217"/>
      <c r="J90" s="218">
        <f>ROUND(I90*H90,2)</f>
        <v>0</v>
      </c>
      <c r="K90" s="214" t="s">
        <v>19</v>
      </c>
      <c r="L90" s="44"/>
      <c r="M90" s="219" t="s">
        <v>19</v>
      </c>
      <c r="N90" s="220" t="s">
        <v>46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978</v>
      </c>
      <c r="AT90" s="223" t="s">
        <v>152</v>
      </c>
      <c r="AU90" s="223" t="s">
        <v>84</v>
      </c>
      <c r="AY90" s="17" t="s">
        <v>150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978</v>
      </c>
      <c r="BM90" s="223" t="s">
        <v>988</v>
      </c>
    </row>
    <row r="91" spans="1:65" s="2" customFormat="1" ht="16.5" customHeight="1">
      <c r="A91" s="38"/>
      <c r="B91" s="39"/>
      <c r="C91" s="212" t="s">
        <v>188</v>
      </c>
      <c r="D91" s="212" t="s">
        <v>152</v>
      </c>
      <c r="E91" s="213" t="s">
        <v>989</v>
      </c>
      <c r="F91" s="214" t="s">
        <v>990</v>
      </c>
      <c r="G91" s="215" t="s">
        <v>977</v>
      </c>
      <c r="H91" s="216">
        <v>1</v>
      </c>
      <c r="I91" s="217"/>
      <c r="J91" s="218">
        <f>ROUND(I91*H91,2)</f>
        <v>0</v>
      </c>
      <c r="K91" s="214" t="s">
        <v>19</v>
      </c>
      <c r="L91" s="44"/>
      <c r="M91" s="219" t="s">
        <v>19</v>
      </c>
      <c r="N91" s="220" t="s">
        <v>46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978</v>
      </c>
      <c r="AT91" s="223" t="s">
        <v>152</v>
      </c>
      <c r="AU91" s="223" t="s">
        <v>84</v>
      </c>
      <c r="AY91" s="17" t="s">
        <v>150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978</v>
      </c>
      <c r="BM91" s="223" t="s">
        <v>991</v>
      </c>
    </row>
    <row r="92" spans="1:63" s="12" customFormat="1" ht="22.8" customHeight="1">
      <c r="A92" s="12"/>
      <c r="B92" s="196"/>
      <c r="C92" s="197"/>
      <c r="D92" s="198" t="s">
        <v>74</v>
      </c>
      <c r="E92" s="210" t="s">
        <v>992</v>
      </c>
      <c r="F92" s="210" t="s">
        <v>993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SUM(P93:P102)</f>
        <v>0</v>
      </c>
      <c r="Q92" s="204"/>
      <c r="R92" s="205">
        <f>SUM(R93:R102)</f>
        <v>0</v>
      </c>
      <c r="S92" s="204"/>
      <c r="T92" s="206">
        <f>SUM(T93:T102)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188</v>
      </c>
      <c r="AT92" s="208" t="s">
        <v>74</v>
      </c>
      <c r="AU92" s="208" t="s">
        <v>82</v>
      </c>
      <c r="AY92" s="207" t="s">
        <v>150</v>
      </c>
      <c r="BK92" s="209">
        <f>SUM(BK93:BK102)</f>
        <v>0</v>
      </c>
    </row>
    <row r="93" spans="1:65" s="2" customFormat="1" ht="16.5" customHeight="1">
      <c r="A93" s="38"/>
      <c r="B93" s="39"/>
      <c r="C93" s="212" t="s">
        <v>194</v>
      </c>
      <c r="D93" s="212" t="s">
        <v>152</v>
      </c>
      <c r="E93" s="213" t="s">
        <v>994</v>
      </c>
      <c r="F93" s="214" t="s">
        <v>993</v>
      </c>
      <c r="G93" s="215" t="s">
        <v>977</v>
      </c>
      <c r="H93" s="216">
        <v>1</v>
      </c>
      <c r="I93" s="217"/>
      <c r="J93" s="218">
        <f>ROUND(I93*H93,2)</f>
        <v>0</v>
      </c>
      <c r="K93" s="214" t="s">
        <v>19</v>
      </c>
      <c r="L93" s="44"/>
      <c r="M93" s="219" t="s">
        <v>19</v>
      </c>
      <c r="N93" s="220" t="s">
        <v>46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978</v>
      </c>
      <c r="AT93" s="223" t="s">
        <v>152</v>
      </c>
      <c r="AU93" s="223" t="s">
        <v>84</v>
      </c>
      <c r="AY93" s="17" t="s">
        <v>150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978</v>
      </c>
      <c r="BM93" s="223" t="s">
        <v>995</v>
      </c>
    </row>
    <row r="94" spans="1:65" s="2" customFormat="1" ht="16.5" customHeight="1">
      <c r="A94" s="38"/>
      <c r="B94" s="39"/>
      <c r="C94" s="212" t="s">
        <v>201</v>
      </c>
      <c r="D94" s="212" t="s">
        <v>152</v>
      </c>
      <c r="E94" s="213" t="s">
        <v>996</v>
      </c>
      <c r="F94" s="214" t="s">
        <v>997</v>
      </c>
      <c r="G94" s="215" t="s">
        <v>977</v>
      </c>
      <c r="H94" s="216">
        <v>1</v>
      </c>
      <c r="I94" s="217"/>
      <c r="J94" s="218">
        <f>ROUND(I94*H94,2)</f>
        <v>0</v>
      </c>
      <c r="K94" s="214" t="s">
        <v>19</v>
      </c>
      <c r="L94" s="44"/>
      <c r="M94" s="219" t="s">
        <v>19</v>
      </c>
      <c r="N94" s="220" t="s">
        <v>46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978</v>
      </c>
      <c r="AT94" s="223" t="s">
        <v>152</v>
      </c>
      <c r="AU94" s="223" t="s">
        <v>84</v>
      </c>
      <c r="AY94" s="17" t="s">
        <v>150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978</v>
      </c>
      <c r="BM94" s="223" t="s">
        <v>998</v>
      </c>
    </row>
    <row r="95" spans="1:65" s="2" customFormat="1" ht="16.5" customHeight="1">
      <c r="A95" s="38"/>
      <c r="B95" s="39"/>
      <c r="C95" s="212" t="s">
        <v>206</v>
      </c>
      <c r="D95" s="212" t="s">
        <v>152</v>
      </c>
      <c r="E95" s="213" t="s">
        <v>999</v>
      </c>
      <c r="F95" s="214" t="s">
        <v>1000</v>
      </c>
      <c r="G95" s="215" t="s">
        <v>977</v>
      </c>
      <c r="H95" s="216">
        <v>1</v>
      </c>
      <c r="I95" s="217"/>
      <c r="J95" s="218">
        <f>ROUND(I95*H95,2)</f>
        <v>0</v>
      </c>
      <c r="K95" s="214" t="s">
        <v>19</v>
      </c>
      <c r="L95" s="44"/>
      <c r="M95" s="219" t="s">
        <v>19</v>
      </c>
      <c r="N95" s="220" t="s">
        <v>46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978</v>
      </c>
      <c r="AT95" s="223" t="s">
        <v>152</v>
      </c>
      <c r="AU95" s="223" t="s">
        <v>84</v>
      </c>
      <c r="AY95" s="17" t="s">
        <v>150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978</v>
      </c>
      <c r="BM95" s="223" t="s">
        <v>1001</v>
      </c>
    </row>
    <row r="96" spans="1:65" s="2" customFormat="1" ht="16.5" customHeight="1">
      <c r="A96" s="38"/>
      <c r="B96" s="39"/>
      <c r="C96" s="212" t="s">
        <v>214</v>
      </c>
      <c r="D96" s="212" t="s">
        <v>152</v>
      </c>
      <c r="E96" s="213" t="s">
        <v>1002</v>
      </c>
      <c r="F96" s="214" t="s">
        <v>1003</v>
      </c>
      <c r="G96" s="215" t="s">
        <v>977</v>
      </c>
      <c r="H96" s="216">
        <v>1</v>
      </c>
      <c r="I96" s="217"/>
      <c r="J96" s="218">
        <f>ROUND(I96*H96,2)</f>
        <v>0</v>
      </c>
      <c r="K96" s="214" t="s">
        <v>19</v>
      </c>
      <c r="L96" s="44"/>
      <c r="M96" s="219" t="s">
        <v>19</v>
      </c>
      <c r="N96" s="220" t="s">
        <v>46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978</v>
      </c>
      <c r="AT96" s="223" t="s">
        <v>152</v>
      </c>
      <c r="AU96" s="223" t="s">
        <v>84</v>
      </c>
      <c r="AY96" s="17" t="s">
        <v>150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978</v>
      </c>
      <c r="BM96" s="223" t="s">
        <v>1004</v>
      </c>
    </row>
    <row r="97" spans="1:65" s="2" customFormat="1" ht="16.5" customHeight="1">
      <c r="A97" s="38"/>
      <c r="B97" s="39"/>
      <c r="C97" s="212" t="s">
        <v>220</v>
      </c>
      <c r="D97" s="212" t="s">
        <v>152</v>
      </c>
      <c r="E97" s="213" t="s">
        <v>1005</v>
      </c>
      <c r="F97" s="214" t="s">
        <v>1006</v>
      </c>
      <c r="G97" s="215" t="s">
        <v>977</v>
      </c>
      <c r="H97" s="216">
        <v>1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46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978</v>
      </c>
      <c r="AT97" s="223" t="s">
        <v>152</v>
      </c>
      <c r="AU97" s="223" t="s">
        <v>84</v>
      </c>
      <c r="AY97" s="17" t="s">
        <v>150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82</v>
      </c>
      <c r="BK97" s="224">
        <f>ROUND(I97*H97,2)</f>
        <v>0</v>
      </c>
      <c r="BL97" s="17" t="s">
        <v>978</v>
      </c>
      <c r="BM97" s="223" t="s">
        <v>1007</v>
      </c>
    </row>
    <row r="98" spans="1:65" s="2" customFormat="1" ht="16.5" customHeight="1">
      <c r="A98" s="38"/>
      <c r="B98" s="39"/>
      <c r="C98" s="212" t="s">
        <v>224</v>
      </c>
      <c r="D98" s="212" t="s">
        <v>152</v>
      </c>
      <c r="E98" s="213" t="s">
        <v>1008</v>
      </c>
      <c r="F98" s="214" t="s">
        <v>1009</v>
      </c>
      <c r="G98" s="215" t="s">
        <v>977</v>
      </c>
      <c r="H98" s="216">
        <v>1</v>
      </c>
      <c r="I98" s="217"/>
      <c r="J98" s="218">
        <f>ROUND(I98*H98,2)</f>
        <v>0</v>
      </c>
      <c r="K98" s="214" t="s">
        <v>19</v>
      </c>
      <c r="L98" s="44"/>
      <c r="M98" s="219" t="s">
        <v>19</v>
      </c>
      <c r="N98" s="220" t="s">
        <v>46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978</v>
      </c>
      <c r="AT98" s="223" t="s">
        <v>152</v>
      </c>
      <c r="AU98" s="223" t="s">
        <v>84</v>
      </c>
      <c r="AY98" s="17" t="s">
        <v>150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978</v>
      </c>
      <c r="BM98" s="223" t="s">
        <v>1010</v>
      </c>
    </row>
    <row r="99" spans="1:65" s="2" customFormat="1" ht="16.5" customHeight="1">
      <c r="A99" s="38"/>
      <c r="B99" s="39"/>
      <c r="C99" s="212" t="s">
        <v>235</v>
      </c>
      <c r="D99" s="212" t="s">
        <v>152</v>
      </c>
      <c r="E99" s="213" t="s">
        <v>1011</v>
      </c>
      <c r="F99" s="214" t="s">
        <v>1012</v>
      </c>
      <c r="G99" s="215" t="s">
        <v>977</v>
      </c>
      <c r="H99" s="216">
        <v>1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46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978</v>
      </c>
      <c r="AT99" s="223" t="s">
        <v>152</v>
      </c>
      <c r="AU99" s="223" t="s">
        <v>84</v>
      </c>
      <c r="AY99" s="17" t="s">
        <v>150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978</v>
      </c>
      <c r="BM99" s="223" t="s">
        <v>1013</v>
      </c>
    </row>
    <row r="100" spans="1:65" s="2" customFormat="1" ht="16.5" customHeight="1">
      <c r="A100" s="38"/>
      <c r="B100" s="39"/>
      <c r="C100" s="212" t="s">
        <v>240</v>
      </c>
      <c r="D100" s="212" t="s">
        <v>152</v>
      </c>
      <c r="E100" s="213" t="s">
        <v>1014</v>
      </c>
      <c r="F100" s="214" t="s">
        <v>1015</v>
      </c>
      <c r="G100" s="215" t="s">
        <v>977</v>
      </c>
      <c r="H100" s="216">
        <v>1</v>
      </c>
      <c r="I100" s="217"/>
      <c r="J100" s="218">
        <f>ROUND(I100*H100,2)</f>
        <v>0</v>
      </c>
      <c r="K100" s="214" t="s">
        <v>19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978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978</v>
      </c>
      <c r="BM100" s="223" t="s">
        <v>1016</v>
      </c>
    </row>
    <row r="101" spans="1:65" s="2" customFormat="1" ht="16.5" customHeight="1">
      <c r="A101" s="38"/>
      <c r="B101" s="39"/>
      <c r="C101" s="212" t="s">
        <v>246</v>
      </c>
      <c r="D101" s="212" t="s">
        <v>152</v>
      </c>
      <c r="E101" s="213" t="s">
        <v>1017</v>
      </c>
      <c r="F101" s="214" t="s">
        <v>1018</v>
      </c>
      <c r="G101" s="215" t="s">
        <v>1019</v>
      </c>
      <c r="H101" s="216">
        <v>10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46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978</v>
      </c>
      <c r="AT101" s="223" t="s">
        <v>152</v>
      </c>
      <c r="AU101" s="223" t="s">
        <v>84</v>
      </c>
      <c r="AY101" s="17" t="s">
        <v>150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978</v>
      </c>
      <c r="BM101" s="223" t="s">
        <v>1020</v>
      </c>
    </row>
    <row r="102" spans="1:65" s="2" customFormat="1" ht="16.5" customHeight="1">
      <c r="A102" s="38"/>
      <c r="B102" s="39"/>
      <c r="C102" s="212" t="s">
        <v>8</v>
      </c>
      <c r="D102" s="212" t="s">
        <v>152</v>
      </c>
      <c r="E102" s="213" t="s">
        <v>1021</v>
      </c>
      <c r="F102" s="214" t="s">
        <v>1022</v>
      </c>
      <c r="G102" s="215" t="s">
        <v>977</v>
      </c>
      <c r="H102" s="216">
        <v>1</v>
      </c>
      <c r="I102" s="217"/>
      <c r="J102" s="218">
        <f>ROUND(I102*H102,2)</f>
        <v>0</v>
      </c>
      <c r="K102" s="214" t="s">
        <v>19</v>
      </c>
      <c r="L102" s="44"/>
      <c r="M102" s="219" t="s">
        <v>19</v>
      </c>
      <c r="N102" s="220" t="s">
        <v>46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978</v>
      </c>
      <c r="AT102" s="223" t="s">
        <v>152</v>
      </c>
      <c r="AU102" s="223" t="s">
        <v>84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978</v>
      </c>
      <c r="BM102" s="223" t="s">
        <v>1023</v>
      </c>
    </row>
    <row r="103" spans="1:63" s="12" customFormat="1" ht="22.8" customHeight="1">
      <c r="A103" s="12"/>
      <c r="B103" s="196"/>
      <c r="C103" s="197"/>
      <c r="D103" s="198" t="s">
        <v>74</v>
      </c>
      <c r="E103" s="210" t="s">
        <v>1024</v>
      </c>
      <c r="F103" s="210" t="s">
        <v>1025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P104</f>
        <v>0</v>
      </c>
      <c r="Q103" s="204"/>
      <c r="R103" s="205">
        <f>R104</f>
        <v>0</v>
      </c>
      <c r="S103" s="204"/>
      <c r="T103" s="206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188</v>
      </c>
      <c r="AT103" s="208" t="s">
        <v>74</v>
      </c>
      <c r="AU103" s="208" t="s">
        <v>82</v>
      </c>
      <c r="AY103" s="207" t="s">
        <v>150</v>
      </c>
      <c r="BK103" s="209">
        <f>BK104</f>
        <v>0</v>
      </c>
    </row>
    <row r="104" spans="1:65" s="2" customFormat="1" ht="16.5" customHeight="1">
      <c r="A104" s="38"/>
      <c r="B104" s="39"/>
      <c r="C104" s="212" t="s">
        <v>261</v>
      </c>
      <c r="D104" s="212" t="s">
        <v>152</v>
      </c>
      <c r="E104" s="213" t="s">
        <v>1026</v>
      </c>
      <c r="F104" s="214" t="s">
        <v>1027</v>
      </c>
      <c r="G104" s="215" t="s">
        <v>977</v>
      </c>
      <c r="H104" s="216">
        <v>1</v>
      </c>
      <c r="I104" s="217"/>
      <c r="J104" s="218">
        <f>ROUND(I104*H104,2)</f>
        <v>0</v>
      </c>
      <c r="K104" s="214" t="s">
        <v>19</v>
      </c>
      <c r="L104" s="44"/>
      <c r="M104" s="219" t="s">
        <v>19</v>
      </c>
      <c r="N104" s="220" t="s">
        <v>46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978</v>
      </c>
      <c r="AT104" s="223" t="s">
        <v>152</v>
      </c>
      <c r="AU104" s="223" t="s">
        <v>84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978</v>
      </c>
      <c r="BM104" s="223" t="s">
        <v>1028</v>
      </c>
    </row>
    <row r="105" spans="1:63" s="12" customFormat="1" ht="22.8" customHeight="1">
      <c r="A105" s="12"/>
      <c r="B105" s="196"/>
      <c r="C105" s="197"/>
      <c r="D105" s="198" t="s">
        <v>74</v>
      </c>
      <c r="E105" s="210" t="s">
        <v>1029</v>
      </c>
      <c r="F105" s="210" t="s">
        <v>1030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P106</f>
        <v>0</v>
      </c>
      <c r="Q105" s="204"/>
      <c r="R105" s="205">
        <f>R106</f>
        <v>0</v>
      </c>
      <c r="S105" s="204"/>
      <c r="T105" s="206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188</v>
      </c>
      <c r="AT105" s="208" t="s">
        <v>74</v>
      </c>
      <c r="AU105" s="208" t="s">
        <v>82</v>
      </c>
      <c r="AY105" s="207" t="s">
        <v>150</v>
      </c>
      <c r="BK105" s="209">
        <f>BK106</f>
        <v>0</v>
      </c>
    </row>
    <row r="106" spans="1:65" s="2" customFormat="1" ht="16.5" customHeight="1">
      <c r="A106" s="38"/>
      <c r="B106" s="39"/>
      <c r="C106" s="212" t="s">
        <v>268</v>
      </c>
      <c r="D106" s="212" t="s">
        <v>152</v>
      </c>
      <c r="E106" s="213" t="s">
        <v>1031</v>
      </c>
      <c r="F106" s="214" t="s">
        <v>1032</v>
      </c>
      <c r="G106" s="215" t="s">
        <v>977</v>
      </c>
      <c r="H106" s="216">
        <v>1</v>
      </c>
      <c r="I106" s="217"/>
      <c r="J106" s="218">
        <f>ROUND(I106*H106,2)</f>
        <v>0</v>
      </c>
      <c r="K106" s="214" t="s">
        <v>19</v>
      </c>
      <c r="L106" s="44"/>
      <c r="M106" s="269" t="s">
        <v>19</v>
      </c>
      <c r="N106" s="270" t="s">
        <v>46</v>
      </c>
      <c r="O106" s="264"/>
      <c r="P106" s="271">
        <f>O106*H106</f>
        <v>0</v>
      </c>
      <c r="Q106" s="271">
        <v>0</v>
      </c>
      <c r="R106" s="271">
        <f>Q106*H106</f>
        <v>0</v>
      </c>
      <c r="S106" s="271">
        <v>0</v>
      </c>
      <c r="T106" s="27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978</v>
      </c>
      <c r="AT106" s="223" t="s">
        <v>152</v>
      </c>
      <c r="AU106" s="223" t="s">
        <v>84</v>
      </c>
      <c r="AY106" s="17" t="s">
        <v>150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978</v>
      </c>
      <c r="BM106" s="223" t="s">
        <v>1033</v>
      </c>
    </row>
    <row r="107" spans="1:31" s="2" customFormat="1" ht="6.95" customHeight="1">
      <c r="A107" s="38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44"/>
      <c r="M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</sheetData>
  <sheetProtection password="CC35" sheet="1" objects="1" scenarios="1" formatColumns="0" formatRows="0" autoFilter="0"/>
  <autoFilter ref="C83:K10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5" customFormat="1" ht="45" customHeight="1">
      <c r="B3" s="277"/>
      <c r="C3" s="278" t="s">
        <v>1034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1035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1036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1037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1038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1039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1040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1041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1042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1043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1044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81</v>
      </c>
      <c r="F18" s="284" t="s">
        <v>1045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1046</v>
      </c>
      <c r="F19" s="284" t="s">
        <v>1047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1048</v>
      </c>
      <c r="F20" s="284" t="s">
        <v>1049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117</v>
      </c>
      <c r="F21" s="284" t="s">
        <v>118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1050</v>
      </c>
      <c r="F22" s="284" t="s">
        <v>1051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87</v>
      </c>
      <c r="F23" s="284" t="s">
        <v>1052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1053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1054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1055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1056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1057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1058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1059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1060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1061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136</v>
      </c>
      <c r="F36" s="284"/>
      <c r="G36" s="284" t="s">
        <v>1062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1063</v>
      </c>
      <c r="F37" s="284"/>
      <c r="G37" s="284" t="s">
        <v>1064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56</v>
      </c>
      <c r="F38" s="284"/>
      <c r="G38" s="284" t="s">
        <v>1065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57</v>
      </c>
      <c r="F39" s="284"/>
      <c r="G39" s="284" t="s">
        <v>1066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137</v>
      </c>
      <c r="F40" s="284"/>
      <c r="G40" s="284" t="s">
        <v>1067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138</v>
      </c>
      <c r="F41" s="284"/>
      <c r="G41" s="284" t="s">
        <v>1068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1069</v>
      </c>
      <c r="F42" s="284"/>
      <c r="G42" s="284" t="s">
        <v>1070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1071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1072</v>
      </c>
      <c r="F44" s="284"/>
      <c r="G44" s="284" t="s">
        <v>1073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140</v>
      </c>
      <c r="F45" s="284"/>
      <c r="G45" s="284" t="s">
        <v>1074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1075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1076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1077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1078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1079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1080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1081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1082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1083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1084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1085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1086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1087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1088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1089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1090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1091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1092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1093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1094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1095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1096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1097</v>
      </c>
      <c r="D76" s="302"/>
      <c r="E76" s="302"/>
      <c r="F76" s="302" t="s">
        <v>1098</v>
      </c>
      <c r="G76" s="303"/>
      <c r="H76" s="302" t="s">
        <v>57</v>
      </c>
      <c r="I76" s="302" t="s">
        <v>60</v>
      </c>
      <c r="J76" s="302" t="s">
        <v>1099</v>
      </c>
      <c r="K76" s="301"/>
    </row>
    <row r="77" spans="2:11" s="1" customFormat="1" ht="17.25" customHeight="1">
      <c r="B77" s="299"/>
      <c r="C77" s="304" t="s">
        <v>1100</v>
      </c>
      <c r="D77" s="304"/>
      <c r="E77" s="304"/>
      <c r="F77" s="305" t="s">
        <v>1101</v>
      </c>
      <c r="G77" s="306"/>
      <c r="H77" s="304"/>
      <c r="I77" s="304"/>
      <c r="J77" s="304" t="s">
        <v>1102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56</v>
      </c>
      <c r="D79" s="309"/>
      <c r="E79" s="309"/>
      <c r="F79" s="310" t="s">
        <v>1103</v>
      </c>
      <c r="G79" s="311"/>
      <c r="H79" s="287" t="s">
        <v>1104</v>
      </c>
      <c r="I79" s="287" t="s">
        <v>1105</v>
      </c>
      <c r="J79" s="287">
        <v>20</v>
      </c>
      <c r="K79" s="301"/>
    </row>
    <row r="80" spans="2:11" s="1" customFormat="1" ht="15" customHeight="1">
      <c r="B80" s="299"/>
      <c r="C80" s="287" t="s">
        <v>1106</v>
      </c>
      <c r="D80" s="287"/>
      <c r="E80" s="287"/>
      <c r="F80" s="310" t="s">
        <v>1103</v>
      </c>
      <c r="G80" s="311"/>
      <c r="H80" s="287" t="s">
        <v>1107</v>
      </c>
      <c r="I80" s="287" t="s">
        <v>1105</v>
      </c>
      <c r="J80" s="287">
        <v>120</v>
      </c>
      <c r="K80" s="301"/>
    </row>
    <row r="81" spans="2:11" s="1" customFormat="1" ht="15" customHeight="1">
      <c r="B81" s="312"/>
      <c r="C81" s="287" t="s">
        <v>1108</v>
      </c>
      <c r="D81" s="287"/>
      <c r="E81" s="287"/>
      <c r="F81" s="310" t="s">
        <v>1109</v>
      </c>
      <c r="G81" s="311"/>
      <c r="H81" s="287" t="s">
        <v>1110</v>
      </c>
      <c r="I81" s="287" t="s">
        <v>1105</v>
      </c>
      <c r="J81" s="287">
        <v>50</v>
      </c>
      <c r="K81" s="301"/>
    </row>
    <row r="82" spans="2:11" s="1" customFormat="1" ht="15" customHeight="1">
      <c r="B82" s="312"/>
      <c r="C82" s="287" t="s">
        <v>1111</v>
      </c>
      <c r="D82" s="287"/>
      <c r="E82" s="287"/>
      <c r="F82" s="310" t="s">
        <v>1103</v>
      </c>
      <c r="G82" s="311"/>
      <c r="H82" s="287" t="s">
        <v>1112</v>
      </c>
      <c r="I82" s="287" t="s">
        <v>1113</v>
      </c>
      <c r="J82" s="287"/>
      <c r="K82" s="301"/>
    </row>
    <row r="83" spans="2:11" s="1" customFormat="1" ht="15" customHeight="1">
      <c r="B83" s="312"/>
      <c r="C83" s="313" t="s">
        <v>1114</v>
      </c>
      <c r="D83" s="313"/>
      <c r="E83" s="313"/>
      <c r="F83" s="314" t="s">
        <v>1109</v>
      </c>
      <c r="G83" s="313"/>
      <c r="H83" s="313" t="s">
        <v>1115</v>
      </c>
      <c r="I83" s="313" t="s">
        <v>1105</v>
      </c>
      <c r="J83" s="313">
        <v>15</v>
      </c>
      <c r="K83" s="301"/>
    </row>
    <row r="84" spans="2:11" s="1" customFormat="1" ht="15" customHeight="1">
      <c r="B84" s="312"/>
      <c r="C84" s="313" t="s">
        <v>1116</v>
      </c>
      <c r="D84" s="313"/>
      <c r="E84" s="313"/>
      <c r="F84" s="314" t="s">
        <v>1109</v>
      </c>
      <c r="G84" s="313"/>
      <c r="H84" s="313" t="s">
        <v>1117</v>
      </c>
      <c r="I84" s="313" t="s">
        <v>1105</v>
      </c>
      <c r="J84" s="313">
        <v>15</v>
      </c>
      <c r="K84" s="301"/>
    </row>
    <row r="85" spans="2:11" s="1" customFormat="1" ht="15" customHeight="1">
      <c r="B85" s="312"/>
      <c r="C85" s="313" t="s">
        <v>1118</v>
      </c>
      <c r="D85" s="313"/>
      <c r="E85" s="313"/>
      <c r="F85" s="314" t="s">
        <v>1109</v>
      </c>
      <c r="G85" s="313"/>
      <c r="H85" s="313" t="s">
        <v>1119</v>
      </c>
      <c r="I85" s="313" t="s">
        <v>1105</v>
      </c>
      <c r="J85" s="313">
        <v>20</v>
      </c>
      <c r="K85" s="301"/>
    </row>
    <row r="86" spans="2:11" s="1" customFormat="1" ht="15" customHeight="1">
      <c r="B86" s="312"/>
      <c r="C86" s="313" t="s">
        <v>1120</v>
      </c>
      <c r="D86" s="313"/>
      <c r="E86" s="313"/>
      <c r="F86" s="314" t="s">
        <v>1109</v>
      </c>
      <c r="G86" s="313"/>
      <c r="H86" s="313" t="s">
        <v>1121</v>
      </c>
      <c r="I86" s="313" t="s">
        <v>1105</v>
      </c>
      <c r="J86" s="313">
        <v>20</v>
      </c>
      <c r="K86" s="301"/>
    </row>
    <row r="87" spans="2:11" s="1" customFormat="1" ht="15" customHeight="1">
      <c r="B87" s="312"/>
      <c r="C87" s="287" t="s">
        <v>1122</v>
      </c>
      <c r="D87" s="287"/>
      <c r="E87" s="287"/>
      <c r="F87" s="310" t="s">
        <v>1109</v>
      </c>
      <c r="G87" s="311"/>
      <c r="H87" s="287" t="s">
        <v>1123</v>
      </c>
      <c r="I87" s="287" t="s">
        <v>1105</v>
      </c>
      <c r="J87" s="287">
        <v>50</v>
      </c>
      <c r="K87" s="301"/>
    </row>
    <row r="88" spans="2:11" s="1" customFormat="1" ht="15" customHeight="1">
      <c r="B88" s="312"/>
      <c r="C88" s="287" t="s">
        <v>1124</v>
      </c>
      <c r="D88" s="287"/>
      <c r="E88" s="287"/>
      <c r="F88" s="310" t="s">
        <v>1109</v>
      </c>
      <c r="G88" s="311"/>
      <c r="H88" s="287" t="s">
        <v>1125</v>
      </c>
      <c r="I88" s="287" t="s">
        <v>1105</v>
      </c>
      <c r="J88" s="287">
        <v>20</v>
      </c>
      <c r="K88" s="301"/>
    </row>
    <row r="89" spans="2:11" s="1" customFormat="1" ht="15" customHeight="1">
      <c r="B89" s="312"/>
      <c r="C89" s="287" t="s">
        <v>1126</v>
      </c>
      <c r="D89" s="287"/>
      <c r="E89" s="287"/>
      <c r="F89" s="310" t="s">
        <v>1109</v>
      </c>
      <c r="G89" s="311"/>
      <c r="H89" s="287" t="s">
        <v>1127</v>
      </c>
      <c r="I89" s="287" t="s">
        <v>1105</v>
      </c>
      <c r="J89" s="287">
        <v>20</v>
      </c>
      <c r="K89" s="301"/>
    </row>
    <row r="90" spans="2:11" s="1" customFormat="1" ht="15" customHeight="1">
      <c r="B90" s="312"/>
      <c r="C90" s="287" t="s">
        <v>1128</v>
      </c>
      <c r="D90" s="287"/>
      <c r="E90" s="287"/>
      <c r="F90" s="310" t="s">
        <v>1109</v>
      </c>
      <c r="G90" s="311"/>
      <c r="H90" s="287" t="s">
        <v>1129</v>
      </c>
      <c r="I90" s="287" t="s">
        <v>1105</v>
      </c>
      <c r="J90" s="287">
        <v>50</v>
      </c>
      <c r="K90" s="301"/>
    </row>
    <row r="91" spans="2:11" s="1" customFormat="1" ht="15" customHeight="1">
      <c r="B91" s="312"/>
      <c r="C91" s="287" t="s">
        <v>1130</v>
      </c>
      <c r="D91" s="287"/>
      <c r="E91" s="287"/>
      <c r="F91" s="310" t="s">
        <v>1109</v>
      </c>
      <c r="G91" s="311"/>
      <c r="H91" s="287" t="s">
        <v>1130</v>
      </c>
      <c r="I91" s="287" t="s">
        <v>1105</v>
      </c>
      <c r="J91" s="287">
        <v>50</v>
      </c>
      <c r="K91" s="301"/>
    </row>
    <row r="92" spans="2:11" s="1" customFormat="1" ht="15" customHeight="1">
      <c r="B92" s="312"/>
      <c r="C92" s="287" t="s">
        <v>1131</v>
      </c>
      <c r="D92" s="287"/>
      <c r="E92" s="287"/>
      <c r="F92" s="310" t="s">
        <v>1109</v>
      </c>
      <c r="G92" s="311"/>
      <c r="H92" s="287" t="s">
        <v>1132</v>
      </c>
      <c r="I92" s="287" t="s">
        <v>1105</v>
      </c>
      <c r="J92" s="287">
        <v>255</v>
      </c>
      <c r="K92" s="301"/>
    </row>
    <row r="93" spans="2:11" s="1" customFormat="1" ht="15" customHeight="1">
      <c r="B93" s="312"/>
      <c r="C93" s="287" t="s">
        <v>1133</v>
      </c>
      <c r="D93" s="287"/>
      <c r="E93" s="287"/>
      <c r="F93" s="310" t="s">
        <v>1103</v>
      </c>
      <c r="G93" s="311"/>
      <c r="H93" s="287" t="s">
        <v>1134</v>
      </c>
      <c r="I93" s="287" t="s">
        <v>1135</v>
      </c>
      <c r="J93" s="287"/>
      <c r="K93" s="301"/>
    </row>
    <row r="94" spans="2:11" s="1" customFormat="1" ht="15" customHeight="1">
      <c r="B94" s="312"/>
      <c r="C94" s="287" t="s">
        <v>1136</v>
      </c>
      <c r="D94" s="287"/>
      <c r="E94" s="287"/>
      <c r="F94" s="310" t="s">
        <v>1103</v>
      </c>
      <c r="G94" s="311"/>
      <c r="H94" s="287" t="s">
        <v>1137</v>
      </c>
      <c r="I94" s="287" t="s">
        <v>1138</v>
      </c>
      <c r="J94" s="287"/>
      <c r="K94" s="301"/>
    </row>
    <row r="95" spans="2:11" s="1" customFormat="1" ht="15" customHeight="1">
      <c r="B95" s="312"/>
      <c r="C95" s="287" t="s">
        <v>1139</v>
      </c>
      <c r="D95" s="287"/>
      <c r="E95" s="287"/>
      <c r="F95" s="310" t="s">
        <v>1103</v>
      </c>
      <c r="G95" s="311"/>
      <c r="H95" s="287" t="s">
        <v>1139</v>
      </c>
      <c r="I95" s="287" t="s">
        <v>1138</v>
      </c>
      <c r="J95" s="287"/>
      <c r="K95" s="301"/>
    </row>
    <row r="96" spans="2:11" s="1" customFormat="1" ht="15" customHeight="1">
      <c r="B96" s="312"/>
      <c r="C96" s="287" t="s">
        <v>41</v>
      </c>
      <c r="D96" s="287"/>
      <c r="E96" s="287"/>
      <c r="F96" s="310" t="s">
        <v>1103</v>
      </c>
      <c r="G96" s="311"/>
      <c r="H96" s="287" t="s">
        <v>1140</v>
      </c>
      <c r="I96" s="287" t="s">
        <v>1138</v>
      </c>
      <c r="J96" s="287"/>
      <c r="K96" s="301"/>
    </row>
    <row r="97" spans="2:11" s="1" customFormat="1" ht="15" customHeight="1">
      <c r="B97" s="312"/>
      <c r="C97" s="287" t="s">
        <v>51</v>
      </c>
      <c r="D97" s="287"/>
      <c r="E97" s="287"/>
      <c r="F97" s="310" t="s">
        <v>1103</v>
      </c>
      <c r="G97" s="311"/>
      <c r="H97" s="287" t="s">
        <v>1141</v>
      </c>
      <c r="I97" s="287" t="s">
        <v>1138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1142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1097</v>
      </c>
      <c r="D103" s="302"/>
      <c r="E103" s="302"/>
      <c r="F103" s="302" t="s">
        <v>1098</v>
      </c>
      <c r="G103" s="303"/>
      <c r="H103" s="302" t="s">
        <v>57</v>
      </c>
      <c r="I103" s="302" t="s">
        <v>60</v>
      </c>
      <c r="J103" s="302" t="s">
        <v>1099</v>
      </c>
      <c r="K103" s="301"/>
    </row>
    <row r="104" spans="2:11" s="1" customFormat="1" ht="17.25" customHeight="1">
      <c r="B104" s="299"/>
      <c r="C104" s="304" t="s">
        <v>1100</v>
      </c>
      <c r="D104" s="304"/>
      <c r="E104" s="304"/>
      <c r="F104" s="305" t="s">
        <v>1101</v>
      </c>
      <c r="G104" s="306"/>
      <c r="H104" s="304"/>
      <c r="I104" s="304"/>
      <c r="J104" s="304" t="s">
        <v>1102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56</v>
      </c>
      <c r="D106" s="309"/>
      <c r="E106" s="309"/>
      <c r="F106" s="310" t="s">
        <v>1103</v>
      </c>
      <c r="G106" s="287"/>
      <c r="H106" s="287" t="s">
        <v>1143</v>
      </c>
      <c r="I106" s="287" t="s">
        <v>1105</v>
      </c>
      <c r="J106" s="287">
        <v>20</v>
      </c>
      <c r="K106" s="301"/>
    </row>
    <row r="107" spans="2:11" s="1" customFormat="1" ht="15" customHeight="1">
      <c r="B107" s="299"/>
      <c r="C107" s="287" t="s">
        <v>1106</v>
      </c>
      <c r="D107" s="287"/>
      <c r="E107" s="287"/>
      <c r="F107" s="310" t="s">
        <v>1103</v>
      </c>
      <c r="G107" s="287"/>
      <c r="H107" s="287" t="s">
        <v>1143</v>
      </c>
      <c r="I107" s="287" t="s">
        <v>1105</v>
      </c>
      <c r="J107" s="287">
        <v>120</v>
      </c>
      <c r="K107" s="301"/>
    </row>
    <row r="108" spans="2:11" s="1" customFormat="1" ht="15" customHeight="1">
      <c r="B108" s="312"/>
      <c r="C108" s="287" t="s">
        <v>1108</v>
      </c>
      <c r="D108" s="287"/>
      <c r="E108" s="287"/>
      <c r="F108" s="310" t="s">
        <v>1109</v>
      </c>
      <c r="G108" s="287"/>
      <c r="H108" s="287" t="s">
        <v>1143</v>
      </c>
      <c r="I108" s="287" t="s">
        <v>1105</v>
      </c>
      <c r="J108" s="287">
        <v>50</v>
      </c>
      <c r="K108" s="301"/>
    </row>
    <row r="109" spans="2:11" s="1" customFormat="1" ht="15" customHeight="1">
      <c r="B109" s="312"/>
      <c r="C109" s="287" t="s">
        <v>1111</v>
      </c>
      <c r="D109" s="287"/>
      <c r="E109" s="287"/>
      <c r="F109" s="310" t="s">
        <v>1103</v>
      </c>
      <c r="G109" s="287"/>
      <c r="H109" s="287" t="s">
        <v>1143</v>
      </c>
      <c r="I109" s="287" t="s">
        <v>1113</v>
      </c>
      <c r="J109" s="287"/>
      <c r="K109" s="301"/>
    </row>
    <row r="110" spans="2:11" s="1" customFormat="1" ht="15" customHeight="1">
      <c r="B110" s="312"/>
      <c r="C110" s="287" t="s">
        <v>1122</v>
      </c>
      <c r="D110" s="287"/>
      <c r="E110" s="287"/>
      <c r="F110" s="310" t="s">
        <v>1109</v>
      </c>
      <c r="G110" s="287"/>
      <c r="H110" s="287" t="s">
        <v>1143</v>
      </c>
      <c r="I110" s="287" t="s">
        <v>1105</v>
      </c>
      <c r="J110" s="287">
        <v>50</v>
      </c>
      <c r="K110" s="301"/>
    </row>
    <row r="111" spans="2:11" s="1" customFormat="1" ht="15" customHeight="1">
      <c r="B111" s="312"/>
      <c r="C111" s="287" t="s">
        <v>1130</v>
      </c>
      <c r="D111" s="287"/>
      <c r="E111" s="287"/>
      <c r="F111" s="310" t="s">
        <v>1109</v>
      </c>
      <c r="G111" s="287"/>
      <c r="H111" s="287" t="s">
        <v>1143</v>
      </c>
      <c r="I111" s="287" t="s">
        <v>1105</v>
      </c>
      <c r="J111" s="287">
        <v>50</v>
      </c>
      <c r="K111" s="301"/>
    </row>
    <row r="112" spans="2:11" s="1" customFormat="1" ht="15" customHeight="1">
      <c r="B112" s="312"/>
      <c r="C112" s="287" t="s">
        <v>1128</v>
      </c>
      <c r="D112" s="287"/>
      <c r="E112" s="287"/>
      <c r="F112" s="310" t="s">
        <v>1109</v>
      </c>
      <c r="G112" s="287"/>
      <c r="H112" s="287" t="s">
        <v>1143</v>
      </c>
      <c r="I112" s="287" t="s">
        <v>1105</v>
      </c>
      <c r="J112" s="287">
        <v>50</v>
      </c>
      <c r="K112" s="301"/>
    </row>
    <row r="113" spans="2:11" s="1" customFormat="1" ht="15" customHeight="1">
      <c r="B113" s="312"/>
      <c r="C113" s="287" t="s">
        <v>56</v>
      </c>
      <c r="D113" s="287"/>
      <c r="E113" s="287"/>
      <c r="F113" s="310" t="s">
        <v>1103</v>
      </c>
      <c r="G113" s="287"/>
      <c r="H113" s="287" t="s">
        <v>1144</v>
      </c>
      <c r="I113" s="287" t="s">
        <v>1105</v>
      </c>
      <c r="J113" s="287">
        <v>20</v>
      </c>
      <c r="K113" s="301"/>
    </row>
    <row r="114" spans="2:11" s="1" customFormat="1" ht="15" customHeight="1">
      <c r="B114" s="312"/>
      <c r="C114" s="287" t="s">
        <v>1145</v>
      </c>
      <c r="D114" s="287"/>
      <c r="E114" s="287"/>
      <c r="F114" s="310" t="s">
        <v>1103</v>
      </c>
      <c r="G114" s="287"/>
      <c r="H114" s="287" t="s">
        <v>1146</v>
      </c>
      <c r="I114" s="287" t="s">
        <v>1105</v>
      </c>
      <c r="J114" s="287">
        <v>120</v>
      </c>
      <c r="K114" s="301"/>
    </row>
    <row r="115" spans="2:11" s="1" customFormat="1" ht="15" customHeight="1">
      <c r="B115" s="312"/>
      <c r="C115" s="287" t="s">
        <v>41</v>
      </c>
      <c r="D115" s="287"/>
      <c r="E115" s="287"/>
      <c r="F115" s="310" t="s">
        <v>1103</v>
      </c>
      <c r="G115" s="287"/>
      <c r="H115" s="287" t="s">
        <v>1147</v>
      </c>
      <c r="I115" s="287" t="s">
        <v>1138</v>
      </c>
      <c r="J115" s="287"/>
      <c r="K115" s="301"/>
    </row>
    <row r="116" spans="2:11" s="1" customFormat="1" ht="15" customHeight="1">
      <c r="B116" s="312"/>
      <c r="C116" s="287" t="s">
        <v>51</v>
      </c>
      <c r="D116" s="287"/>
      <c r="E116" s="287"/>
      <c r="F116" s="310" t="s">
        <v>1103</v>
      </c>
      <c r="G116" s="287"/>
      <c r="H116" s="287" t="s">
        <v>1148</v>
      </c>
      <c r="I116" s="287" t="s">
        <v>1138</v>
      </c>
      <c r="J116" s="287"/>
      <c r="K116" s="301"/>
    </row>
    <row r="117" spans="2:11" s="1" customFormat="1" ht="15" customHeight="1">
      <c r="B117" s="312"/>
      <c r="C117" s="287" t="s">
        <v>60</v>
      </c>
      <c r="D117" s="287"/>
      <c r="E117" s="287"/>
      <c r="F117" s="310" t="s">
        <v>1103</v>
      </c>
      <c r="G117" s="287"/>
      <c r="H117" s="287" t="s">
        <v>1149</v>
      </c>
      <c r="I117" s="287" t="s">
        <v>1150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1151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1097</v>
      </c>
      <c r="D123" s="302"/>
      <c r="E123" s="302"/>
      <c r="F123" s="302" t="s">
        <v>1098</v>
      </c>
      <c r="G123" s="303"/>
      <c r="H123" s="302" t="s">
        <v>57</v>
      </c>
      <c r="I123" s="302" t="s">
        <v>60</v>
      </c>
      <c r="J123" s="302" t="s">
        <v>1099</v>
      </c>
      <c r="K123" s="331"/>
    </row>
    <row r="124" spans="2:11" s="1" customFormat="1" ht="17.25" customHeight="1">
      <c r="B124" s="330"/>
      <c r="C124" s="304" t="s">
        <v>1100</v>
      </c>
      <c r="D124" s="304"/>
      <c r="E124" s="304"/>
      <c r="F124" s="305" t="s">
        <v>1101</v>
      </c>
      <c r="G124" s="306"/>
      <c r="H124" s="304"/>
      <c r="I124" s="304"/>
      <c r="J124" s="304" t="s">
        <v>1102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1106</v>
      </c>
      <c r="D126" s="309"/>
      <c r="E126" s="309"/>
      <c r="F126" s="310" t="s">
        <v>1103</v>
      </c>
      <c r="G126" s="287"/>
      <c r="H126" s="287" t="s">
        <v>1143</v>
      </c>
      <c r="I126" s="287" t="s">
        <v>1105</v>
      </c>
      <c r="J126" s="287">
        <v>120</v>
      </c>
      <c r="K126" s="335"/>
    </row>
    <row r="127" spans="2:11" s="1" customFormat="1" ht="15" customHeight="1">
      <c r="B127" s="332"/>
      <c r="C127" s="287" t="s">
        <v>1152</v>
      </c>
      <c r="D127" s="287"/>
      <c r="E127" s="287"/>
      <c r="F127" s="310" t="s">
        <v>1103</v>
      </c>
      <c r="G127" s="287"/>
      <c r="H127" s="287" t="s">
        <v>1153</v>
      </c>
      <c r="I127" s="287" t="s">
        <v>1105</v>
      </c>
      <c r="J127" s="287" t="s">
        <v>1154</v>
      </c>
      <c r="K127" s="335"/>
    </row>
    <row r="128" spans="2:11" s="1" customFormat="1" ht="15" customHeight="1">
      <c r="B128" s="332"/>
      <c r="C128" s="287" t="s">
        <v>87</v>
      </c>
      <c r="D128" s="287"/>
      <c r="E128" s="287"/>
      <c r="F128" s="310" t="s">
        <v>1103</v>
      </c>
      <c r="G128" s="287"/>
      <c r="H128" s="287" t="s">
        <v>1155</v>
      </c>
      <c r="I128" s="287" t="s">
        <v>1105</v>
      </c>
      <c r="J128" s="287" t="s">
        <v>1154</v>
      </c>
      <c r="K128" s="335"/>
    </row>
    <row r="129" spans="2:11" s="1" customFormat="1" ht="15" customHeight="1">
      <c r="B129" s="332"/>
      <c r="C129" s="287" t="s">
        <v>1114</v>
      </c>
      <c r="D129" s="287"/>
      <c r="E129" s="287"/>
      <c r="F129" s="310" t="s">
        <v>1109</v>
      </c>
      <c r="G129" s="287"/>
      <c r="H129" s="287" t="s">
        <v>1115</v>
      </c>
      <c r="I129" s="287" t="s">
        <v>1105</v>
      </c>
      <c r="J129" s="287">
        <v>15</v>
      </c>
      <c r="K129" s="335"/>
    </row>
    <row r="130" spans="2:11" s="1" customFormat="1" ht="15" customHeight="1">
      <c r="B130" s="332"/>
      <c r="C130" s="313" t="s">
        <v>1116</v>
      </c>
      <c r="D130" s="313"/>
      <c r="E130" s="313"/>
      <c r="F130" s="314" t="s">
        <v>1109</v>
      </c>
      <c r="G130" s="313"/>
      <c r="H130" s="313" t="s">
        <v>1117</v>
      </c>
      <c r="I130" s="313" t="s">
        <v>1105</v>
      </c>
      <c r="J130" s="313">
        <v>15</v>
      </c>
      <c r="K130" s="335"/>
    </row>
    <row r="131" spans="2:11" s="1" customFormat="1" ht="15" customHeight="1">
      <c r="B131" s="332"/>
      <c r="C131" s="313" t="s">
        <v>1118</v>
      </c>
      <c r="D131" s="313"/>
      <c r="E131" s="313"/>
      <c r="F131" s="314" t="s">
        <v>1109</v>
      </c>
      <c r="G131" s="313"/>
      <c r="H131" s="313" t="s">
        <v>1119</v>
      </c>
      <c r="I131" s="313" t="s">
        <v>1105</v>
      </c>
      <c r="J131" s="313">
        <v>20</v>
      </c>
      <c r="K131" s="335"/>
    </row>
    <row r="132" spans="2:11" s="1" customFormat="1" ht="15" customHeight="1">
      <c r="B132" s="332"/>
      <c r="C132" s="313" t="s">
        <v>1120</v>
      </c>
      <c r="D132" s="313"/>
      <c r="E132" s="313"/>
      <c r="F132" s="314" t="s">
        <v>1109</v>
      </c>
      <c r="G132" s="313"/>
      <c r="H132" s="313" t="s">
        <v>1121</v>
      </c>
      <c r="I132" s="313" t="s">
        <v>1105</v>
      </c>
      <c r="J132" s="313">
        <v>20</v>
      </c>
      <c r="K132" s="335"/>
    </row>
    <row r="133" spans="2:11" s="1" customFormat="1" ht="15" customHeight="1">
      <c r="B133" s="332"/>
      <c r="C133" s="287" t="s">
        <v>1108</v>
      </c>
      <c r="D133" s="287"/>
      <c r="E133" s="287"/>
      <c r="F133" s="310" t="s">
        <v>1109</v>
      </c>
      <c r="G133" s="287"/>
      <c r="H133" s="287" t="s">
        <v>1143</v>
      </c>
      <c r="I133" s="287" t="s">
        <v>1105</v>
      </c>
      <c r="J133" s="287">
        <v>50</v>
      </c>
      <c r="K133" s="335"/>
    </row>
    <row r="134" spans="2:11" s="1" customFormat="1" ht="15" customHeight="1">
      <c r="B134" s="332"/>
      <c r="C134" s="287" t="s">
        <v>1122</v>
      </c>
      <c r="D134" s="287"/>
      <c r="E134" s="287"/>
      <c r="F134" s="310" t="s">
        <v>1109</v>
      </c>
      <c r="G134" s="287"/>
      <c r="H134" s="287" t="s">
        <v>1143</v>
      </c>
      <c r="I134" s="287" t="s">
        <v>1105</v>
      </c>
      <c r="J134" s="287">
        <v>50</v>
      </c>
      <c r="K134" s="335"/>
    </row>
    <row r="135" spans="2:11" s="1" customFormat="1" ht="15" customHeight="1">
      <c r="B135" s="332"/>
      <c r="C135" s="287" t="s">
        <v>1128</v>
      </c>
      <c r="D135" s="287"/>
      <c r="E135" s="287"/>
      <c r="F135" s="310" t="s">
        <v>1109</v>
      </c>
      <c r="G135" s="287"/>
      <c r="H135" s="287" t="s">
        <v>1143</v>
      </c>
      <c r="I135" s="287" t="s">
        <v>1105</v>
      </c>
      <c r="J135" s="287">
        <v>50</v>
      </c>
      <c r="K135" s="335"/>
    </row>
    <row r="136" spans="2:11" s="1" customFormat="1" ht="15" customHeight="1">
      <c r="B136" s="332"/>
      <c r="C136" s="287" t="s">
        <v>1130</v>
      </c>
      <c r="D136" s="287"/>
      <c r="E136" s="287"/>
      <c r="F136" s="310" t="s">
        <v>1109</v>
      </c>
      <c r="G136" s="287"/>
      <c r="H136" s="287" t="s">
        <v>1143</v>
      </c>
      <c r="I136" s="287" t="s">
        <v>1105</v>
      </c>
      <c r="J136" s="287">
        <v>50</v>
      </c>
      <c r="K136" s="335"/>
    </row>
    <row r="137" spans="2:11" s="1" customFormat="1" ht="15" customHeight="1">
      <c r="B137" s="332"/>
      <c r="C137" s="287" t="s">
        <v>1131</v>
      </c>
      <c r="D137" s="287"/>
      <c r="E137" s="287"/>
      <c r="F137" s="310" t="s">
        <v>1109</v>
      </c>
      <c r="G137" s="287"/>
      <c r="H137" s="287" t="s">
        <v>1156</v>
      </c>
      <c r="I137" s="287" t="s">
        <v>1105</v>
      </c>
      <c r="J137" s="287">
        <v>255</v>
      </c>
      <c r="K137" s="335"/>
    </row>
    <row r="138" spans="2:11" s="1" customFormat="1" ht="15" customHeight="1">
      <c r="B138" s="332"/>
      <c r="C138" s="287" t="s">
        <v>1133</v>
      </c>
      <c r="D138" s="287"/>
      <c r="E138" s="287"/>
      <c r="F138" s="310" t="s">
        <v>1103</v>
      </c>
      <c r="G138" s="287"/>
      <c r="H138" s="287" t="s">
        <v>1157</v>
      </c>
      <c r="I138" s="287" t="s">
        <v>1135</v>
      </c>
      <c r="J138" s="287"/>
      <c r="K138" s="335"/>
    </row>
    <row r="139" spans="2:11" s="1" customFormat="1" ht="15" customHeight="1">
      <c r="B139" s="332"/>
      <c r="C139" s="287" t="s">
        <v>1136</v>
      </c>
      <c r="D139" s="287"/>
      <c r="E139" s="287"/>
      <c r="F139" s="310" t="s">
        <v>1103</v>
      </c>
      <c r="G139" s="287"/>
      <c r="H139" s="287" t="s">
        <v>1158</v>
      </c>
      <c r="I139" s="287" t="s">
        <v>1138</v>
      </c>
      <c r="J139" s="287"/>
      <c r="K139" s="335"/>
    </row>
    <row r="140" spans="2:11" s="1" customFormat="1" ht="15" customHeight="1">
      <c r="B140" s="332"/>
      <c r="C140" s="287" t="s">
        <v>1139</v>
      </c>
      <c r="D140" s="287"/>
      <c r="E140" s="287"/>
      <c r="F140" s="310" t="s">
        <v>1103</v>
      </c>
      <c r="G140" s="287"/>
      <c r="H140" s="287" t="s">
        <v>1139</v>
      </c>
      <c r="I140" s="287" t="s">
        <v>1138</v>
      </c>
      <c r="J140" s="287"/>
      <c r="K140" s="335"/>
    </row>
    <row r="141" spans="2:11" s="1" customFormat="1" ht="15" customHeight="1">
      <c r="B141" s="332"/>
      <c r="C141" s="287" t="s">
        <v>41</v>
      </c>
      <c r="D141" s="287"/>
      <c r="E141" s="287"/>
      <c r="F141" s="310" t="s">
        <v>1103</v>
      </c>
      <c r="G141" s="287"/>
      <c r="H141" s="287" t="s">
        <v>1159</v>
      </c>
      <c r="I141" s="287" t="s">
        <v>1138</v>
      </c>
      <c r="J141" s="287"/>
      <c r="K141" s="335"/>
    </row>
    <row r="142" spans="2:11" s="1" customFormat="1" ht="15" customHeight="1">
      <c r="B142" s="332"/>
      <c r="C142" s="287" t="s">
        <v>1160</v>
      </c>
      <c r="D142" s="287"/>
      <c r="E142" s="287"/>
      <c r="F142" s="310" t="s">
        <v>1103</v>
      </c>
      <c r="G142" s="287"/>
      <c r="H142" s="287" t="s">
        <v>1161</v>
      </c>
      <c r="I142" s="287" t="s">
        <v>1138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1162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1097</v>
      </c>
      <c r="D148" s="302"/>
      <c r="E148" s="302"/>
      <c r="F148" s="302" t="s">
        <v>1098</v>
      </c>
      <c r="G148" s="303"/>
      <c r="H148" s="302" t="s">
        <v>57</v>
      </c>
      <c r="I148" s="302" t="s">
        <v>60</v>
      </c>
      <c r="J148" s="302" t="s">
        <v>1099</v>
      </c>
      <c r="K148" s="301"/>
    </row>
    <row r="149" spans="2:11" s="1" customFormat="1" ht="17.25" customHeight="1">
      <c r="B149" s="299"/>
      <c r="C149" s="304" t="s">
        <v>1100</v>
      </c>
      <c r="D149" s="304"/>
      <c r="E149" s="304"/>
      <c r="F149" s="305" t="s">
        <v>1101</v>
      </c>
      <c r="G149" s="306"/>
      <c r="H149" s="304"/>
      <c r="I149" s="304"/>
      <c r="J149" s="304" t="s">
        <v>1102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1106</v>
      </c>
      <c r="D151" s="287"/>
      <c r="E151" s="287"/>
      <c r="F151" s="340" t="s">
        <v>1103</v>
      </c>
      <c r="G151" s="287"/>
      <c r="H151" s="339" t="s">
        <v>1143</v>
      </c>
      <c r="I151" s="339" t="s">
        <v>1105</v>
      </c>
      <c r="J151" s="339">
        <v>120</v>
      </c>
      <c r="K151" s="335"/>
    </row>
    <row r="152" spans="2:11" s="1" customFormat="1" ht="15" customHeight="1">
      <c r="B152" s="312"/>
      <c r="C152" s="339" t="s">
        <v>1152</v>
      </c>
      <c r="D152" s="287"/>
      <c r="E152" s="287"/>
      <c r="F152" s="340" t="s">
        <v>1103</v>
      </c>
      <c r="G152" s="287"/>
      <c r="H152" s="339" t="s">
        <v>1163</v>
      </c>
      <c r="I152" s="339" t="s">
        <v>1105</v>
      </c>
      <c r="J152" s="339" t="s">
        <v>1154</v>
      </c>
      <c r="K152" s="335"/>
    </row>
    <row r="153" spans="2:11" s="1" customFormat="1" ht="15" customHeight="1">
      <c r="B153" s="312"/>
      <c r="C153" s="339" t="s">
        <v>87</v>
      </c>
      <c r="D153" s="287"/>
      <c r="E153" s="287"/>
      <c r="F153" s="340" t="s">
        <v>1103</v>
      </c>
      <c r="G153" s="287"/>
      <c r="H153" s="339" t="s">
        <v>1164</v>
      </c>
      <c r="I153" s="339" t="s">
        <v>1105</v>
      </c>
      <c r="J153" s="339" t="s">
        <v>1154</v>
      </c>
      <c r="K153" s="335"/>
    </row>
    <row r="154" spans="2:11" s="1" customFormat="1" ht="15" customHeight="1">
      <c r="B154" s="312"/>
      <c r="C154" s="339" t="s">
        <v>1108</v>
      </c>
      <c r="D154" s="287"/>
      <c r="E154" s="287"/>
      <c r="F154" s="340" t="s">
        <v>1109</v>
      </c>
      <c r="G154" s="287"/>
      <c r="H154" s="339" t="s">
        <v>1143</v>
      </c>
      <c r="I154" s="339" t="s">
        <v>1105</v>
      </c>
      <c r="J154" s="339">
        <v>50</v>
      </c>
      <c r="K154" s="335"/>
    </row>
    <row r="155" spans="2:11" s="1" customFormat="1" ht="15" customHeight="1">
      <c r="B155" s="312"/>
      <c r="C155" s="339" t="s">
        <v>1111</v>
      </c>
      <c r="D155" s="287"/>
      <c r="E155" s="287"/>
      <c r="F155" s="340" t="s">
        <v>1103</v>
      </c>
      <c r="G155" s="287"/>
      <c r="H155" s="339" t="s">
        <v>1143</v>
      </c>
      <c r="I155" s="339" t="s">
        <v>1113</v>
      </c>
      <c r="J155" s="339"/>
      <c r="K155" s="335"/>
    </row>
    <row r="156" spans="2:11" s="1" customFormat="1" ht="15" customHeight="1">
      <c r="B156" s="312"/>
      <c r="C156" s="339" t="s">
        <v>1122</v>
      </c>
      <c r="D156" s="287"/>
      <c r="E156" s="287"/>
      <c r="F156" s="340" t="s">
        <v>1109</v>
      </c>
      <c r="G156" s="287"/>
      <c r="H156" s="339" t="s">
        <v>1143</v>
      </c>
      <c r="I156" s="339" t="s">
        <v>1105</v>
      </c>
      <c r="J156" s="339">
        <v>50</v>
      </c>
      <c r="K156" s="335"/>
    </row>
    <row r="157" spans="2:11" s="1" customFormat="1" ht="15" customHeight="1">
      <c r="B157" s="312"/>
      <c r="C157" s="339" t="s">
        <v>1130</v>
      </c>
      <c r="D157" s="287"/>
      <c r="E157" s="287"/>
      <c r="F157" s="340" t="s">
        <v>1109</v>
      </c>
      <c r="G157" s="287"/>
      <c r="H157" s="339" t="s">
        <v>1143</v>
      </c>
      <c r="I157" s="339" t="s">
        <v>1105</v>
      </c>
      <c r="J157" s="339">
        <v>50</v>
      </c>
      <c r="K157" s="335"/>
    </row>
    <row r="158" spans="2:11" s="1" customFormat="1" ht="15" customHeight="1">
      <c r="B158" s="312"/>
      <c r="C158" s="339" t="s">
        <v>1128</v>
      </c>
      <c r="D158" s="287"/>
      <c r="E158" s="287"/>
      <c r="F158" s="340" t="s">
        <v>1109</v>
      </c>
      <c r="G158" s="287"/>
      <c r="H158" s="339" t="s">
        <v>1143</v>
      </c>
      <c r="I158" s="339" t="s">
        <v>1105</v>
      </c>
      <c r="J158" s="339">
        <v>50</v>
      </c>
      <c r="K158" s="335"/>
    </row>
    <row r="159" spans="2:11" s="1" customFormat="1" ht="15" customHeight="1">
      <c r="B159" s="312"/>
      <c r="C159" s="339" t="s">
        <v>126</v>
      </c>
      <c r="D159" s="287"/>
      <c r="E159" s="287"/>
      <c r="F159" s="340" t="s">
        <v>1103</v>
      </c>
      <c r="G159" s="287"/>
      <c r="H159" s="339" t="s">
        <v>1165</v>
      </c>
      <c r="I159" s="339" t="s">
        <v>1105</v>
      </c>
      <c r="J159" s="339" t="s">
        <v>1166</v>
      </c>
      <c r="K159" s="335"/>
    </row>
    <row r="160" spans="2:11" s="1" customFormat="1" ht="15" customHeight="1">
      <c r="B160" s="312"/>
      <c r="C160" s="339" t="s">
        <v>1167</v>
      </c>
      <c r="D160" s="287"/>
      <c r="E160" s="287"/>
      <c r="F160" s="340" t="s">
        <v>1103</v>
      </c>
      <c r="G160" s="287"/>
      <c r="H160" s="339" t="s">
        <v>1168</v>
      </c>
      <c r="I160" s="339" t="s">
        <v>1138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1169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1097</v>
      </c>
      <c r="D166" s="302"/>
      <c r="E166" s="302"/>
      <c r="F166" s="302" t="s">
        <v>1098</v>
      </c>
      <c r="G166" s="344"/>
      <c r="H166" s="345" t="s">
        <v>57</v>
      </c>
      <c r="I166" s="345" t="s">
        <v>60</v>
      </c>
      <c r="J166" s="302" t="s">
        <v>1099</v>
      </c>
      <c r="K166" s="279"/>
    </row>
    <row r="167" spans="2:11" s="1" customFormat="1" ht="17.25" customHeight="1">
      <c r="B167" s="280"/>
      <c r="C167" s="304" t="s">
        <v>1100</v>
      </c>
      <c r="D167" s="304"/>
      <c r="E167" s="304"/>
      <c r="F167" s="305" t="s">
        <v>1101</v>
      </c>
      <c r="G167" s="346"/>
      <c r="H167" s="347"/>
      <c r="I167" s="347"/>
      <c r="J167" s="304" t="s">
        <v>1102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1106</v>
      </c>
      <c r="D169" s="287"/>
      <c r="E169" s="287"/>
      <c r="F169" s="310" t="s">
        <v>1103</v>
      </c>
      <c r="G169" s="287"/>
      <c r="H169" s="287" t="s">
        <v>1143</v>
      </c>
      <c r="I169" s="287" t="s">
        <v>1105</v>
      </c>
      <c r="J169" s="287">
        <v>120</v>
      </c>
      <c r="K169" s="335"/>
    </row>
    <row r="170" spans="2:11" s="1" customFormat="1" ht="15" customHeight="1">
      <c r="B170" s="312"/>
      <c r="C170" s="287" t="s">
        <v>1152</v>
      </c>
      <c r="D170" s="287"/>
      <c r="E170" s="287"/>
      <c r="F170" s="310" t="s">
        <v>1103</v>
      </c>
      <c r="G170" s="287"/>
      <c r="H170" s="287" t="s">
        <v>1153</v>
      </c>
      <c r="I170" s="287" t="s">
        <v>1105</v>
      </c>
      <c r="J170" s="287" t="s">
        <v>1154</v>
      </c>
      <c r="K170" s="335"/>
    </row>
    <row r="171" spans="2:11" s="1" customFormat="1" ht="15" customHeight="1">
      <c r="B171" s="312"/>
      <c r="C171" s="287" t="s">
        <v>87</v>
      </c>
      <c r="D171" s="287"/>
      <c r="E171" s="287"/>
      <c r="F171" s="310" t="s">
        <v>1103</v>
      </c>
      <c r="G171" s="287"/>
      <c r="H171" s="287" t="s">
        <v>1170</v>
      </c>
      <c r="I171" s="287" t="s">
        <v>1105</v>
      </c>
      <c r="J171" s="287" t="s">
        <v>1154</v>
      </c>
      <c r="K171" s="335"/>
    </row>
    <row r="172" spans="2:11" s="1" customFormat="1" ht="15" customHeight="1">
      <c r="B172" s="312"/>
      <c r="C172" s="287" t="s">
        <v>1108</v>
      </c>
      <c r="D172" s="287"/>
      <c r="E172" s="287"/>
      <c r="F172" s="310" t="s">
        <v>1109</v>
      </c>
      <c r="G172" s="287"/>
      <c r="H172" s="287" t="s">
        <v>1170</v>
      </c>
      <c r="I172" s="287" t="s">
        <v>1105</v>
      </c>
      <c r="J172" s="287">
        <v>50</v>
      </c>
      <c r="K172" s="335"/>
    </row>
    <row r="173" spans="2:11" s="1" customFormat="1" ht="15" customHeight="1">
      <c r="B173" s="312"/>
      <c r="C173" s="287" t="s">
        <v>1111</v>
      </c>
      <c r="D173" s="287"/>
      <c r="E173" s="287"/>
      <c r="F173" s="310" t="s">
        <v>1103</v>
      </c>
      <c r="G173" s="287"/>
      <c r="H173" s="287" t="s">
        <v>1170</v>
      </c>
      <c r="I173" s="287" t="s">
        <v>1113</v>
      </c>
      <c r="J173" s="287"/>
      <c r="K173" s="335"/>
    </row>
    <row r="174" spans="2:11" s="1" customFormat="1" ht="15" customHeight="1">
      <c r="B174" s="312"/>
      <c r="C174" s="287" t="s">
        <v>1122</v>
      </c>
      <c r="D174" s="287"/>
      <c r="E174" s="287"/>
      <c r="F174" s="310" t="s">
        <v>1109</v>
      </c>
      <c r="G174" s="287"/>
      <c r="H174" s="287" t="s">
        <v>1170</v>
      </c>
      <c r="I174" s="287" t="s">
        <v>1105</v>
      </c>
      <c r="J174" s="287">
        <v>50</v>
      </c>
      <c r="K174" s="335"/>
    </row>
    <row r="175" spans="2:11" s="1" customFormat="1" ht="15" customHeight="1">
      <c r="B175" s="312"/>
      <c r="C175" s="287" t="s">
        <v>1130</v>
      </c>
      <c r="D175" s="287"/>
      <c r="E175" s="287"/>
      <c r="F175" s="310" t="s">
        <v>1109</v>
      </c>
      <c r="G175" s="287"/>
      <c r="H175" s="287" t="s">
        <v>1170</v>
      </c>
      <c r="I175" s="287" t="s">
        <v>1105</v>
      </c>
      <c r="J175" s="287">
        <v>50</v>
      </c>
      <c r="K175" s="335"/>
    </row>
    <row r="176" spans="2:11" s="1" customFormat="1" ht="15" customHeight="1">
      <c r="B176" s="312"/>
      <c r="C176" s="287" t="s">
        <v>1128</v>
      </c>
      <c r="D176" s="287"/>
      <c r="E176" s="287"/>
      <c r="F176" s="310" t="s">
        <v>1109</v>
      </c>
      <c r="G176" s="287"/>
      <c r="H176" s="287" t="s">
        <v>1170</v>
      </c>
      <c r="I176" s="287" t="s">
        <v>1105</v>
      </c>
      <c r="J176" s="287">
        <v>50</v>
      </c>
      <c r="K176" s="335"/>
    </row>
    <row r="177" spans="2:11" s="1" customFormat="1" ht="15" customHeight="1">
      <c r="B177" s="312"/>
      <c r="C177" s="287" t="s">
        <v>136</v>
      </c>
      <c r="D177" s="287"/>
      <c r="E177" s="287"/>
      <c r="F177" s="310" t="s">
        <v>1103</v>
      </c>
      <c r="G177" s="287"/>
      <c r="H177" s="287" t="s">
        <v>1171</v>
      </c>
      <c r="I177" s="287" t="s">
        <v>1172</v>
      </c>
      <c r="J177" s="287"/>
      <c r="K177" s="335"/>
    </row>
    <row r="178" spans="2:11" s="1" customFormat="1" ht="15" customHeight="1">
      <c r="B178" s="312"/>
      <c r="C178" s="287" t="s">
        <v>60</v>
      </c>
      <c r="D178" s="287"/>
      <c r="E178" s="287"/>
      <c r="F178" s="310" t="s">
        <v>1103</v>
      </c>
      <c r="G178" s="287"/>
      <c r="H178" s="287" t="s">
        <v>1173</v>
      </c>
      <c r="I178" s="287" t="s">
        <v>1174</v>
      </c>
      <c r="J178" s="287">
        <v>1</v>
      </c>
      <c r="K178" s="335"/>
    </row>
    <row r="179" spans="2:11" s="1" customFormat="1" ht="15" customHeight="1">
      <c r="B179" s="312"/>
      <c r="C179" s="287" t="s">
        <v>56</v>
      </c>
      <c r="D179" s="287"/>
      <c r="E179" s="287"/>
      <c r="F179" s="310" t="s">
        <v>1103</v>
      </c>
      <c r="G179" s="287"/>
      <c r="H179" s="287" t="s">
        <v>1175</v>
      </c>
      <c r="I179" s="287" t="s">
        <v>1105</v>
      </c>
      <c r="J179" s="287">
        <v>20</v>
      </c>
      <c r="K179" s="335"/>
    </row>
    <row r="180" spans="2:11" s="1" customFormat="1" ht="15" customHeight="1">
      <c r="B180" s="312"/>
      <c r="C180" s="287" t="s">
        <v>57</v>
      </c>
      <c r="D180" s="287"/>
      <c r="E180" s="287"/>
      <c r="F180" s="310" t="s">
        <v>1103</v>
      </c>
      <c r="G180" s="287"/>
      <c r="H180" s="287" t="s">
        <v>1176</v>
      </c>
      <c r="I180" s="287" t="s">
        <v>1105</v>
      </c>
      <c r="J180" s="287">
        <v>255</v>
      </c>
      <c r="K180" s="335"/>
    </row>
    <row r="181" spans="2:11" s="1" customFormat="1" ht="15" customHeight="1">
      <c r="B181" s="312"/>
      <c r="C181" s="287" t="s">
        <v>137</v>
      </c>
      <c r="D181" s="287"/>
      <c r="E181" s="287"/>
      <c r="F181" s="310" t="s">
        <v>1103</v>
      </c>
      <c r="G181" s="287"/>
      <c r="H181" s="287" t="s">
        <v>1067</v>
      </c>
      <c r="I181" s="287" t="s">
        <v>1105</v>
      </c>
      <c r="J181" s="287">
        <v>10</v>
      </c>
      <c r="K181" s="335"/>
    </row>
    <row r="182" spans="2:11" s="1" customFormat="1" ht="15" customHeight="1">
      <c r="B182" s="312"/>
      <c r="C182" s="287" t="s">
        <v>138</v>
      </c>
      <c r="D182" s="287"/>
      <c r="E182" s="287"/>
      <c r="F182" s="310" t="s">
        <v>1103</v>
      </c>
      <c r="G182" s="287"/>
      <c r="H182" s="287" t="s">
        <v>1177</v>
      </c>
      <c r="I182" s="287" t="s">
        <v>1138</v>
      </c>
      <c r="J182" s="287"/>
      <c r="K182" s="335"/>
    </row>
    <row r="183" spans="2:11" s="1" customFormat="1" ht="15" customHeight="1">
      <c r="B183" s="312"/>
      <c r="C183" s="287" t="s">
        <v>1178</v>
      </c>
      <c r="D183" s="287"/>
      <c r="E183" s="287"/>
      <c r="F183" s="310" t="s">
        <v>1103</v>
      </c>
      <c r="G183" s="287"/>
      <c r="H183" s="287" t="s">
        <v>1179</v>
      </c>
      <c r="I183" s="287" t="s">
        <v>1138</v>
      </c>
      <c r="J183" s="287"/>
      <c r="K183" s="335"/>
    </row>
    <row r="184" spans="2:11" s="1" customFormat="1" ht="15" customHeight="1">
      <c r="B184" s="312"/>
      <c r="C184" s="287" t="s">
        <v>1167</v>
      </c>
      <c r="D184" s="287"/>
      <c r="E184" s="287"/>
      <c r="F184" s="310" t="s">
        <v>1103</v>
      </c>
      <c r="G184" s="287"/>
      <c r="H184" s="287" t="s">
        <v>1180</v>
      </c>
      <c r="I184" s="287" t="s">
        <v>1138</v>
      </c>
      <c r="J184" s="287"/>
      <c r="K184" s="335"/>
    </row>
    <row r="185" spans="2:11" s="1" customFormat="1" ht="15" customHeight="1">
      <c r="B185" s="312"/>
      <c r="C185" s="287" t="s">
        <v>140</v>
      </c>
      <c r="D185" s="287"/>
      <c r="E185" s="287"/>
      <c r="F185" s="310" t="s">
        <v>1109</v>
      </c>
      <c r="G185" s="287"/>
      <c r="H185" s="287" t="s">
        <v>1181</v>
      </c>
      <c r="I185" s="287" t="s">
        <v>1105</v>
      </c>
      <c r="J185" s="287">
        <v>50</v>
      </c>
      <c r="K185" s="335"/>
    </row>
    <row r="186" spans="2:11" s="1" customFormat="1" ht="15" customHeight="1">
      <c r="B186" s="312"/>
      <c r="C186" s="287" t="s">
        <v>1182</v>
      </c>
      <c r="D186" s="287"/>
      <c r="E186" s="287"/>
      <c r="F186" s="310" t="s">
        <v>1109</v>
      </c>
      <c r="G186" s="287"/>
      <c r="H186" s="287" t="s">
        <v>1183</v>
      </c>
      <c r="I186" s="287" t="s">
        <v>1184</v>
      </c>
      <c r="J186" s="287"/>
      <c r="K186" s="335"/>
    </row>
    <row r="187" spans="2:11" s="1" customFormat="1" ht="15" customHeight="1">
      <c r="B187" s="312"/>
      <c r="C187" s="287" t="s">
        <v>1185</v>
      </c>
      <c r="D187" s="287"/>
      <c r="E187" s="287"/>
      <c r="F187" s="310" t="s">
        <v>1109</v>
      </c>
      <c r="G187" s="287"/>
      <c r="H187" s="287" t="s">
        <v>1186</v>
      </c>
      <c r="I187" s="287" t="s">
        <v>1184</v>
      </c>
      <c r="J187" s="287"/>
      <c r="K187" s="335"/>
    </row>
    <row r="188" spans="2:11" s="1" customFormat="1" ht="15" customHeight="1">
      <c r="B188" s="312"/>
      <c r="C188" s="287" t="s">
        <v>1187</v>
      </c>
      <c r="D188" s="287"/>
      <c r="E188" s="287"/>
      <c r="F188" s="310" t="s">
        <v>1109</v>
      </c>
      <c r="G188" s="287"/>
      <c r="H188" s="287" t="s">
        <v>1188</v>
      </c>
      <c r="I188" s="287" t="s">
        <v>1184</v>
      </c>
      <c r="J188" s="287"/>
      <c r="K188" s="335"/>
    </row>
    <row r="189" spans="2:11" s="1" customFormat="1" ht="15" customHeight="1">
      <c r="B189" s="312"/>
      <c r="C189" s="348" t="s">
        <v>1189</v>
      </c>
      <c r="D189" s="287"/>
      <c r="E189" s="287"/>
      <c r="F189" s="310" t="s">
        <v>1109</v>
      </c>
      <c r="G189" s="287"/>
      <c r="H189" s="287" t="s">
        <v>1190</v>
      </c>
      <c r="I189" s="287" t="s">
        <v>1191</v>
      </c>
      <c r="J189" s="349" t="s">
        <v>1192</v>
      </c>
      <c r="K189" s="335"/>
    </row>
    <row r="190" spans="2:11" s="1" customFormat="1" ht="15" customHeight="1">
      <c r="B190" s="312"/>
      <c r="C190" s="348" t="s">
        <v>45</v>
      </c>
      <c r="D190" s="287"/>
      <c r="E190" s="287"/>
      <c r="F190" s="310" t="s">
        <v>1103</v>
      </c>
      <c r="G190" s="287"/>
      <c r="H190" s="284" t="s">
        <v>1193</v>
      </c>
      <c r="I190" s="287" t="s">
        <v>1194</v>
      </c>
      <c r="J190" s="287"/>
      <c r="K190" s="335"/>
    </row>
    <row r="191" spans="2:11" s="1" customFormat="1" ht="15" customHeight="1">
      <c r="B191" s="312"/>
      <c r="C191" s="348" t="s">
        <v>1195</v>
      </c>
      <c r="D191" s="287"/>
      <c r="E191" s="287"/>
      <c r="F191" s="310" t="s">
        <v>1103</v>
      </c>
      <c r="G191" s="287"/>
      <c r="H191" s="287" t="s">
        <v>1196</v>
      </c>
      <c r="I191" s="287" t="s">
        <v>1138</v>
      </c>
      <c r="J191" s="287"/>
      <c r="K191" s="335"/>
    </row>
    <row r="192" spans="2:11" s="1" customFormat="1" ht="15" customHeight="1">
      <c r="B192" s="312"/>
      <c r="C192" s="348" t="s">
        <v>1197</v>
      </c>
      <c r="D192" s="287"/>
      <c r="E192" s="287"/>
      <c r="F192" s="310" t="s">
        <v>1103</v>
      </c>
      <c r="G192" s="287"/>
      <c r="H192" s="287" t="s">
        <v>1198</v>
      </c>
      <c r="I192" s="287" t="s">
        <v>1138</v>
      </c>
      <c r="J192" s="287"/>
      <c r="K192" s="335"/>
    </row>
    <row r="193" spans="2:11" s="1" customFormat="1" ht="15" customHeight="1">
      <c r="B193" s="312"/>
      <c r="C193" s="348" t="s">
        <v>1199</v>
      </c>
      <c r="D193" s="287"/>
      <c r="E193" s="287"/>
      <c r="F193" s="310" t="s">
        <v>1109</v>
      </c>
      <c r="G193" s="287"/>
      <c r="H193" s="287" t="s">
        <v>1200</v>
      </c>
      <c r="I193" s="287" t="s">
        <v>1138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1201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1202</v>
      </c>
      <c r="D200" s="351"/>
      <c r="E200" s="351"/>
      <c r="F200" s="351" t="s">
        <v>1203</v>
      </c>
      <c r="G200" s="352"/>
      <c r="H200" s="351" t="s">
        <v>1204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1194</v>
      </c>
      <c r="D202" s="287"/>
      <c r="E202" s="287"/>
      <c r="F202" s="310" t="s">
        <v>46</v>
      </c>
      <c r="G202" s="287"/>
      <c r="H202" s="287" t="s">
        <v>1205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47</v>
      </c>
      <c r="G203" s="287"/>
      <c r="H203" s="287" t="s">
        <v>1206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50</v>
      </c>
      <c r="G204" s="287"/>
      <c r="H204" s="287" t="s">
        <v>1207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48</v>
      </c>
      <c r="G205" s="287"/>
      <c r="H205" s="287" t="s">
        <v>1208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49</v>
      </c>
      <c r="G206" s="287"/>
      <c r="H206" s="287" t="s">
        <v>1209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1150</v>
      </c>
      <c r="D208" s="287"/>
      <c r="E208" s="287"/>
      <c r="F208" s="310" t="s">
        <v>81</v>
      </c>
      <c r="G208" s="287"/>
      <c r="H208" s="287" t="s">
        <v>1210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1048</v>
      </c>
      <c r="G209" s="287"/>
      <c r="H209" s="287" t="s">
        <v>1049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1046</v>
      </c>
      <c r="G210" s="287"/>
      <c r="H210" s="287" t="s">
        <v>1211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117</v>
      </c>
      <c r="G211" s="348"/>
      <c r="H211" s="339" t="s">
        <v>118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1050</v>
      </c>
      <c r="G212" s="348"/>
      <c r="H212" s="339" t="s">
        <v>1212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1174</v>
      </c>
      <c r="D214" s="287"/>
      <c r="E214" s="287"/>
      <c r="F214" s="310">
        <v>1</v>
      </c>
      <c r="G214" s="348"/>
      <c r="H214" s="339" t="s">
        <v>1213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1214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1215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1216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122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124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ROUND((SUM(BE91:BE160)),2)</f>
        <v>0</v>
      </c>
      <c r="G35" s="38"/>
      <c r="H35" s="38"/>
      <c r="I35" s="157">
        <v>0.21</v>
      </c>
      <c r="J35" s="156">
        <f>ROUND(((SUM(BE91:BE160))*I35),2)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ROUND((SUM(BF91:BF160)),2)</f>
        <v>0</v>
      </c>
      <c r="G36" s="38"/>
      <c r="H36" s="38"/>
      <c r="I36" s="157">
        <v>0.15</v>
      </c>
      <c r="J36" s="156">
        <f>ROUND(((SUM(BF91:BF160))*I36),2)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ROUND((SUM(BG91:BG160)),2)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ROUND((SUM(BH91:BH160)),2)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ROUND((SUM(BI91:BI160)),2)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122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01 - SO 000 - Bourací a přípravné práce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131</v>
      </c>
      <c r="E66" s="182"/>
      <c r="F66" s="182"/>
      <c r="G66" s="182"/>
      <c r="H66" s="182"/>
      <c r="I66" s="182"/>
      <c r="J66" s="183">
        <f>J116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132</v>
      </c>
      <c r="E67" s="182"/>
      <c r="F67" s="182"/>
      <c r="G67" s="182"/>
      <c r="H67" s="182"/>
      <c r="I67" s="182"/>
      <c r="J67" s="183">
        <f>J129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133</v>
      </c>
      <c r="E68" s="182"/>
      <c r="F68" s="182"/>
      <c r="G68" s="182"/>
      <c r="H68" s="182"/>
      <c r="I68" s="182"/>
      <c r="J68" s="183">
        <f>J144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134</v>
      </c>
      <c r="E69" s="182"/>
      <c r="F69" s="182"/>
      <c r="G69" s="182"/>
      <c r="H69" s="182"/>
      <c r="I69" s="182"/>
      <c r="J69" s="183">
        <f>J158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135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II183 Srbice - Poděvousy - oprava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121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122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123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E11</f>
        <v>01 - SO 000 - Bourací a přípravné práce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 xml:space="preserve"> </v>
      </c>
      <c r="G85" s="40"/>
      <c r="H85" s="40"/>
      <c r="I85" s="32" t="s">
        <v>23</v>
      </c>
      <c r="J85" s="72" t="str">
        <f>IF(J14="","",J14)</f>
        <v>5. 12. 2022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E17</f>
        <v>SÚS PK, p.o.</v>
      </c>
      <c r="G87" s="40"/>
      <c r="H87" s="40"/>
      <c r="I87" s="32" t="s">
        <v>33</v>
      </c>
      <c r="J87" s="36" t="str">
        <f>E23</f>
        <v>IK Plzeň s.r.o.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31</v>
      </c>
      <c r="D88" s="40"/>
      <c r="E88" s="40"/>
      <c r="F88" s="27" t="str">
        <f>IF(E20="","",E20)</f>
        <v>Vyplň údaj</v>
      </c>
      <c r="G88" s="40"/>
      <c r="H88" s="40"/>
      <c r="I88" s="32" t="s">
        <v>38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136</v>
      </c>
      <c r="D90" s="188" t="s">
        <v>60</v>
      </c>
      <c r="E90" s="188" t="s">
        <v>56</v>
      </c>
      <c r="F90" s="188" t="s">
        <v>57</v>
      </c>
      <c r="G90" s="188" t="s">
        <v>137</v>
      </c>
      <c r="H90" s="188" t="s">
        <v>138</v>
      </c>
      <c r="I90" s="188" t="s">
        <v>139</v>
      </c>
      <c r="J90" s="188" t="s">
        <v>127</v>
      </c>
      <c r="K90" s="189" t="s">
        <v>140</v>
      </c>
      <c r="L90" s="190"/>
      <c r="M90" s="92" t="s">
        <v>19</v>
      </c>
      <c r="N90" s="93" t="s">
        <v>45</v>
      </c>
      <c r="O90" s="93" t="s">
        <v>141</v>
      </c>
      <c r="P90" s="93" t="s">
        <v>142</v>
      </c>
      <c r="Q90" s="93" t="s">
        <v>143</v>
      </c>
      <c r="R90" s="93" t="s">
        <v>144</v>
      </c>
      <c r="S90" s="93" t="s">
        <v>145</v>
      </c>
      <c r="T90" s="94" t="s">
        <v>146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147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337.6471594</v>
      </c>
      <c r="S91" s="96"/>
      <c r="T91" s="194">
        <f>T92</f>
        <v>199.36790499999998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74</v>
      </c>
      <c r="AU91" s="17" t="s">
        <v>128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74</v>
      </c>
      <c r="E92" s="199" t="s">
        <v>148</v>
      </c>
      <c r="F92" s="199" t="s">
        <v>149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P93+P116+P129+P144+P158</f>
        <v>0</v>
      </c>
      <c r="Q92" s="204"/>
      <c r="R92" s="205">
        <f>R93+R116+R129+R144+R158</f>
        <v>337.6471594</v>
      </c>
      <c r="S92" s="204"/>
      <c r="T92" s="206">
        <f>T93+T116+T129+T144+T158</f>
        <v>199.36790499999998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82</v>
      </c>
      <c r="AT92" s="208" t="s">
        <v>74</v>
      </c>
      <c r="AU92" s="208" t="s">
        <v>75</v>
      </c>
      <c r="AY92" s="207" t="s">
        <v>150</v>
      </c>
      <c r="BK92" s="209">
        <f>BK93+BK116+BK129+BK144+BK158</f>
        <v>0</v>
      </c>
    </row>
    <row r="93" spans="1:63" s="12" customFormat="1" ht="22.8" customHeight="1">
      <c r="A93" s="12"/>
      <c r="B93" s="196"/>
      <c r="C93" s="197"/>
      <c r="D93" s="198" t="s">
        <v>74</v>
      </c>
      <c r="E93" s="210" t="s">
        <v>82</v>
      </c>
      <c r="F93" s="210" t="s">
        <v>151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SUM(P94:P115)</f>
        <v>0</v>
      </c>
      <c r="Q93" s="204"/>
      <c r="R93" s="205">
        <f>SUM(R94:R115)</f>
        <v>0.037625080000000005</v>
      </c>
      <c r="S93" s="204"/>
      <c r="T93" s="206">
        <f>SUM(T94:T115)</f>
        <v>189.36790499999998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82</v>
      </c>
      <c r="AT93" s="208" t="s">
        <v>74</v>
      </c>
      <c r="AU93" s="208" t="s">
        <v>82</v>
      </c>
      <c r="AY93" s="207" t="s">
        <v>150</v>
      </c>
      <c r="BK93" s="209">
        <f>SUM(BK94:BK115)</f>
        <v>0</v>
      </c>
    </row>
    <row r="94" spans="1:65" s="2" customFormat="1" ht="66.75" customHeight="1">
      <c r="A94" s="38"/>
      <c r="B94" s="39"/>
      <c r="C94" s="212" t="s">
        <v>82</v>
      </c>
      <c r="D94" s="212" t="s">
        <v>152</v>
      </c>
      <c r="E94" s="213" t="s">
        <v>153</v>
      </c>
      <c r="F94" s="214" t="s">
        <v>154</v>
      </c>
      <c r="G94" s="215" t="s">
        <v>155</v>
      </c>
      <c r="H94" s="216">
        <v>231.988</v>
      </c>
      <c r="I94" s="217"/>
      <c r="J94" s="218">
        <f>ROUND(I94*H94,2)</f>
        <v>0</v>
      </c>
      <c r="K94" s="214" t="s">
        <v>156</v>
      </c>
      <c r="L94" s="44"/>
      <c r="M94" s="219" t="s">
        <v>19</v>
      </c>
      <c r="N94" s="220" t="s">
        <v>46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0.58</v>
      </c>
      <c r="T94" s="222">
        <f>S94*H94</f>
        <v>134.55303999999998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157</v>
      </c>
      <c r="AT94" s="223" t="s">
        <v>152</v>
      </c>
      <c r="AU94" s="223" t="s">
        <v>84</v>
      </c>
      <c r="AY94" s="17" t="s">
        <v>150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157</v>
      </c>
      <c r="BM94" s="223" t="s">
        <v>158</v>
      </c>
    </row>
    <row r="95" spans="1:47" s="2" customFormat="1" ht="12">
      <c r="A95" s="38"/>
      <c r="B95" s="39"/>
      <c r="C95" s="40"/>
      <c r="D95" s="225" t="s">
        <v>159</v>
      </c>
      <c r="E95" s="40"/>
      <c r="F95" s="226" t="s">
        <v>160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159</v>
      </c>
      <c r="AU95" s="17" t="s">
        <v>84</v>
      </c>
    </row>
    <row r="96" spans="1:51" s="13" customFormat="1" ht="12">
      <c r="A96" s="13"/>
      <c r="B96" s="230"/>
      <c r="C96" s="231"/>
      <c r="D96" s="232" t="s">
        <v>161</v>
      </c>
      <c r="E96" s="233" t="s">
        <v>19</v>
      </c>
      <c r="F96" s="234" t="s">
        <v>162</v>
      </c>
      <c r="G96" s="231"/>
      <c r="H96" s="233" t="s">
        <v>19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0" t="s">
        <v>161</v>
      </c>
      <c r="AU96" s="240" t="s">
        <v>84</v>
      </c>
      <c r="AV96" s="13" t="s">
        <v>82</v>
      </c>
      <c r="AW96" s="13" t="s">
        <v>37</v>
      </c>
      <c r="AX96" s="13" t="s">
        <v>75</v>
      </c>
      <c r="AY96" s="240" t="s">
        <v>150</v>
      </c>
    </row>
    <row r="97" spans="1:51" s="13" customFormat="1" ht="12">
      <c r="A97" s="13"/>
      <c r="B97" s="230"/>
      <c r="C97" s="231"/>
      <c r="D97" s="232" t="s">
        <v>161</v>
      </c>
      <c r="E97" s="233" t="s">
        <v>19</v>
      </c>
      <c r="F97" s="234" t="s">
        <v>163</v>
      </c>
      <c r="G97" s="231"/>
      <c r="H97" s="233" t="s">
        <v>19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161</v>
      </c>
      <c r="AU97" s="240" t="s">
        <v>84</v>
      </c>
      <c r="AV97" s="13" t="s">
        <v>82</v>
      </c>
      <c r="AW97" s="13" t="s">
        <v>37</v>
      </c>
      <c r="AX97" s="13" t="s">
        <v>75</v>
      </c>
      <c r="AY97" s="240" t="s">
        <v>150</v>
      </c>
    </row>
    <row r="98" spans="1:51" s="14" customFormat="1" ht="12">
      <c r="A98" s="14"/>
      <c r="B98" s="241"/>
      <c r="C98" s="242"/>
      <c r="D98" s="232" t="s">
        <v>161</v>
      </c>
      <c r="E98" s="243" t="s">
        <v>19</v>
      </c>
      <c r="F98" s="244" t="s">
        <v>164</v>
      </c>
      <c r="G98" s="242"/>
      <c r="H98" s="245">
        <v>231.988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161</v>
      </c>
      <c r="AU98" s="251" t="s">
        <v>84</v>
      </c>
      <c r="AV98" s="14" t="s">
        <v>84</v>
      </c>
      <c r="AW98" s="14" t="s">
        <v>37</v>
      </c>
      <c r="AX98" s="14" t="s">
        <v>75</v>
      </c>
      <c r="AY98" s="251" t="s">
        <v>150</v>
      </c>
    </row>
    <row r="99" spans="1:65" s="2" customFormat="1" ht="44.25" customHeight="1">
      <c r="A99" s="38"/>
      <c r="B99" s="39"/>
      <c r="C99" s="212" t="s">
        <v>84</v>
      </c>
      <c r="D99" s="212" t="s">
        <v>152</v>
      </c>
      <c r="E99" s="213" t="s">
        <v>165</v>
      </c>
      <c r="F99" s="214" t="s">
        <v>166</v>
      </c>
      <c r="G99" s="215" t="s">
        <v>155</v>
      </c>
      <c r="H99" s="216">
        <v>12.675</v>
      </c>
      <c r="I99" s="217"/>
      <c r="J99" s="218">
        <f>ROUND(I99*H99,2)</f>
        <v>0</v>
      </c>
      <c r="K99" s="214" t="s">
        <v>156</v>
      </c>
      <c r="L99" s="44"/>
      <c r="M99" s="219" t="s">
        <v>19</v>
      </c>
      <c r="N99" s="220" t="s">
        <v>46</v>
      </c>
      <c r="O99" s="84"/>
      <c r="P99" s="221">
        <f>O99*H99</f>
        <v>0</v>
      </c>
      <c r="Q99" s="221">
        <v>4E-05</v>
      </c>
      <c r="R99" s="221">
        <f>Q99*H99</f>
        <v>0.0005070000000000001</v>
      </c>
      <c r="S99" s="221">
        <v>0.115</v>
      </c>
      <c r="T99" s="222">
        <f>S99*H99</f>
        <v>1.4576250000000002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157</v>
      </c>
      <c r="AT99" s="223" t="s">
        <v>152</v>
      </c>
      <c r="AU99" s="223" t="s">
        <v>84</v>
      </c>
      <c r="AY99" s="17" t="s">
        <v>150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157</v>
      </c>
      <c r="BM99" s="223" t="s">
        <v>167</v>
      </c>
    </row>
    <row r="100" spans="1:47" s="2" customFormat="1" ht="12">
      <c r="A100" s="38"/>
      <c r="B100" s="39"/>
      <c r="C100" s="40"/>
      <c r="D100" s="225" t="s">
        <v>159</v>
      </c>
      <c r="E100" s="40"/>
      <c r="F100" s="226" t="s">
        <v>168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159</v>
      </c>
      <c r="AU100" s="17" t="s">
        <v>84</v>
      </c>
    </row>
    <row r="101" spans="1:51" s="13" customFormat="1" ht="12">
      <c r="A101" s="13"/>
      <c r="B101" s="230"/>
      <c r="C101" s="231"/>
      <c r="D101" s="232" t="s">
        <v>161</v>
      </c>
      <c r="E101" s="233" t="s">
        <v>19</v>
      </c>
      <c r="F101" s="234" t="s">
        <v>169</v>
      </c>
      <c r="G101" s="231"/>
      <c r="H101" s="233" t="s">
        <v>19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161</v>
      </c>
      <c r="AU101" s="240" t="s">
        <v>84</v>
      </c>
      <c r="AV101" s="13" t="s">
        <v>82</v>
      </c>
      <c r="AW101" s="13" t="s">
        <v>37</v>
      </c>
      <c r="AX101" s="13" t="s">
        <v>75</v>
      </c>
      <c r="AY101" s="240" t="s">
        <v>150</v>
      </c>
    </row>
    <row r="102" spans="1:51" s="14" customFormat="1" ht="12">
      <c r="A102" s="14"/>
      <c r="B102" s="241"/>
      <c r="C102" s="242"/>
      <c r="D102" s="232" t="s">
        <v>161</v>
      </c>
      <c r="E102" s="243" t="s">
        <v>19</v>
      </c>
      <c r="F102" s="244" t="s">
        <v>170</v>
      </c>
      <c r="G102" s="242"/>
      <c r="H102" s="245">
        <v>2.6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1" t="s">
        <v>161</v>
      </c>
      <c r="AU102" s="251" t="s">
        <v>84</v>
      </c>
      <c r="AV102" s="14" t="s">
        <v>84</v>
      </c>
      <c r="AW102" s="14" t="s">
        <v>37</v>
      </c>
      <c r="AX102" s="14" t="s">
        <v>75</v>
      </c>
      <c r="AY102" s="251" t="s">
        <v>150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171</v>
      </c>
      <c r="G103" s="242"/>
      <c r="H103" s="245">
        <v>4.5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84</v>
      </c>
      <c r="AV103" s="14" t="s">
        <v>84</v>
      </c>
      <c r="AW103" s="14" t="s">
        <v>37</v>
      </c>
      <c r="AX103" s="14" t="s">
        <v>75</v>
      </c>
      <c r="AY103" s="251" t="s">
        <v>150</v>
      </c>
    </row>
    <row r="104" spans="1:51" s="14" customFormat="1" ht="12">
      <c r="A104" s="14"/>
      <c r="B104" s="241"/>
      <c r="C104" s="242"/>
      <c r="D104" s="232" t="s">
        <v>161</v>
      </c>
      <c r="E104" s="243" t="s">
        <v>19</v>
      </c>
      <c r="F104" s="244" t="s">
        <v>172</v>
      </c>
      <c r="G104" s="242"/>
      <c r="H104" s="245">
        <v>2.925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161</v>
      </c>
      <c r="AU104" s="251" t="s">
        <v>84</v>
      </c>
      <c r="AV104" s="14" t="s">
        <v>84</v>
      </c>
      <c r="AW104" s="14" t="s">
        <v>37</v>
      </c>
      <c r="AX104" s="14" t="s">
        <v>75</v>
      </c>
      <c r="AY104" s="251" t="s">
        <v>150</v>
      </c>
    </row>
    <row r="105" spans="1:51" s="14" customFormat="1" ht="12">
      <c r="A105" s="14"/>
      <c r="B105" s="241"/>
      <c r="C105" s="242"/>
      <c r="D105" s="232" t="s">
        <v>161</v>
      </c>
      <c r="E105" s="243" t="s">
        <v>19</v>
      </c>
      <c r="F105" s="244" t="s">
        <v>173</v>
      </c>
      <c r="G105" s="242"/>
      <c r="H105" s="245">
        <v>2.65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161</v>
      </c>
      <c r="AU105" s="251" t="s">
        <v>84</v>
      </c>
      <c r="AV105" s="14" t="s">
        <v>84</v>
      </c>
      <c r="AW105" s="14" t="s">
        <v>37</v>
      </c>
      <c r="AX105" s="14" t="s">
        <v>75</v>
      </c>
      <c r="AY105" s="251" t="s">
        <v>150</v>
      </c>
    </row>
    <row r="106" spans="1:65" s="2" customFormat="1" ht="49.05" customHeight="1">
      <c r="A106" s="38"/>
      <c r="B106" s="39"/>
      <c r="C106" s="212" t="s">
        <v>174</v>
      </c>
      <c r="D106" s="212" t="s">
        <v>152</v>
      </c>
      <c r="E106" s="213" t="s">
        <v>175</v>
      </c>
      <c r="F106" s="214" t="s">
        <v>176</v>
      </c>
      <c r="G106" s="215" t="s">
        <v>155</v>
      </c>
      <c r="H106" s="216">
        <v>231.988</v>
      </c>
      <c r="I106" s="217"/>
      <c r="J106" s="218">
        <f>ROUND(I106*H106,2)</f>
        <v>0</v>
      </c>
      <c r="K106" s="214" t="s">
        <v>156</v>
      </c>
      <c r="L106" s="44"/>
      <c r="M106" s="219" t="s">
        <v>19</v>
      </c>
      <c r="N106" s="220" t="s">
        <v>46</v>
      </c>
      <c r="O106" s="84"/>
      <c r="P106" s="221">
        <f>O106*H106</f>
        <v>0</v>
      </c>
      <c r="Q106" s="221">
        <v>0.00016</v>
      </c>
      <c r="R106" s="221">
        <f>Q106*H106</f>
        <v>0.037118080000000005</v>
      </c>
      <c r="S106" s="221">
        <v>0.23</v>
      </c>
      <c r="T106" s="222">
        <f>S106*H106</f>
        <v>53.357240000000004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157</v>
      </c>
      <c r="AT106" s="223" t="s">
        <v>152</v>
      </c>
      <c r="AU106" s="223" t="s">
        <v>84</v>
      </c>
      <c r="AY106" s="17" t="s">
        <v>150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157</v>
      </c>
      <c r="BM106" s="223" t="s">
        <v>177</v>
      </c>
    </row>
    <row r="107" spans="1:47" s="2" customFormat="1" ht="12">
      <c r="A107" s="38"/>
      <c r="B107" s="39"/>
      <c r="C107" s="40"/>
      <c r="D107" s="225" t="s">
        <v>159</v>
      </c>
      <c r="E107" s="40"/>
      <c r="F107" s="226" t="s">
        <v>178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159</v>
      </c>
      <c r="AU107" s="17" t="s">
        <v>84</v>
      </c>
    </row>
    <row r="108" spans="1:51" s="13" customFormat="1" ht="12">
      <c r="A108" s="13"/>
      <c r="B108" s="230"/>
      <c r="C108" s="231"/>
      <c r="D108" s="232" t="s">
        <v>161</v>
      </c>
      <c r="E108" s="233" t="s">
        <v>19</v>
      </c>
      <c r="F108" s="234" t="s">
        <v>179</v>
      </c>
      <c r="G108" s="231"/>
      <c r="H108" s="233" t="s">
        <v>19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161</v>
      </c>
      <c r="AU108" s="240" t="s">
        <v>84</v>
      </c>
      <c r="AV108" s="13" t="s">
        <v>82</v>
      </c>
      <c r="AW108" s="13" t="s">
        <v>37</v>
      </c>
      <c r="AX108" s="13" t="s">
        <v>75</v>
      </c>
      <c r="AY108" s="240" t="s">
        <v>150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180</v>
      </c>
      <c r="G109" s="242"/>
      <c r="H109" s="245">
        <v>231.988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65" s="2" customFormat="1" ht="44.25" customHeight="1">
      <c r="A110" s="38"/>
      <c r="B110" s="39"/>
      <c r="C110" s="212" t="s">
        <v>157</v>
      </c>
      <c r="D110" s="212" t="s">
        <v>152</v>
      </c>
      <c r="E110" s="213" t="s">
        <v>181</v>
      </c>
      <c r="F110" s="214" t="s">
        <v>182</v>
      </c>
      <c r="G110" s="215" t="s">
        <v>183</v>
      </c>
      <c r="H110" s="216">
        <v>162.392</v>
      </c>
      <c r="I110" s="217"/>
      <c r="J110" s="218">
        <f>ROUND(I110*H110,2)</f>
        <v>0</v>
      </c>
      <c r="K110" s="214" t="s">
        <v>156</v>
      </c>
      <c r="L110" s="44"/>
      <c r="M110" s="219" t="s">
        <v>19</v>
      </c>
      <c r="N110" s="220" t="s">
        <v>46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157</v>
      </c>
      <c r="AT110" s="223" t="s">
        <v>152</v>
      </c>
      <c r="AU110" s="223" t="s">
        <v>84</v>
      </c>
      <c r="AY110" s="17" t="s">
        <v>150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157</v>
      </c>
      <c r="BM110" s="223" t="s">
        <v>184</v>
      </c>
    </row>
    <row r="111" spans="1:47" s="2" customFormat="1" ht="12">
      <c r="A111" s="38"/>
      <c r="B111" s="39"/>
      <c r="C111" s="40"/>
      <c r="D111" s="225" t="s">
        <v>159</v>
      </c>
      <c r="E111" s="40"/>
      <c r="F111" s="226" t="s">
        <v>185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159</v>
      </c>
      <c r="AU111" s="17" t="s">
        <v>84</v>
      </c>
    </row>
    <row r="112" spans="1:51" s="13" customFormat="1" ht="12">
      <c r="A112" s="13"/>
      <c r="B112" s="230"/>
      <c r="C112" s="231"/>
      <c r="D112" s="232" t="s">
        <v>161</v>
      </c>
      <c r="E112" s="233" t="s">
        <v>19</v>
      </c>
      <c r="F112" s="234" t="s">
        <v>186</v>
      </c>
      <c r="G112" s="231"/>
      <c r="H112" s="233" t="s">
        <v>19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84</v>
      </c>
      <c r="AV112" s="13" t="s">
        <v>82</v>
      </c>
      <c r="AW112" s="13" t="s">
        <v>37</v>
      </c>
      <c r="AX112" s="13" t="s">
        <v>75</v>
      </c>
      <c r="AY112" s="240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187</v>
      </c>
      <c r="G113" s="242"/>
      <c r="H113" s="245">
        <v>162.392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65" s="2" customFormat="1" ht="33" customHeight="1">
      <c r="A114" s="38"/>
      <c r="B114" s="39"/>
      <c r="C114" s="212" t="s">
        <v>188</v>
      </c>
      <c r="D114" s="212" t="s">
        <v>152</v>
      </c>
      <c r="E114" s="213" t="s">
        <v>189</v>
      </c>
      <c r="F114" s="214" t="s">
        <v>190</v>
      </c>
      <c r="G114" s="215" t="s">
        <v>155</v>
      </c>
      <c r="H114" s="216">
        <v>231.988</v>
      </c>
      <c r="I114" s="217"/>
      <c r="J114" s="218">
        <f>ROUND(I114*H114,2)</f>
        <v>0</v>
      </c>
      <c r="K114" s="214" t="s">
        <v>156</v>
      </c>
      <c r="L114" s="44"/>
      <c r="M114" s="219" t="s">
        <v>19</v>
      </c>
      <c r="N114" s="220" t="s">
        <v>46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157</v>
      </c>
      <c r="AT114" s="223" t="s">
        <v>152</v>
      </c>
      <c r="AU114" s="223" t="s">
        <v>84</v>
      </c>
      <c r="AY114" s="17" t="s">
        <v>150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157</v>
      </c>
      <c r="BM114" s="223" t="s">
        <v>191</v>
      </c>
    </row>
    <row r="115" spans="1:47" s="2" customFormat="1" ht="12">
      <c r="A115" s="38"/>
      <c r="B115" s="39"/>
      <c r="C115" s="40"/>
      <c r="D115" s="225" t="s">
        <v>159</v>
      </c>
      <c r="E115" s="40"/>
      <c r="F115" s="226" t="s">
        <v>192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159</v>
      </c>
      <c r="AU115" s="17" t="s">
        <v>84</v>
      </c>
    </row>
    <row r="116" spans="1:63" s="12" customFormat="1" ht="22.8" customHeight="1">
      <c r="A116" s="12"/>
      <c r="B116" s="196"/>
      <c r="C116" s="197"/>
      <c r="D116" s="198" t="s">
        <v>74</v>
      </c>
      <c r="E116" s="210" t="s">
        <v>188</v>
      </c>
      <c r="F116" s="210" t="s">
        <v>193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SUM(P117:P128)</f>
        <v>0</v>
      </c>
      <c r="Q116" s="204"/>
      <c r="R116" s="205">
        <f>SUM(R117:R128)</f>
        <v>336.70942088000004</v>
      </c>
      <c r="S116" s="204"/>
      <c r="T116" s="206">
        <f>SUM(T117:T128)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82</v>
      </c>
      <c r="AT116" s="208" t="s">
        <v>74</v>
      </c>
      <c r="AU116" s="208" t="s">
        <v>82</v>
      </c>
      <c r="AY116" s="207" t="s">
        <v>150</v>
      </c>
      <c r="BK116" s="209">
        <f>SUM(BK117:BK128)</f>
        <v>0</v>
      </c>
    </row>
    <row r="117" spans="1:65" s="2" customFormat="1" ht="37.8" customHeight="1">
      <c r="A117" s="38"/>
      <c r="B117" s="39"/>
      <c r="C117" s="212" t="s">
        <v>194</v>
      </c>
      <c r="D117" s="212" t="s">
        <v>152</v>
      </c>
      <c r="E117" s="213" t="s">
        <v>195</v>
      </c>
      <c r="F117" s="214" t="s">
        <v>196</v>
      </c>
      <c r="G117" s="215" t="s">
        <v>155</v>
      </c>
      <c r="H117" s="216">
        <v>540.532</v>
      </c>
      <c r="I117" s="217"/>
      <c r="J117" s="218">
        <f>ROUND(I117*H117,2)</f>
        <v>0</v>
      </c>
      <c r="K117" s="214" t="s">
        <v>156</v>
      </c>
      <c r="L117" s="44"/>
      <c r="M117" s="219" t="s">
        <v>19</v>
      </c>
      <c r="N117" s="220" t="s">
        <v>46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157</v>
      </c>
      <c r="AT117" s="223" t="s">
        <v>152</v>
      </c>
      <c r="AU117" s="223" t="s">
        <v>84</v>
      </c>
      <c r="AY117" s="17" t="s">
        <v>150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157</v>
      </c>
      <c r="BM117" s="223" t="s">
        <v>197</v>
      </c>
    </row>
    <row r="118" spans="1:47" s="2" customFormat="1" ht="12">
      <c r="A118" s="38"/>
      <c r="B118" s="39"/>
      <c r="C118" s="40"/>
      <c r="D118" s="225" t="s">
        <v>159</v>
      </c>
      <c r="E118" s="40"/>
      <c r="F118" s="226" t="s">
        <v>198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159</v>
      </c>
      <c r="AU118" s="17" t="s">
        <v>84</v>
      </c>
    </row>
    <row r="119" spans="1:51" s="13" customFormat="1" ht="12">
      <c r="A119" s="13"/>
      <c r="B119" s="230"/>
      <c r="C119" s="231"/>
      <c r="D119" s="232" t="s">
        <v>161</v>
      </c>
      <c r="E119" s="233" t="s">
        <v>19</v>
      </c>
      <c r="F119" s="234" t="s">
        <v>199</v>
      </c>
      <c r="G119" s="231"/>
      <c r="H119" s="233" t="s">
        <v>19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161</v>
      </c>
      <c r="AU119" s="240" t="s">
        <v>84</v>
      </c>
      <c r="AV119" s="13" t="s">
        <v>82</v>
      </c>
      <c r="AW119" s="13" t="s">
        <v>37</v>
      </c>
      <c r="AX119" s="13" t="s">
        <v>75</v>
      </c>
      <c r="AY119" s="240" t="s">
        <v>150</v>
      </c>
    </row>
    <row r="120" spans="1:51" s="14" customFormat="1" ht="12">
      <c r="A120" s="14"/>
      <c r="B120" s="241"/>
      <c r="C120" s="242"/>
      <c r="D120" s="232" t="s">
        <v>161</v>
      </c>
      <c r="E120" s="243" t="s">
        <v>19</v>
      </c>
      <c r="F120" s="244" t="s">
        <v>200</v>
      </c>
      <c r="G120" s="242"/>
      <c r="H120" s="245">
        <v>540.532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161</v>
      </c>
      <c r="AU120" s="251" t="s">
        <v>84</v>
      </c>
      <c r="AV120" s="14" t="s">
        <v>84</v>
      </c>
      <c r="AW120" s="14" t="s">
        <v>37</v>
      </c>
      <c r="AX120" s="14" t="s">
        <v>75</v>
      </c>
      <c r="AY120" s="251" t="s">
        <v>150</v>
      </c>
    </row>
    <row r="121" spans="1:65" s="2" customFormat="1" ht="16.5" customHeight="1">
      <c r="A121" s="38"/>
      <c r="B121" s="39"/>
      <c r="C121" s="252" t="s">
        <v>201</v>
      </c>
      <c r="D121" s="252" t="s">
        <v>202</v>
      </c>
      <c r="E121" s="253" t="s">
        <v>203</v>
      </c>
      <c r="F121" s="254" t="s">
        <v>204</v>
      </c>
      <c r="G121" s="255" t="s">
        <v>205</v>
      </c>
      <c r="H121" s="256">
        <v>299.995</v>
      </c>
      <c r="I121" s="257"/>
      <c r="J121" s="258">
        <f>ROUND(I121*H121,2)</f>
        <v>0</v>
      </c>
      <c r="K121" s="254" t="s">
        <v>156</v>
      </c>
      <c r="L121" s="259"/>
      <c r="M121" s="260" t="s">
        <v>19</v>
      </c>
      <c r="N121" s="261" t="s">
        <v>46</v>
      </c>
      <c r="O121" s="84"/>
      <c r="P121" s="221">
        <f>O121*H121</f>
        <v>0</v>
      </c>
      <c r="Q121" s="221">
        <v>1</v>
      </c>
      <c r="R121" s="221">
        <f>Q121*H121</f>
        <v>299.995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206</v>
      </c>
      <c r="AT121" s="223" t="s">
        <v>202</v>
      </c>
      <c r="AU121" s="223" t="s">
        <v>84</v>
      </c>
      <c r="AY121" s="17" t="s">
        <v>150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157</v>
      </c>
      <c r="BM121" s="223" t="s">
        <v>207</v>
      </c>
    </row>
    <row r="122" spans="1:51" s="14" customFormat="1" ht="12">
      <c r="A122" s="14"/>
      <c r="B122" s="241"/>
      <c r="C122" s="242"/>
      <c r="D122" s="232" t="s">
        <v>161</v>
      </c>
      <c r="E122" s="243" t="s">
        <v>19</v>
      </c>
      <c r="F122" s="244" t="s">
        <v>208</v>
      </c>
      <c r="G122" s="242"/>
      <c r="H122" s="245">
        <v>299.995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161</v>
      </c>
      <c r="AU122" s="251" t="s">
        <v>84</v>
      </c>
      <c r="AV122" s="14" t="s">
        <v>84</v>
      </c>
      <c r="AW122" s="14" t="s">
        <v>37</v>
      </c>
      <c r="AX122" s="14" t="s">
        <v>75</v>
      </c>
      <c r="AY122" s="251" t="s">
        <v>150</v>
      </c>
    </row>
    <row r="123" spans="1:65" s="2" customFormat="1" ht="33" customHeight="1">
      <c r="A123" s="38"/>
      <c r="B123" s="39"/>
      <c r="C123" s="212" t="s">
        <v>206</v>
      </c>
      <c r="D123" s="212" t="s">
        <v>152</v>
      </c>
      <c r="E123" s="213" t="s">
        <v>209</v>
      </c>
      <c r="F123" s="214" t="s">
        <v>210</v>
      </c>
      <c r="G123" s="215" t="s">
        <v>155</v>
      </c>
      <c r="H123" s="216">
        <v>463.976</v>
      </c>
      <c r="I123" s="217"/>
      <c r="J123" s="218">
        <f>ROUND(I123*H123,2)</f>
        <v>0</v>
      </c>
      <c r="K123" s="214" t="s">
        <v>156</v>
      </c>
      <c r="L123" s="44"/>
      <c r="M123" s="219" t="s">
        <v>19</v>
      </c>
      <c r="N123" s="220" t="s">
        <v>46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157</v>
      </c>
      <c r="AT123" s="223" t="s">
        <v>152</v>
      </c>
      <c r="AU123" s="223" t="s">
        <v>84</v>
      </c>
      <c r="AY123" s="17" t="s">
        <v>150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157</v>
      </c>
      <c r="BM123" s="223" t="s">
        <v>211</v>
      </c>
    </row>
    <row r="124" spans="1:47" s="2" customFormat="1" ht="12">
      <c r="A124" s="38"/>
      <c r="B124" s="39"/>
      <c r="C124" s="40"/>
      <c r="D124" s="225" t="s">
        <v>159</v>
      </c>
      <c r="E124" s="40"/>
      <c r="F124" s="226" t="s">
        <v>212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159</v>
      </c>
      <c r="AU124" s="17" t="s">
        <v>84</v>
      </c>
    </row>
    <row r="125" spans="1:51" s="13" customFormat="1" ht="12">
      <c r="A125" s="13"/>
      <c r="B125" s="230"/>
      <c r="C125" s="231"/>
      <c r="D125" s="232" t="s">
        <v>161</v>
      </c>
      <c r="E125" s="233" t="s">
        <v>19</v>
      </c>
      <c r="F125" s="234" t="s">
        <v>162</v>
      </c>
      <c r="G125" s="231"/>
      <c r="H125" s="233" t="s">
        <v>19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161</v>
      </c>
      <c r="AU125" s="240" t="s">
        <v>84</v>
      </c>
      <c r="AV125" s="13" t="s">
        <v>82</v>
      </c>
      <c r="AW125" s="13" t="s">
        <v>37</v>
      </c>
      <c r="AX125" s="13" t="s">
        <v>75</v>
      </c>
      <c r="AY125" s="240" t="s">
        <v>150</v>
      </c>
    </row>
    <row r="126" spans="1:51" s="14" customFormat="1" ht="12">
      <c r="A126" s="14"/>
      <c r="B126" s="241"/>
      <c r="C126" s="242"/>
      <c r="D126" s="232" t="s">
        <v>161</v>
      </c>
      <c r="E126" s="243" t="s">
        <v>19</v>
      </c>
      <c r="F126" s="244" t="s">
        <v>213</v>
      </c>
      <c r="G126" s="242"/>
      <c r="H126" s="245">
        <v>463.976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161</v>
      </c>
      <c r="AU126" s="251" t="s">
        <v>84</v>
      </c>
      <c r="AV126" s="14" t="s">
        <v>84</v>
      </c>
      <c r="AW126" s="14" t="s">
        <v>37</v>
      </c>
      <c r="AX126" s="14" t="s">
        <v>75</v>
      </c>
      <c r="AY126" s="251" t="s">
        <v>150</v>
      </c>
    </row>
    <row r="127" spans="1:65" s="2" customFormat="1" ht="37.8" customHeight="1">
      <c r="A127" s="38"/>
      <c r="B127" s="39"/>
      <c r="C127" s="212" t="s">
        <v>214</v>
      </c>
      <c r="D127" s="212" t="s">
        <v>152</v>
      </c>
      <c r="E127" s="213" t="s">
        <v>215</v>
      </c>
      <c r="F127" s="214" t="s">
        <v>216</v>
      </c>
      <c r="G127" s="215" t="s">
        <v>155</v>
      </c>
      <c r="H127" s="216">
        <v>231.988</v>
      </c>
      <c r="I127" s="217"/>
      <c r="J127" s="218">
        <f>ROUND(I127*H127,2)</f>
        <v>0</v>
      </c>
      <c r="K127" s="214" t="s">
        <v>156</v>
      </c>
      <c r="L127" s="44"/>
      <c r="M127" s="219" t="s">
        <v>19</v>
      </c>
      <c r="N127" s="220" t="s">
        <v>46</v>
      </c>
      <c r="O127" s="84"/>
      <c r="P127" s="221">
        <f>O127*H127</f>
        <v>0</v>
      </c>
      <c r="Q127" s="221">
        <v>0.15826</v>
      </c>
      <c r="R127" s="221">
        <f>Q127*H127</f>
        <v>36.714420880000006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157</v>
      </c>
      <c r="AT127" s="223" t="s">
        <v>152</v>
      </c>
      <c r="AU127" s="223" t="s">
        <v>84</v>
      </c>
      <c r="AY127" s="17" t="s">
        <v>150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157</v>
      </c>
      <c r="BM127" s="223" t="s">
        <v>217</v>
      </c>
    </row>
    <row r="128" spans="1:47" s="2" customFormat="1" ht="12">
      <c r="A128" s="38"/>
      <c r="B128" s="39"/>
      <c r="C128" s="40"/>
      <c r="D128" s="225" t="s">
        <v>159</v>
      </c>
      <c r="E128" s="40"/>
      <c r="F128" s="226" t="s">
        <v>218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84</v>
      </c>
    </row>
    <row r="129" spans="1:63" s="12" customFormat="1" ht="22.8" customHeight="1">
      <c r="A129" s="12"/>
      <c r="B129" s="196"/>
      <c r="C129" s="197"/>
      <c r="D129" s="198" t="s">
        <v>74</v>
      </c>
      <c r="E129" s="210" t="s">
        <v>214</v>
      </c>
      <c r="F129" s="210" t="s">
        <v>219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SUM(P130:P143)</f>
        <v>0</v>
      </c>
      <c r="Q129" s="204"/>
      <c r="R129" s="205">
        <f>SUM(R130:R143)</f>
        <v>0.90011344</v>
      </c>
      <c r="S129" s="204"/>
      <c r="T129" s="206">
        <f>SUM(T130:T143)</f>
        <v>10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82</v>
      </c>
      <c r="AT129" s="208" t="s">
        <v>74</v>
      </c>
      <c r="AU129" s="208" t="s">
        <v>82</v>
      </c>
      <c r="AY129" s="207" t="s">
        <v>150</v>
      </c>
      <c r="BK129" s="209">
        <f>SUM(BK130:BK143)</f>
        <v>0</v>
      </c>
    </row>
    <row r="130" spans="1:65" s="2" customFormat="1" ht="37.8" customHeight="1">
      <c r="A130" s="38"/>
      <c r="B130" s="39"/>
      <c r="C130" s="212" t="s">
        <v>220</v>
      </c>
      <c r="D130" s="212" t="s">
        <v>152</v>
      </c>
      <c r="E130" s="213" t="s">
        <v>221</v>
      </c>
      <c r="F130" s="214" t="s">
        <v>222</v>
      </c>
      <c r="G130" s="215" t="s">
        <v>155</v>
      </c>
      <c r="H130" s="216">
        <v>231.988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46</v>
      </c>
      <c r="O130" s="84"/>
      <c r="P130" s="221">
        <f>O130*H130</f>
        <v>0</v>
      </c>
      <c r="Q130" s="221">
        <v>0.00388</v>
      </c>
      <c r="R130" s="221">
        <f>Q130*H130</f>
        <v>0.90011344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157</v>
      </c>
      <c r="AT130" s="223" t="s">
        <v>152</v>
      </c>
      <c r="AU130" s="223" t="s">
        <v>84</v>
      </c>
      <c r="AY130" s="17" t="s">
        <v>150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157</v>
      </c>
      <c r="BM130" s="223" t="s">
        <v>223</v>
      </c>
    </row>
    <row r="131" spans="1:51" s="14" customFormat="1" ht="12">
      <c r="A131" s="14"/>
      <c r="B131" s="241"/>
      <c r="C131" s="242"/>
      <c r="D131" s="232" t="s">
        <v>161</v>
      </c>
      <c r="E131" s="243" t="s">
        <v>19</v>
      </c>
      <c r="F131" s="244" t="s">
        <v>164</v>
      </c>
      <c r="G131" s="242"/>
      <c r="H131" s="245">
        <v>231.988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161</v>
      </c>
      <c r="AU131" s="251" t="s">
        <v>84</v>
      </c>
      <c r="AV131" s="14" t="s">
        <v>84</v>
      </c>
      <c r="AW131" s="14" t="s">
        <v>37</v>
      </c>
      <c r="AX131" s="14" t="s">
        <v>75</v>
      </c>
      <c r="AY131" s="251" t="s">
        <v>150</v>
      </c>
    </row>
    <row r="132" spans="1:65" s="2" customFormat="1" ht="24.15" customHeight="1">
      <c r="A132" s="38"/>
      <c r="B132" s="39"/>
      <c r="C132" s="212" t="s">
        <v>224</v>
      </c>
      <c r="D132" s="212" t="s">
        <v>152</v>
      </c>
      <c r="E132" s="213" t="s">
        <v>225</v>
      </c>
      <c r="F132" s="214" t="s">
        <v>226</v>
      </c>
      <c r="G132" s="215" t="s">
        <v>227</v>
      </c>
      <c r="H132" s="216">
        <v>300.7</v>
      </c>
      <c r="I132" s="217"/>
      <c r="J132" s="218">
        <f>ROUND(I132*H132,2)</f>
        <v>0</v>
      </c>
      <c r="K132" s="214" t="s">
        <v>156</v>
      </c>
      <c r="L132" s="44"/>
      <c r="M132" s="219" t="s">
        <v>19</v>
      </c>
      <c r="N132" s="220" t="s">
        <v>46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157</v>
      </c>
      <c r="AT132" s="223" t="s">
        <v>152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228</v>
      </c>
    </row>
    <row r="133" spans="1:47" s="2" customFormat="1" ht="12">
      <c r="A133" s="38"/>
      <c r="B133" s="39"/>
      <c r="C133" s="40"/>
      <c r="D133" s="225" t="s">
        <v>159</v>
      </c>
      <c r="E133" s="40"/>
      <c r="F133" s="226" t="s">
        <v>229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84</v>
      </c>
    </row>
    <row r="134" spans="1:51" s="13" customFormat="1" ht="12">
      <c r="A134" s="13"/>
      <c r="B134" s="230"/>
      <c r="C134" s="231"/>
      <c r="D134" s="232" t="s">
        <v>161</v>
      </c>
      <c r="E134" s="233" t="s">
        <v>19</v>
      </c>
      <c r="F134" s="234" t="s">
        <v>169</v>
      </c>
      <c r="G134" s="231"/>
      <c r="H134" s="233" t="s">
        <v>19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161</v>
      </c>
      <c r="AU134" s="240" t="s">
        <v>84</v>
      </c>
      <c r="AV134" s="13" t="s">
        <v>82</v>
      </c>
      <c r="AW134" s="13" t="s">
        <v>37</v>
      </c>
      <c r="AX134" s="13" t="s">
        <v>75</v>
      </c>
      <c r="AY134" s="240" t="s">
        <v>150</v>
      </c>
    </row>
    <row r="135" spans="1:51" s="14" customFormat="1" ht="12">
      <c r="A135" s="14"/>
      <c r="B135" s="241"/>
      <c r="C135" s="242"/>
      <c r="D135" s="232" t="s">
        <v>161</v>
      </c>
      <c r="E135" s="243" t="s">
        <v>19</v>
      </c>
      <c r="F135" s="244" t="s">
        <v>230</v>
      </c>
      <c r="G135" s="242"/>
      <c r="H135" s="245">
        <v>10.4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161</v>
      </c>
      <c r="AU135" s="251" t="s">
        <v>84</v>
      </c>
      <c r="AV135" s="14" t="s">
        <v>84</v>
      </c>
      <c r="AW135" s="14" t="s">
        <v>37</v>
      </c>
      <c r="AX135" s="14" t="s">
        <v>75</v>
      </c>
      <c r="AY135" s="251" t="s">
        <v>150</v>
      </c>
    </row>
    <row r="136" spans="1:51" s="14" customFormat="1" ht="12">
      <c r="A136" s="14"/>
      <c r="B136" s="241"/>
      <c r="C136" s="242"/>
      <c r="D136" s="232" t="s">
        <v>161</v>
      </c>
      <c r="E136" s="243" t="s">
        <v>19</v>
      </c>
      <c r="F136" s="244" t="s">
        <v>231</v>
      </c>
      <c r="G136" s="242"/>
      <c r="H136" s="245">
        <v>18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161</v>
      </c>
      <c r="AU136" s="251" t="s">
        <v>84</v>
      </c>
      <c r="AV136" s="14" t="s">
        <v>84</v>
      </c>
      <c r="AW136" s="14" t="s">
        <v>37</v>
      </c>
      <c r="AX136" s="14" t="s">
        <v>75</v>
      </c>
      <c r="AY136" s="251" t="s">
        <v>150</v>
      </c>
    </row>
    <row r="137" spans="1:51" s="14" customFormat="1" ht="12">
      <c r="A137" s="14"/>
      <c r="B137" s="241"/>
      <c r="C137" s="242"/>
      <c r="D137" s="232" t="s">
        <v>161</v>
      </c>
      <c r="E137" s="243" t="s">
        <v>19</v>
      </c>
      <c r="F137" s="244" t="s">
        <v>232</v>
      </c>
      <c r="G137" s="242"/>
      <c r="H137" s="245">
        <v>11.7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161</v>
      </c>
      <c r="AU137" s="251" t="s">
        <v>84</v>
      </c>
      <c r="AV137" s="14" t="s">
        <v>84</v>
      </c>
      <c r="AW137" s="14" t="s">
        <v>37</v>
      </c>
      <c r="AX137" s="14" t="s">
        <v>75</v>
      </c>
      <c r="AY137" s="251" t="s">
        <v>150</v>
      </c>
    </row>
    <row r="138" spans="1:51" s="14" customFormat="1" ht="12">
      <c r="A138" s="14"/>
      <c r="B138" s="241"/>
      <c r="C138" s="242"/>
      <c r="D138" s="232" t="s">
        <v>161</v>
      </c>
      <c r="E138" s="243" t="s">
        <v>19</v>
      </c>
      <c r="F138" s="244" t="s">
        <v>233</v>
      </c>
      <c r="G138" s="242"/>
      <c r="H138" s="245">
        <v>10.6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161</v>
      </c>
      <c r="AU138" s="251" t="s">
        <v>84</v>
      </c>
      <c r="AV138" s="14" t="s">
        <v>84</v>
      </c>
      <c r="AW138" s="14" t="s">
        <v>37</v>
      </c>
      <c r="AX138" s="14" t="s">
        <v>75</v>
      </c>
      <c r="AY138" s="251" t="s">
        <v>150</v>
      </c>
    </row>
    <row r="139" spans="1:51" s="13" customFormat="1" ht="12">
      <c r="A139" s="13"/>
      <c r="B139" s="230"/>
      <c r="C139" s="231"/>
      <c r="D139" s="232" t="s">
        <v>161</v>
      </c>
      <c r="E139" s="233" t="s">
        <v>19</v>
      </c>
      <c r="F139" s="234" t="s">
        <v>162</v>
      </c>
      <c r="G139" s="231"/>
      <c r="H139" s="233" t="s">
        <v>19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161</v>
      </c>
      <c r="AU139" s="240" t="s">
        <v>84</v>
      </c>
      <c r="AV139" s="13" t="s">
        <v>82</v>
      </c>
      <c r="AW139" s="13" t="s">
        <v>37</v>
      </c>
      <c r="AX139" s="13" t="s">
        <v>75</v>
      </c>
      <c r="AY139" s="240" t="s">
        <v>150</v>
      </c>
    </row>
    <row r="140" spans="1:51" s="14" customFormat="1" ht="12">
      <c r="A140" s="14"/>
      <c r="B140" s="241"/>
      <c r="C140" s="242"/>
      <c r="D140" s="232" t="s">
        <v>161</v>
      </c>
      <c r="E140" s="243" t="s">
        <v>19</v>
      </c>
      <c r="F140" s="244" t="s">
        <v>234</v>
      </c>
      <c r="G140" s="242"/>
      <c r="H140" s="245">
        <v>250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161</v>
      </c>
      <c r="AU140" s="251" t="s">
        <v>84</v>
      </c>
      <c r="AV140" s="14" t="s">
        <v>84</v>
      </c>
      <c r="AW140" s="14" t="s">
        <v>37</v>
      </c>
      <c r="AX140" s="14" t="s">
        <v>75</v>
      </c>
      <c r="AY140" s="251" t="s">
        <v>150</v>
      </c>
    </row>
    <row r="141" spans="1:65" s="2" customFormat="1" ht="55.5" customHeight="1">
      <c r="A141" s="38"/>
      <c r="B141" s="39"/>
      <c r="C141" s="212" t="s">
        <v>235</v>
      </c>
      <c r="D141" s="212" t="s">
        <v>152</v>
      </c>
      <c r="E141" s="213" t="s">
        <v>236</v>
      </c>
      <c r="F141" s="214" t="s">
        <v>237</v>
      </c>
      <c r="G141" s="215" t="s">
        <v>155</v>
      </c>
      <c r="H141" s="216">
        <v>500</v>
      </c>
      <c r="I141" s="217"/>
      <c r="J141" s="218">
        <f>ROUND(I141*H141,2)</f>
        <v>0</v>
      </c>
      <c r="K141" s="214" t="s">
        <v>156</v>
      </c>
      <c r="L141" s="44"/>
      <c r="M141" s="219" t="s">
        <v>19</v>
      </c>
      <c r="N141" s="220" t="s">
        <v>46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0.02</v>
      </c>
      <c r="T141" s="222">
        <f>S141*H141</f>
        <v>10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157</v>
      </c>
      <c r="AT141" s="223" t="s">
        <v>152</v>
      </c>
      <c r="AU141" s="223" t="s">
        <v>84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157</v>
      </c>
      <c r="BM141" s="223" t="s">
        <v>238</v>
      </c>
    </row>
    <row r="142" spans="1:47" s="2" customFormat="1" ht="12">
      <c r="A142" s="38"/>
      <c r="B142" s="39"/>
      <c r="C142" s="40"/>
      <c r="D142" s="225" t="s">
        <v>159</v>
      </c>
      <c r="E142" s="40"/>
      <c r="F142" s="226" t="s">
        <v>239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84</v>
      </c>
    </row>
    <row r="143" spans="1:65" s="2" customFormat="1" ht="24.15" customHeight="1">
      <c r="A143" s="38"/>
      <c r="B143" s="39"/>
      <c r="C143" s="212" t="s">
        <v>240</v>
      </c>
      <c r="D143" s="212" t="s">
        <v>152</v>
      </c>
      <c r="E143" s="213" t="s">
        <v>241</v>
      </c>
      <c r="F143" s="214" t="s">
        <v>242</v>
      </c>
      <c r="G143" s="215" t="s">
        <v>155</v>
      </c>
      <c r="H143" s="216">
        <v>11599.38</v>
      </c>
      <c r="I143" s="217"/>
      <c r="J143" s="218">
        <f>ROUND(I143*H143,2)</f>
        <v>0</v>
      </c>
      <c r="K143" s="214" t="s">
        <v>19</v>
      </c>
      <c r="L143" s="44"/>
      <c r="M143" s="219" t="s">
        <v>19</v>
      </c>
      <c r="N143" s="220" t="s">
        <v>46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157</v>
      </c>
      <c r="AT143" s="223" t="s">
        <v>152</v>
      </c>
      <c r="AU143" s="223" t="s">
        <v>84</v>
      </c>
      <c r="AY143" s="17" t="s">
        <v>150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157</v>
      </c>
      <c r="BM143" s="223" t="s">
        <v>243</v>
      </c>
    </row>
    <row r="144" spans="1:63" s="12" customFormat="1" ht="22.8" customHeight="1">
      <c r="A144" s="12"/>
      <c r="B144" s="196"/>
      <c r="C144" s="197"/>
      <c r="D144" s="198" t="s">
        <v>74</v>
      </c>
      <c r="E144" s="210" t="s">
        <v>244</v>
      </c>
      <c r="F144" s="210" t="s">
        <v>245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SUM(P145:P157)</f>
        <v>0</v>
      </c>
      <c r="Q144" s="204"/>
      <c r="R144" s="205">
        <f>SUM(R145:R157)</f>
        <v>0</v>
      </c>
      <c r="S144" s="204"/>
      <c r="T144" s="206">
        <f>SUM(T145:T157)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82</v>
      </c>
      <c r="AT144" s="208" t="s">
        <v>74</v>
      </c>
      <c r="AU144" s="208" t="s">
        <v>82</v>
      </c>
      <c r="AY144" s="207" t="s">
        <v>150</v>
      </c>
      <c r="BK144" s="209">
        <f>SUM(BK145:BK157)</f>
        <v>0</v>
      </c>
    </row>
    <row r="145" spans="1:65" s="2" customFormat="1" ht="33" customHeight="1">
      <c r="A145" s="38"/>
      <c r="B145" s="39"/>
      <c r="C145" s="212" t="s">
        <v>246</v>
      </c>
      <c r="D145" s="212" t="s">
        <v>152</v>
      </c>
      <c r="E145" s="213" t="s">
        <v>247</v>
      </c>
      <c r="F145" s="214" t="s">
        <v>248</v>
      </c>
      <c r="G145" s="215" t="s">
        <v>205</v>
      </c>
      <c r="H145" s="216">
        <v>199.368</v>
      </c>
      <c r="I145" s="217"/>
      <c r="J145" s="218">
        <f>ROUND(I145*H145,2)</f>
        <v>0</v>
      </c>
      <c r="K145" s="214" t="s">
        <v>156</v>
      </c>
      <c r="L145" s="44"/>
      <c r="M145" s="219" t="s">
        <v>19</v>
      </c>
      <c r="N145" s="220" t="s">
        <v>46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157</v>
      </c>
      <c r="AT145" s="223" t="s">
        <v>152</v>
      </c>
      <c r="AU145" s="223" t="s">
        <v>84</v>
      </c>
      <c r="AY145" s="17" t="s">
        <v>150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157</v>
      </c>
      <c r="BM145" s="223" t="s">
        <v>249</v>
      </c>
    </row>
    <row r="146" spans="1:47" s="2" customFormat="1" ht="12">
      <c r="A146" s="38"/>
      <c r="B146" s="39"/>
      <c r="C146" s="40"/>
      <c r="D146" s="225" t="s">
        <v>159</v>
      </c>
      <c r="E146" s="40"/>
      <c r="F146" s="226" t="s">
        <v>250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84</v>
      </c>
    </row>
    <row r="147" spans="1:51" s="13" customFormat="1" ht="12">
      <c r="A147" s="13"/>
      <c r="B147" s="230"/>
      <c r="C147" s="231"/>
      <c r="D147" s="232" t="s">
        <v>161</v>
      </c>
      <c r="E147" s="233" t="s">
        <v>19</v>
      </c>
      <c r="F147" s="234" t="s">
        <v>251</v>
      </c>
      <c r="G147" s="231"/>
      <c r="H147" s="233" t="s">
        <v>19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161</v>
      </c>
      <c r="AU147" s="240" t="s">
        <v>84</v>
      </c>
      <c r="AV147" s="13" t="s">
        <v>82</v>
      </c>
      <c r="AW147" s="13" t="s">
        <v>37</v>
      </c>
      <c r="AX147" s="13" t="s">
        <v>75</v>
      </c>
      <c r="AY147" s="240" t="s">
        <v>150</v>
      </c>
    </row>
    <row r="148" spans="1:51" s="14" customFormat="1" ht="12">
      <c r="A148" s="14"/>
      <c r="B148" s="241"/>
      <c r="C148" s="242"/>
      <c r="D148" s="232" t="s">
        <v>161</v>
      </c>
      <c r="E148" s="243" t="s">
        <v>19</v>
      </c>
      <c r="F148" s="244" t="s">
        <v>252</v>
      </c>
      <c r="G148" s="242"/>
      <c r="H148" s="245">
        <v>134.553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161</v>
      </c>
      <c r="AU148" s="251" t="s">
        <v>84</v>
      </c>
      <c r="AV148" s="14" t="s">
        <v>84</v>
      </c>
      <c r="AW148" s="14" t="s">
        <v>37</v>
      </c>
      <c r="AX148" s="14" t="s">
        <v>75</v>
      </c>
      <c r="AY148" s="251" t="s">
        <v>150</v>
      </c>
    </row>
    <row r="149" spans="1:51" s="13" customFormat="1" ht="12">
      <c r="A149" s="13"/>
      <c r="B149" s="230"/>
      <c r="C149" s="231"/>
      <c r="D149" s="232" t="s">
        <v>161</v>
      </c>
      <c r="E149" s="233" t="s">
        <v>19</v>
      </c>
      <c r="F149" s="234" t="s">
        <v>253</v>
      </c>
      <c r="G149" s="231"/>
      <c r="H149" s="233" t="s">
        <v>19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161</v>
      </c>
      <c r="AU149" s="240" t="s">
        <v>84</v>
      </c>
      <c r="AV149" s="13" t="s">
        <v>82</v>
      </c>
      <c r="AW149" s="13" t="s">
        <v>37</v>
      </c>
      <c r="AX149" s="13" t="s">
        <v>75</v>
      </c>
      <c r="AY149" s="240" t="s">
        <v>150</v>
      </c>
    </row>
    <row r="150" spans="1:51" s="14" customFormat="1" ht="12">
      <c r="A150" s="14"/>
      <c r="B150" s="241"/>
      <c r="C150" s="242"/>
      <c r="D150" s="232" t="s">
        <v>161</v>
      </c>
      <c r="E150" s="243" t="s">
        <v>19</v>
      </c>
      <c r="F150" s="244" t="s">
        <v>254</v>
      </c>
      <c r="G150" s="242"/>
      <c r="H150" s="245">
        <v>64.815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161</v>
      </c>
      <c r="AU150" s="251" t="s">
        <v>84</v>
      </c>
      <c r="AV150" s="14" t="s">
        <v>84</v>
      </c>
      <c r="AW150" s="14" t="s">
        <v>37</v>
      </c>
      <c r="AX150" s="14" t="s">
        <v>75</v>
      </c>
      <c r="AY150" s="251" t="s">
        <v>150</v>
      </c>
    </row>
    <row r="151" spans="1:65" s="2" customFormat="1" ht="44.25" customHeight="1">
      <c r="A151" s="38"/>
      <c r="B151" s="39"/>
      <c r="C151" s="212" t="s">
        <v>8</v>
      </c>
      <c r="D151" s="212" t="s">
        <v>152</v>
      </c>
      <c r="E151" s="213" t="s">
        <v>255</v>
      </c>
      <c r="F151" s="214" t="s">
        <v>256</v>
      </c>
      <c r="G151" s="215" t="s">
        <v>205</v>
      </c>
      <c r="H151" s="216">
        <v>3498.378</v>
      </c>
      <c r="I151" s="217"/>
      <c r="J151" s="218">
        <f>ROUND(I151*H151,2)</f>
        <v>0</v>
      </c>
      <c r="K151" s="214" t="s">
        <v>156</v>
      </c>
      <c r="L151" s="44"/>
      <c r="M151" s="219" t="s">
        <v>19</v>
      </c>
      <c r="N151" s="220" t="s">
        <v>46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157</v>
      </c>
      <c r="AT151" s="223" t="s">
        <v>152</v>
      </c>
      <c r="AU151" s="223" t="s">
        <v>84</v>
      </c>
      <c r="AY151" s="17" t="s">
        <v>150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157</v>
      </c>
      <c r="BM151" s="223" t="s">
        <v>257</v>
      </c>
    </row>
    <row r="152" spans="1:47" s="2" customFormat="1" ht="12">
      <c r="A152" s="38"/>
      <c r="B152" s="39"/>
      <c r="C152" s="40"/>
      <c r="D152" s="225" t="s">
        <v>159</v>
      </c>
      <c r="E152" s="40"/>
      <c r="F152" s="226" t="s">
        <v>258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84</v>
      </c>
    </row>
    <row r="153" spans="1:51" s="13" customFormat="1" ht="12">
      <c r="A153" s="13"/>
      <c r="B153" s="230"/>
      <c r="C153" s="231"/>
      <c r="D153" s="232" t="s">
        <v>161</v>
      </c>
      <c r="E153" s="233" t="s">
        <v>19</v>
      </c>
      <c r="F153" s="234" t="s">
        <v>259</v>
      </c>
      <c r="G153" s="231"/>
      <c r="H153" s="233" t="s">
        <v>19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161</v>
      </c>
      <c r="AU153" s="240" t="s">
        <v>84</v>
      </c>
      <c r="AV153" s="13" t="s">
        <v>82</v>
      </c>
      <c r="AW153" s="13" t="s">
        <v>37</v>
      </c>
      <c r="AX153" s="13" t="s">
        <v>75</v>
      </c>
      <c r="AY153" s="240" t="s">
        <v>150</v>
      </c>
    </row>
    <row r="154" spans="1:51" s="14" customFormat="1" ht="12">
      <c r="A154" s="14"/>
      <c r="B154" s="241"/>
      <c r="C154" s="242"/>
      <c r="D154" s="232" t="s">
        <v>161</v>
      </c>
      <c r="E154" s="243" t="s">
        <v>19</v>
      </c>
      <c r="F154" s="244" t="s">
        <v>260</v>
      </c>
      <c r="G154" s="242"/>
      <c r="H154" s="245">
        <v>3498.378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161</v>
      </c>
      <c r="AU154" s="251" t="s">
        <v>84</v>
      </c>
      <c r="AV154" s="14" t="s">
        <v>84</v>
      </c>
      <c r="AW154" s="14" t="s">
        <v>37</v>
      </c>
      <c r="AX154" s="14" t="s">
        <v>75</v>
      </c>
      <c r="AY154" s="251" t="s">
        <v>150</v>
      </c>
    </row>
    <row r="155" spans="1:65" s="2" customFormat="1" ht="44.25" customHeight="1">
      <c r="A155" s="38"/>
      <c r="B155" s="39"/>
      <c r="C155" s="212" t="s">
        <v>261</v>
      </c>
      <c r="D155" s="212" t="s">
        <v>152</v>
      </c>
      <c r="E155" s="213" t="s">
        <v>262</v>
      </c>
      <c r="F155" s="214" t="s">
        <v>263</v>
      </c>
      <c r="G155" s="215" t="s">
        <v>205</v>
      </c>
      <c r="H155" s="216">
        <v>134.553</v>
      </c>
      <c r="I155" s="217"/>
      <c r="J155" s="218">
        <f>ROUND(I155*H155,2)</f>
        <v>0</v>
      </c>
      <c r="K155" s="214" t="s">
        <v>156</v>
      </c>
      <c r="L155" s="44"/>
      <c r="M155" s="219" t="s">
        <v>19</v>
      </c>
      <c r="N155" s="220" t="s">
        <v>46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157</v>
      </c>
      <c r="AT155" s="223" t="s">
        <v>152</v>
      </c>
      <c r="AU155" s="223" t="s">
        <v>84</v>
      </c>
      <c r="AY155" s="17" t="s">
        <v>150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157</v>
      </c>
      <c r="BM155" s="223" t="s">
        <v>264</v>
      </c>
    </row>
    <row r="156" spans="1:47" s="2" customFormat="1" ht="12">
      <c r="A156" s="38"/>
      <c r="B156" s="39"/>
      <c r="C156" s="40"/>
      <c r="D156" s="225" t="s">
        <v>159</v>
      </c>
      <c r="E156" s="40"/>
      <c r="F156" s="226" t="s">
        <v>265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84</v>
      </c>
    </row>
    <row r="157" spans="1:51" s="14" customFormat="1" ht="12">
      <c r="A157" s="14"/>
      <c r="B157" s="241"/>
      <c r="C157" s="242"/>
      <c r="D157" s="232" t="s">
        <v>161</v>
      </c>
      <c r="E157" s="243" t="s">
        <v>19</v>
      </c>
      <c r="F157" s="244" t="s">
        <v>252</v>
      </c>
      <c r="G157" s="242"/>
      <c r="H157" s="245">
        <v>134.553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161</v>
      </c>
      <c r="AU157" s="251" t="s">
        <v>84</v>
      </c>
      <c r="AV157" s="14" t="s">
        <v>84</v>
      </c>
      <c r="AW157" s="14" t="s">
        <v>37</v>
      </c>
      <c r="AX157" s="14" t="s">
        <v>75</v>
      </c>
      <c r="AY157" s="251" t="s">
        <v>150</v>
      </c>
    </row>
    <row r="158" spans="1:63" s="12" customFormat="1" ht="22.8" customHeight="1">
      <c r="A158" s="12"/>
      <c r="B158" s="196"/>
      <c r="C158" s="197"/>
      <c r="D158" s="198" t="s">
        <v>74</v>
      </c>
      <c r="E158" s="210" t="s">
        <v>266</v>
      </c>
      <c r="F158" s="210" t="s">
        <v>267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SUM(P159:P160)</f>
        <v>0</v>
      </c>
      <c r="Q158" s="204"/>
      <c r="R158" s="205">
        <f>SUM(R159:R160)</f>
        <v>0</v>
      </c>
      <c r="S158" s="204"/>
      <c r="T158" s="206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82</v>
      </c>
      <c r="AT158" s="208" t="s">
        <v>74</v>
      </c>
      <c r="AU158" s="208" t="s">
        <v>82</v>
      </c>
      <c r="AY158" s="207" t="s">
        <v>150</v>
      </c>
      <c r="BK158" s="209">
        <f>SUM(BK159:BK160)</f>
        <v>0</v>
      </c>
    </row>
    <row r="159" spans="1:65" s="2" customFormat="1" ht="44.25" customHeight="1">
      <c r="A159" s="38"/>
      <c r="B159" s="39"/>
      <c r="C159" s="212" t="s">
        <v>268</v>
      </c>
      <c r="D159" s="212" t="s">
        <v>152</v>
      </c>
      <c r="E159" s="213" t="s">
        <v>269</v>
      </c>
      <c r="F159" s="214" t="s">
        <v>270</v>
      </c>
      <c r="G159" s="215" t="s">
        <v>205</v>
      </c>
      <c r="H159" s="216">
        <v>337.647</v>
      </c>
      <c r="I159" s="217"/>
      <c r="J159" s="218">
        <f>ROUND(I159*H159,2)</f>
        <v>0</v>
      </c>
      <c r="K159" s="214" t="s">
        <v>156</v>
      </c>
      <c r="L159" s="44"/>
      <c r="M159" s="219" t="s">
        <v>19</v>
      </c>
      <c r="N159" s="220" t="s">
        <v>46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157</v>
      </c>
      <c r="AT159" s="223" t="s">
        <v>152</v>
      </c>
      <c r="AU159" s="223" t="s">
        <v>84</v>
      </c>
      <c r="AY159" s="17" t="s">
        <v>150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157</v>
      </c>
      <c r="BM159" s="223" t="s">
        <v>271</v>
      </c>
    </row>
    <row r="160" spans="1:47" s="2" customFormat="1" ht="12">
      <c r="A160" s="38"/>
      <c r="B160" s="39"/>
      <c r="C160" s="40"/>
      <c r="D160" s="225" t="s">
        <v>159</v>
      </c>
      <c r="E160" s="40"/>
      <c r="F160" s="226" t="s">
        <v>272</v>
      </c>
      <c r="G160" s="40"/>
      <c r="H160" s="40"/>
      <c r="I160" s="227"/>
      <c r="J160" s="40"/>
      <c r="K160" s="40"/>
      <c r="L160" s="44"/>
      <c r="M160" s="262"/>
      <c r="N160" s="263"/>
      <c r="O160" s="264"/>
      <c r="P160" s="264"/>
      <c r="Q160" s="264"/>
      <c r="R160" s="264"/>
      <c r="S160" s="264"/>
      <c r="T160" s="26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159</v>
      </c>
      <c r="AU160" s="17" t="s">
        <v>84</v>
      </c>
    </row>
    <row r="161" spans="1:31" s="2" customFormat="1" ht="6.95" customHeight="1">
      <c r="A161" s="38"/>
      <c r="B161" s="59"/>
      <c r="C161" s="60"/>
      <c r="D161" s="60"/>
      <c r="E161" s="60"/>
      <c r="F161" s="60"/>
      <c r="G161" s="60"/>
      <c r="H161" s="60"/>
      <c r="I161" s="60"/>
      <c r="J161" s="60"/>
      <c r="K161" s="60"/>
      <c r="L161" s="44"/>
      <c r="M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</row>
  </sheetData>
  <sheetProtection password="CC35" sheet="1" objects="1" scenarios="1" formatColumns="0" formatRows="0" autoFilter="0"/>
  <autoFilter ref="C90:K16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2_02/113107224"/>
    <hyperlink ref="F100" r:id="rId2" display="https://podminky.urs.cz/item/CS_URS_2022_02/113154113"/>
    <hyperlink ref="F107" r:id="rId3" display="https://podminky.urs.cz/item/CS_URS_2022_02/113154464"/>
    <hyperlink ref="F111" r:id="rId4" display="https://podminky.urs.cz/item/CS_URS_2022_02/131251100"/>
    <hyperlink ref="F115" r:id="rId5" display="https://podminky.urs.cz/item/CS_URS_2022_02/181951112"/>
    <hyperlink ref="F118" r:id="rId6" display="https://podminky.urs.cz/item/CS_URS_2022_02/564581111"/>
    <hyperlink ref="F124" r:id="rId7" display="https://podminky.urs.cz/item/CS_URS_2022_02/564861011"/>
    <hyperlink ref="F128" r:id="rId8" display="https://podminky.urs.cz/item/CS_URS_2022_02/565141111"/>
    <hyperlink ref="F133" r:id="rId9" display="https://podminky.urs.cz/item/CS_URS_2022_02/919735111"/>
    <hyperlink ref="F142" r:id="rId10" display="https://podminky.urs.cz/item/CS_URS_2022_02/938909111"/>
    <hyperlink ref="F146" r:id="rId11" display="https://podminky.urs.cz/item/CS_URS_2022_02/997013501"/>
    <hyperlink ref="F152" r:id="rId12" display="https://podminky.urs.cz/item/CS_URS_2022_02/997013509"/>
    <hyperlink ref="F156" r:id="rId13" display="https://podminky.urs.cz/item/CS_URS_2022_02/997013873"/>
    <hyperlink ref="F160" r:id="rId14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274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ROUND((SUM(BE92:BE169)),2)</f>
        <v>0</v>
      </c>
      <c r="G35" s="38"/>
      <c r="H35" s="38"/>
      <c r="I35" s="157">
        <v>0.21</v>
      </c>
      <c r="J35" s="156">
        <f>ROUND(((SUM(BE92:BE169))*I35),2)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ROUND((SUM(BF92:BF169)),2)</f>
        <v>0</v>
      </c>
      <c r="G36" s="38"/>
      <c r="H36" s="38"/>
      <c r="I36" s="157">
        <v>0.15</v>
      </c>
      <c r="J36" s="156">
        <f>ROUND(((SUM(BF92:BF169))*I36),2)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ROUND((SUM(BG92:BG169)),2)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ROUND((SUM(BH92:BH169)),2)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ROUND((SUM(BI92:BI169)),2)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01 - SO 100 - Větev A - oprava povrchu vozovky II/183, S 5,5/90 a součásti, dl. 1.927,3 m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275</v>
      </c>
      <c r="E66" s="182"/>
      <c r="F66" s="182"/>
      <c r="G66" s="182"/>
      <c r="H66" s="182"/>
      <c r="I66" s="182"/>
      <c r="J66" s="183">
        <f>J110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131</v>
      </c>
      <c r="E67" s="182"/>
      <c r="F67" s="182"/>
      <c r="G67" s="182"/>
      <c r="H67" s="182"/>
      <c r="I67" s="182"/>
      <c r="J67" s="183">
        <f>J117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132</v>
      </c>
      <c r="E68" s="182"/>
      <c r="F68" s="182"/>
      <c r="G68" s="182"/>
      <c r="H68" s="182"/>
      <c r="I68" s="182"/>
      <c r="J68" s="183">
        <f>J136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133</v>
      </c>
      <c r="E69" s="182"/>
      <c r="F69" s="182"/>
      <c r="G69" s="182"/>
      <c r="H69" s="182"/>
      <c r="I69" s="182"/>
      <c r="J69" s="183">
        <f>J159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134</v>
      </c>
      <c r="E70" s="182"/>
      <c r="F70" s="182"/>
      <c r="G70" s="182"/>
      <c r="H70" s="182"/>
      <c r="I70" s="182"/>
      <c r="J70" s="183">
        <f>J167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135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9" t="str">
        <f>E7</f>
        <v>II183 Srbice - Poděvousy - oprava</v>
      </c>
      <c r="F80" s="32"/>
      <c r="G80" s="32"/>
      <c r="H80" s="32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2:12" s="1" customFormat="1" ht="12" customHeight="1">
      <c r="B81" s="21"/>
      <c r="C81" s="32" t="s">
        <v>121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8"/>
      <c r="B82" s="39"/>
      <c r="C82" s="40"/>
      <c r="D82" s="40"/>
      <c r="E82" s="169" t="s">
        <v>273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123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30" customHeight="1">
      <c r="A84" s="38"/>
      <c r="B84" s="39"/>
      <c r="C84" s="40"/>
      <c r="D84" s="40"/>
      <c r="E84" s="69" t="str">
        <f>E11</f>
        <v>01 - SO 100 - Větev A - oprava povrchu vozovky II/183, S 5,5/90 a součásti, dl. 1.927,3 m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F14</f>
        <v xml:space="preserve"> </v>
      </c>
      <c r="G86" s="40"/>
      <c r="H86" s="40"/>
      <c r="I86" s="32" t="s">
        <v>23</v>
      </c>
      <c r="J86" s="72" t="str">
        <f>IF(J14="","",J14)</f>
        <v>5. 12. 2022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E17</f>
        <v>SÚS PK, p.o.</v>
      </c>
      <c r="G88" s="40"/>
      <c r="H88" s="40"/>
      <c r="I88" s="32" t="s">
        <v>33</v>
      </c>
      <c r="J88" s="36" t="str">
        <f>E23</f>
        <v>IK Plzeň s.r.o.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31</v>
      </c>
      <c r="D89" s="40"/>
      <c r="E89" s="40"/>
      <c r="F89" s="27" t="str">
        <f>IF(E20="","",E20)</f>
        <v>Vyplň údaj</v>
      </c>
      <c r="G89" s="40"/>
      <c r="H89" s="40"/>
      <c r="I89" s="32" t="s">
        <v>38</v>
      </c>
      <c r="J89" s="36" t="str">
        <f>E26</f>
        <v xml:space="preserve"> 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85"/>
      <c r="B91" s="186"/>
      <c r="C91" s="187" t="s">
        <v>136</v>
      </c>
      <c r="D91" s="188" t="s">
        <v>60</v>
      </c>
      <c r="E91" s="188" t="s">
        <v>56</v>
      </c>
      <c r="F91" s="188" t="s">
        <v>57</v>
      </c>
      <c r="G91" s="188" t="s">
        <v>137</v>
      </c>
      <c r="H91" s="188" t="s">
        <v>138</v>
      </c>
      <c r="I91" s="188" t="s">
        <v>139</v>
      </c>
      <c r="J91" s="188" t="s">
        <v>127</v>
      </c>
      <c r="K91" s="189" t="s">
        <v>140</v>
      </c>
      <c r="L91" s="190"/>
      <c r="M91" s="92" t="s">
        <v>19</v>
      </c>
      <c r="N91" s="93" t="s">
        <v>45</v>
      </c>
      <c r="O91" s="93" t="s">
        <v>141</v>
      </c>
      <c r="P91" s="93" t="s">
        <v>142</v>
      </c>
      <c r="Q91" s="93" t="s">
        <v>143</v>
      </c>
      <c r="R91" s="93" t="s">
        <v>144</v>
      </c>
      <c r="S91" s="93" t="s">
        <v>145</v>
      </c>
      <c r="T91" s="94" t="s">
        <v>146</v>
      </c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63" s="2" customFormat="1" ht="22.8" customHeight="1">
      <c r="A92" s="38"/>
      <c r="B92" s="39"/>
      <c r="C92" s="99" t="s">
        <v>147</v>
      </c>
      <c r="D92" s="40"/>
      <c r="E92" s="40"/>
      <c r="F92" s="40"/>
      <c r="G92" s="40"/>
      <c r="H92" s="40"/>
      <c r="I92" s="40"/>
      <c r="J92" s="191">
        <f>BK92</f>
        <v>0</v>
      </c>
      <c r="K92" s="40"/>
      <c r="L92" s="44"/>
      <c r="M92" s="95"/>
      <c r="N92" s="192"/>
      <c r="O92" s="96"/>
      <c r="P92" s="193">
        <f>P93</f>
        <v>0</v>
      </c>
      <c r="Q92" s="96"/>
      <c r="R92" s="193">
        <f>R93</f>
        <v>957.9454721200002</v>
      </c>
      <c r="S92" s="96"/>
      <c r="T92" s="194">
        <f>T93</f>
        <v>377.589336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74</v>
      </c>
      <c r="AU92" s="17" t="s">
        <v>128</v>
      </c>
      <c r="BK92" s="195">
        <f>BK93</f>
        <v>0</v>
      </c>
    </row>
    <row r="93" spans="1:63" s="12" customFormat="1" ht="25.9" customHeight="1">
      <c r="A93" s="12"/>
      <c r="B93" s="196"/>
      <c r="C93" s="197"/>
      <c r="D93" s="198" t="s">
        <v>74</v>
      </c>
      <c r="E93" s="199" t="s">
        <v>148</v>
      </c>
      <c r="F93" s="199" t="s">
        <v>149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P94+P110+P117+P136+P159+P167</f>
        <v>0</v>
      </c>
      <c r="Q93" s="204"/>
      <c r="R93" s="205">
        <f>R94+R110+R117+R136+R159+R167</f>
        <v>957.9454721200002</v>
      </c>
      <c r="S93" s="204"/>
      <c r="T93" s="206">
        <f>T94+T110+T117+T136+T159+T167</f>
        <v>377.589336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82</v>
      </c>
      <c r="AT93" s="208" t="s">
        <v>74</v>
      </c>
      <c r="AU93" s="208" t="s">
        <v>75</v>
      </c>
      <c r="AY93" s="207" t="s">
        <v>150</v>
      </c>
      <c r="BK93" s="209">
        <f>BK94+BK110+BK117+BK136+BK159+BK167</f>
        <v>0</v>
      </c>
    </row>
    <row r="94" spans="1:63" s="12" customFormat="1" ht="22.8" customHeight="1">
      <c r="A94" s="12"/>
      <c r="B94" s="196"/>
      <c r="C94" s="197"/>
      <c r="D94" s="198" t="s">
        <v>74</v>
      </c>
      <c r="E94" s="210" t="s">
        <v>82</v>
      </c>
      <c r="F94" s="210" t="s">
        <v>151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SUM(P95:P109)</f>
        <v>0</v>
      </c>
      <c r="Q94" s="204"/>
      <c r="R94" s="205">
        <f>SUM(R95:R109)</f>
        <v>696.248</v>
      </c>
      <c r="S94" s="204"/>
      <c r="T94" s="206">
        <f>SUM(T95:T109)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82</v>
      </c>
      <c r="AT94" s="208" t="s">
        <v>74</v>
      </c>
      <c r="AU94" s="208" t="s">
        <v>82</v>
      </c>
      <c r="AY94" s="207" t="s">
        <v>150</v>
      </c>
      <c r="BK94" s="209">
        <f>SUM(BK95:BK109)</f>
        <v>0</v>
      </c>
    </row>
    <row r="95" spans="1:65" s="2" customFormat="1" ht="62.7" customHeight="1">
      <c r="A95" s="38"/>
      <c r="B95" s="39"/>
      <c r="C95" s="212" t="s">
        <v>82</v>
      </c>
      <c r="D95" s="212" t="s">
        <v>152</v>
      </c>
      <c r="E95" s="213" t="s">
        <v>276</v>
      </c>
      <c r="F95" s="214" t="s">
        <v>277</v>
      </c>
      <c r="G95" s="215" t="s">
        <v>183</v>
      </c>
      <c r="H95" s="216">
        <v>376.35</v>
      </c>
      <c r="I95" s="217"/>
      <c r="J95" s="218">
        <f>ROUND(I95*H95,2)</f>
        <v>0</v>
      </c>
      <c r="K95" s="214" t="s">
        <v>156</v>
      </c>
      <c r="L95" s="44"/>
      <c r="M95" s="219" t="s">
        <v>19</v>
      </c>
      <c r="N95" s="220" t="s">
        <v>46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157</v>
      </c>
      <c r="AT95" s="223" t="s">
        <v>152</v>
      </c>
      <c r="AU95" s="223" t="s">
        <v>84</v>
      </c>
      <c r="AY95" s="17" t="s">
        <v>150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157</v>
      </c>
      <c r="BM95" s="223" t="s">
        <v>278</v>
      </c>
    </row>
    <row r="96" spans="1:47" s="2" customFormat="1" ht="12">
      <c r="A96" s="38"/>
      <c r="B96" s="39"/>
      <c r="C96" s="40"/>
      <c r="D96" s="225" t="s">
        <v>159</v>
      </c>
      <c r="E96" s="40"/>
      <c r="F96" s="226" t="s">
        <v>279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159</v>
      </c>
      <c r="AU96" s="17" t="s">
        <v>84</v>
      </c>
    </row>
    <row r="97" spans="1:51" s="13" customFormat="1" ht="12">
      <c r="A97" s="13"/>
      <c r="B97" s="230"/>
      <c r="C97" s="231"/>
      <c r="D97" s="232" t="s">
        <v>161</v>
      </c>
      <c r="E97" s="233" t="s">
        <v>19</v>
      </c>
      <c r="F97" s="234" t="s">
        <v>280</v>
      </c>
      <c r="G97" s="231"/>
      <c r="H97" s="233" t="s">
        <v>19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161</v>
      </c>
      <c r="AU97" s="240" t="s">
        <v>84</v>
      </c>
      <c r="AV97" s="13" t="s">
        <v>82</v>
      </c>
      <c r="AW97" s="13" t="s">
        <v>37</v>
      </c>
      <c r="AX97" s="13" t="s">
        <v>75</v>
      </c>
      <c r="AY97" s="240" t="s">
        <v>150</v>
      </c>
    </row>
    <row r="98" spans="1:51" s="14" customFormat="1" ht="12">
      <c r="A98" s="14"/>
      <c r="B98" s="241"/>
      <c r="C98" s="242"/>
      <c r="D98" s="232" t="s">
        <v>161</v>
      </c>
      <c r="E98" s="243" t="s">
        <v>19</v>
      </c>
      <c r="F98" s="244" t="s">
        <v>281</v>
      </c>
      <c r="G98" s="242"/>
      <c r="H98" s="245">
        <v>376.35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161</v>
      </c>
      <c r="AU98" s="251" t="s">
        <v>84</v>
      </c>
      <c r="AV98" s="14" t="s">
        <v>84</v>
      </c>
      <c r="AW98" s="14" t="s">
        <v>37</v>
      </c>
      <c r="AX98" s="14" t="s">
        <v>75</v>
      </c>
      <c r="AY98" s="251" t="s">
        <v>150</v>
      </c>
    </row>
    <row r="99" spans="1:65" s="2" customFormat="1" ht="66.75" customHeight="1">
      <c r="A99" s="38"/>
      <c r="B99" s="39"/>
      <c r="C99" s="212" t="s">
        <v>84</v>
      </c>
      <c r="D99" s="212" t="s">
        <v>152</v>
      </c>
      <c r="E99" s="213" t="s">
        <v>282</v>
      </c>
      <c r="F99" s="214" t="s">
        <v>283</v>
      </c>
      <c r="G99" s="215" t="s">
        <v>183</v>
      </c>
      <c r="H99" s="216">
        <v>9785.1</v>
      </c>
      <c r="I99" s="217"/>
      <c r="J99" s="218">
        <f>ROUND(I99*H99,2)</f>
        <v>0</v>
      </c>
      <c r="K99" s="214" t="s">
        <v>156</v>
      </c>
      <c r="L99" s="44"/>
      <c r="M99" s="219" t="s">
        <v>19</v>
      </c>
      <c r="N99" s="220" t="s">
        <v>46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157</v>
      </c>
      <c r="AT99" s="223" t="s">
        <v>152</v>
      </c>
      <c r="AU99" s="223" t="s">
        <v>84</v>
      </c>
      <c r="AY99" s="17" t="s">
        <v>150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157</v>
      </c>
      <c r="BM99" s="223" t="s">
        <v>284</v>
      </c>
    </row>
    <row r="100" spans="1:47" s="2" customFormat="1" ht="12">
      <c r="A100" s="38"/>
      <c r="B100" s="39"/>
      <c r="C100" s="40"/>
      <c r="D100" s="225" t="s">
        <v>159</v>
      </c>
      <c r="E100" s="40"/>
      <c r="F100" s="226" t="s">
        <v>285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159</v>
      </c>
      <c r="AU100" s="17" t="s">
        <v>84</v>
      </c>
    </row>
    <row r="101" spans="1:51" s="14" customFormat="1" ht="12">
      <c r="A101" s="14"/>
      <c r="B101" s="241"/>
      <c r="C101" s="242"/>
      <c r="D101" s="232" t="s">
        <v>161</v>
      </c>
      <c r="E101" s="243" t="s">
        <v>19</v>
      </c>
      <c r="F101" s="244" t="s">
        <v>286</v>
      </c>
      <c r="G101" s="242"/>
      <c r="H101" s="245">
        <v>9785.1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1" t="s">
        <v>161</v>
      </c>
      <c r="AU101" s="251" t="s">
        <v>84</v>
      </c>
      <c r="AV101" s="14" t="s">
        <v>84</v>
      </c>
      <c r="AW101" s="14" t="s">
        <v>37</v>
      </c>
      <c r="AX101" s="14" t="s">
        <v>75</v>
      </c>
      <c r="AY101" s="251" t="s">
        <v>150</v>
      </c>
    </row>
    <row r="102" spans="1:65" s="2" customFormat="1" ht="44.25" customHeight="1">
      <c r="A102" s="38"/>
      <c r="B102" s="39"/>
      <c r="C102" s="212" t="s">
        <v>174</v>
      </c>
      <c r="D102" s="212" t="s">
        <v>152</v>
      </c>
      <c r="E102" s="213" t="s">
        <v>287</v>
      </c>
      <c r="F102" s="214" t="s">
        <v>288</v>
      </c>
      <c r="G102" s="215" t="s">
        <v>183</v>
      </c>
      <c r="H102" s="216">
        <v>376.35</v>
      </c>
      <c r="I102" s="217"/>
      <c r="J102" s="218">
        <f>ROUND(I102*H102,2)</f>
        <v>0</v>
      </c>
      <c r="K102" s="214" t="s">
        <v>156</v>
      </c>
      <c r="L102" s="44"/>
      <c r="M102" s="219" t="s">
        <v>19</v>
      </c>
      <c r="N102" s="220" t="s">
        <v>46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157</v>
      </c>
      <c r="AT102" s="223" t="s">
        <v>152</v>
      </c>
      <c r="AU102" s="223" t="s">
        <v>84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157</v>
      </c>
      <c r="BM102" s="223" t="s">
        <v>289</v>
      </c>
    </row>
    <row r="103" spans="1:47" s="2" customFormat="1" ht="12">
      <c r="A103" s="38"/>
      <c r="B103" s="39"/>
      <c r="C103" s="40"/>
      <c r="D103" s="225" t="s">
        <v>159</v>
      </c>
      <c r="E103" s="40"/>
      <c r="F103" s="226" t="s">
        <v>290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159</v>
      </c>
      <c r="AU103" s="17" t="s">
        <v>84</v>
      </c>
    </row>
    <row r="104" spans="1:51" s="13" customFormat="1" ht="12">
      <c r="A104" s="13"/>
      <c r="B104" s="230"/>
      <c r="C104" s="231"/>
      <c r="D104" s="232" t="s">
        <v>161</v>
      </c>
      <c r="E104" s="233" t="s">
        <v>19</v>
      </c>
      <c r="F104" s="234" t="s">
        <v>291</v>
      </c>
      <c r="G104" s="231"/>
      <c r="H104" s="233" t="s">
        <v>19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84</v>
      </c>
      <c r="AV104" s="13" t="s">
        <v>82</v>
      </c>
      <c r="AW104" s="13" t="s">
        <v>37</v>
      </c>
      <c r="AX104" s="13" t="s">
        <v>75</v>
      </c>
      <c r="AY104" s="240" t="s">
        <v>150</v>
      </c>
    </row>
    <row r="105" spans="1:51" s="14" customFormat="1" ht="12">
      <c r="A105" s="14"/>
      <c r="B105" s="241"/>
      <c r="C105" s="242"/>
      <c r="D105" s="232" t="s">
        <v>161</v>
      </c>
      <c r="E105" s="243" t="s">
        <v>19</v>
      </c>
      <c r="F105" s="244" t="s">
        <v>292</v>
      </c>
      <c r="G105" s="242"/>
      <c r="H105" s="245">
        <v>501.05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161</v>
      </c>
      <c r="AU105" s="251" t="s">
        <v>84</v>
      </c>
      <c r="AV105" s="14" t="s">
        <v>84</v>
      </c>
      <c r="AW105" s="14" t="s">
        <v>37</v>
      </c>
      <c r="AX105" s="14" t="s">
        <v>75</v>
      </c>
      <c r="AY105" s="251" t="s">
        <v>150</v>
      </c>
    </row>
    <row r="106" spans="1:51" s="13" customFormat="1" ht="12">
      <c r="A106" s="13"/>
      <c r="B106" s="230"/>
      <c r="C106" s="231"/>
      <c r="D106" s="232" t="s">
        <v>161</v>
      </c>
      <c r="E106" s="233" t="s">
        <v>19</v>
      </c>
      <c r="F106" s="234" t="s">
        <v>293</v>
      </c>
      <c r="G106" s="231"/>
      <c r="H106" s="233" t="s">
        <v>19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161</v>
      </c>
      <c r="AU106" s="240" t="s">
        <v>84</v>
      </c>
      <c r="AV106" s="13" t="s">
        <v>82</v>
      </c>
      <c r="AW106" s="13" t="s">
        <v>37</v>
      </c>
      <c r="AX106" s="13" t="s">
        <v>75</v>
      </c>
      <c r="AY106" s="240" t="s">
        <v>150</v>
      </c>
    </row>
    <row r="107" spans="1:51" s="14" customFormat="1" ht="12">
      <c r="A107" s="14"/>
      <c r="B107" s="241"/>
      <c r="C107" s="242"/>
      <c r="D107" s="232" t="s">
        <v>161</v>
      </c>
      <c r="E107" s="243" t="s">
        <v>19</v>
      </c>
      <c r="F107" s="244" t="s">
        <v>294</v>
      </c>
      <c r="G107" s="242"/>
      <c r="H107" s="245">
        <v>-124.7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161</v>
      </c>
      <c r="AU107" s="251" t="s">
        <v>84</v>
      </c>
      <c r="AV107" s="14" t="s">
        <v>84</v>
      </c>
      <c r="AW107" s="14" t="s">
        <v>37</v>
      </c>
      <c r="AX107" s="14" t="s">
        <v>75</v>
      </c>
      <c r="AY107" s="251" t="s">
        <v>150</v>
      </c>
    </row>
    <row r="108" spans="1:65" s="2" customFormat="1" ht="16.5" customHeight="1">
      <c r="A108" s="38"/>
      <c r="B108" s="39"/>
      <c r="C108" s="252" t="s">
        <v>157</v>
      </c>
      <c r="D108" s="252" t="s">
        <v>202</v>
      </c>
      <c r="E108" s="253" t="s">
        <v>295</v>
      </c>
      <c r="F108" s="254" t="s">
        <v>296</v>
      </c>
      <c r="G108" s="255" t="s">
        <v>205</v>
      </c>
      <c r="H108" s="256">
        <v>696.248</v>
      </c>
      <c r="I108" s="257"/>
      <c r="J108" s="258">
        <f>ROUND(I108*H108,2)</f>
        <v>0</v>
      </c>
      <c r="K108" s="254" t="s">
        <v>156</v>
      </c>
      <c r="L108" s="259"/>
      <c r="M108" s="260" t="s">
        <v>19</v>
      </c>
      <c r="N108" s="261" t="s">
        <v>46</v>
      </c>
      <c r="O108" s="84"/>
      <c r="P108" s="221">
        <f>O108*H108</f>
        <v>0</v>
      </c>
      <c r="Q108" s="221">
        <v>1</v>
      </c>
      <c r="R108" s="221">
        <f>Q108*H108</f>
        <v>696.248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202</v>
      </c>
      <c r="AU108" s="223" t="s">
        <v>84</v>
      </c>
      <c r="AY108" s="17" t="s">
        <v>150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157</v>
      </c>
      <c r="BM108" s="223" t="s">
        <v>297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298</v>
      </c>
      <c r="G109" s="242"/>
      <c r="H109" s="245">
        <v>696.248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63" s="12" customFormat="1" ht="22.8" customHeight="1">
      <c r="A110" s="12"/>
      <c r="B110" s="196"/>
      <c r="C110" s="197"/>
      <c r="D110" s="198" t="s">
        <v>74</v>
      </c>
      <c r="E110" s="210" t="s">
        <v>299</v>
      </c>
      <c r="F110" s="210" t="s">
        <v>300</v>
      </c>
      <c r="G110" s="197"/>
      <c r="H110" s="197"/>
      <c r="I110" s="200"/>
      <c r="J110" s="211">
        <f>BK110</f>
        <v>0</v>
      </c>
      <c r="K110" s="197"/>
      <c r="L110" s="202"/>
      <c r="M110" s="203"/>
      <c r="N110" s="204"/>
      <c r="O110" s="204"/>
      <c r="P110" s="205">
        <f>SUM(P111:P116)</f>
        <v>0</v>
      </c>
      <c r="Q110" s="204"/>
      <c r="R110" s="205">
        <f>SUM(R111:R116)</f>
        <v>0.088958</v>
      </c>
      <c r="S110" s="204"/>
      <c r="T110" s="206">
        <f>SUM(T111:T116)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7" t="s">
        <v>82</v>
      </c>
      <c r="AT110" s="208" t="s">
        <v>74</v>
      </c>
      <c r="AU110" s="208" t="s">
        <v>82</v>
      </c>
      <c r="AY110" s="207" t="s">
        <v>150</v>
      </c>
      <c r="BK110" s="209">
        <f>SUM(BK111:BK116)</f>
        <v>0</v>
      </c>
    </row>
    <row r="111" spans="1:65" s="2" customFormat="1" ht="37.8" customHeight="1">
      <c r="A111" s="38"/>
      <c r="B111" s="39"/>
      <c r="C111" s="212" t="s">
        <v>188</v>
      </c>
      <c r="D111" s="212" t="s">
        <v>152</v>
      </c>
      <c r="E111" s="213" t="s">
        <v>301</v>
      </c>
      <c r="F111" s="214" t="s">
        <v>302</v>
      </c>
      <c r="G111" s="215" t="s">
        <v>155</v>
      </c>
      <c r="H111" s="216">
        <v>5930.55</v>
      </c>
      <c r="I111" s="217"/>
      <c r="J111" s="218">
        <f>ROUND(I111*H111,2)</f>
        <v>0</v>
      </c>
      <c r="K111" s="214" t="s">
        <v>156</v>
      </c>
      <c r="L111" s="44"/>
      <c r="M111" s="219" t="s">
        <v>19</v>
      </c>
      <c r="N111" s="220" t="s">
        <v>46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157</v>
      </c>
      <c r="AT111" s="223" t="s">
        <v>152</v>
      </c>
      <c r="AU111" s="223" t="s">
        <v>84</v>
      </c>
      <c r="AY111" s="17" t="s">
        <v>150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157</v>
      </c>
      <c r="BM111" s="223" t="s">
        <v>303</v>
      </c>
    </row>
    <row r="112" spans="1:47" s="2" customFormat="1" ht="12">
      <c r="A112" s="38"/>
      <c r="B112" s="39"/>
      <c r="C112" s="40"/>
      <c r="D112" s="225" t="s">
        <v>159</v>
      </c>
      <c r="E112" s="40"/>
      <c r="F112" s="226" t="s">
        <v>304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159</v>
      </c>
      <c r="AU112" s="17" t="s">
        <v>84</v>
      </c>
    </row>
    <row r="113" spans="1:65" s="2" customFormat="1" ht="16.5" customHeight="1">
      <c r="A113" s="38"/>
      <c r="B113" s="39"/>
      <c r="C113" s="252" t="s">
        <v>194</v>
      </c>
      <c r="D113" s="252" t="s">
        <v>202</v>
      </c>
      <c r="E113" s="253" t="s">
        <v>305</v>
      </c>
      <c r="F113" s="254" t="s">
        <v>306</v>
      </c>
      <c r="G113" s="255" t="s">
        <v>307</v>
      </c>
      <c r="H113" s="256">
        <v>88.958</v>
      </c>
      <c r="I113" s="257"/>
      <c r="J113" s="258">
        <f>ROUND(I113*H113,2)</f>
        <v>0</v>
      </c>
      <c r="K113" s="254" t="s">
        <v>156</v>
      </c>
      <c r="L113" s="259"/>
      <c r="M113" s="260" t="s">
        <v>19</v>
      </c>
      <c r="N113" s="261" t="s">
        <v>46</v>
      </c>
      <c r="O113" s="84"/>
      <c r="P113" s="221">
        <f>O113*H113</f>
        <v>0</v>
      </c>
      <c r="Q113" s="221">
        <v>0.001</v>
      </c>
      <c r="R113" s="221">
        <f>Q113*H113</f>
        <v>0.088958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202</v>
      </c>
      <c r="AU113" s="223" t="s">
        <v>84</v>
      </c>
      <c r="AY113" s="17" t="s">
        <v>150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157</v>
      </c>
      <c r="BM113" s="223" t="s">
        <v>308</v>
      </c>
    </row>
    <row r="114" spans="1:51" s="14" customFormat="1" ht="12">
      <c r="A114" s="14"/>
      <c r="B114" s="241"/>
      <c r="C114" s="242"/>
      <c r="D114" s="232" t="s">
        <v>161</v>
      </c>
      <c r="E114" s="243" t="s">
        <v>19</v>
      </c>
      <c r="F114" s="244" t="s">
        <v>309</v>
      </c>
      <c r="G114" s="242"/>
      <c r="H114" s="245">
        <v>88.958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161</v>
      </c>
      <c r="AU114" s="251" t="s">
        <v>84</v>
      </c>
      <c r="AV114" s="14" t="s">
        <v>84</v>
      </c>
      <c r="AW114" s="14" t="s">
        <v>37</v>
      </c>
      <c r="AX114" s="14" t="s">
        <v>75</v>
      </c>
      <c r="AY114" s="251" t="s">
        <v>150</v>
      </c>
    </row>
    <row r="115" spans="1:65" s="2" customFormat="1" ht="49.05" customHeight="1">
      <c r="A115" s="38"/>
      <c r="B115" s="39"/>
      <c r="C115" s="212" t="s">
        <v>201</v>
      </c>
      <c r="D115" s="212" t="s">
        <v>152</v>
      </c>
      <c r="E115" s="213" t="s">
        <v>310</v>
      </c>
      <c r="F115" s="214" t="s">
        <v>311</v>
      </c>
      <c r="G115" s="215" t="s">
        <v>155</v>
      </c>
      <c r="H115" s="216">
        <v>5930.55</v>
      </c>
      <c r="I115" s="217"/>
      <c r="J115" s="218">
        <f>ROUND(I115*H115,2)</f>
        <v>0</v>
      </c>
      <c r="K115" s="214" t="s">
        <v>156</v>
      </c>
      <c r="L115" s="44"/>
      <c r="M115" s="219" t="s">
        <v>19</v>
      </c>
      <c r="N115" s="220" t="s">
        <v>46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157</v>
      </c>
      <c r="AT115" s="223" t="s">
        <v>152</v>
      </c>
      <c r="AU115" s="223" t="s">
        <v>84</v>
      </c>
      <c r="AY115" s="17" t="s">
        <v>150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157</v>
      </c>
      <c r="BM115" s="223" t="s">
        <v>312</v>
      </c>
    </row>
    <row r="116" spans="1:47" s="2" customFormat="1" ht="12">
      <c r="A116" s="38"/>
      <c r="B116" s="39"/>
      <c r="C116" s="40"/>
      <c r="D116" s="225" t="s">
        <v>159</v>
      </c>
      <c r="E116" s="40"/>
      <c r="F116" s="226" t="s">
        <v>313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159</v>
      </c>
      <c r="AU116" s="17" t="s">
        <v>84</v>
      </c>
    </row>
    <row r="117" spans="1:63" s="12" customFormat="1" ht="22.8" customHeight="1">
      <c r="A117" s="12"/>
      <c r="B117" s="196"/>
      <c r="C117" s="197"/>
      <c r="D117" s="198" t="s">
        <v>74</v>
      </c>
      <c r="E117" s="210" t="s">
        <v>188</v>
      </c>
      <c r="F117" s="210" t="s">
        <v>193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SUM(P118:P135)</f>
        <v>0</v>
      </c>
      <c r="Q117" s="204"/>
      <c r="R117" s="205">
        <f>SUM(R118:R135)</f>
        <v>255.63856140000001</v>
      </c>
      <c r="S117" s="204"/>
      <c r="T117" s="206">
        <f>SUM(T118:T135)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82</v>
      </c>
      <c r="AT117" s="208" t="s">
        <v>74</v>
      </c>
      <c r="AU117" s="208" t="s">
        <v>82</v>
      </c>
      <c r="AY117" s="207" t="s">
        <v>150</v>
      </c>
      <c r="BK117" s="209">
        <f>SUM(BK118:BK135)</f>
        <v>0</v>
      </c>
    </row>
    <row r="118" spans="1:65" s="2" customFormat="1" ht="37.8" customHeight="1">
      <c r="A118" s="38"/>
      <c r="B118" s="39"/>
      <c r="C118" s="212" t="s">
        <v>206</v>
      </c>
      <c r="D118" s="212" t="s">
        <v>152</v>
      </c>
      <c r="E118" s="213" t="s">
        <v>314</v>
      </c>
      <c r="F118" s="214" t="s">
        <v>315</v>
      </c>
      <c r="G118" s="215" t="s">
        <v>155</v>
      </c>
      <c r="H118" s="216">
        <v>1128.2</v>
      </c>
      <c r="I118" s="217"/>
      <c r="J118" s="218">
        <f>ROUND(I118*H118,2)</f>
        <v>0</v>
      </c>
      <c r="K118" s="214" t="s">
        <v>156</v>
      </c>
      <c r="L118" s="44"/>
      <c r="M118" s="219" t="s">
        <v>19</v>
      </c>
      <c r="N118" s="220" t="s">
        <v>46</v>
      </c>
      <c r="O118" s="84"/>
      <c r="P118" s="221">
        <f>O118*H118</f>
        <v>0</v>
      </c>
      <c r="Q118" s="221">
        <v>0.216</v>
      </c>
      <c r="R118" s="221">
        <f>Q118*H118</f>
        <v>243.6912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157</v>
      </c>
      <c r="AT118" s="223" t="s">
        <v>152</v>
      </c>
      <c r="AU118" s="223" t="s">
        <v>84</v>
      </c>
      <c r="AY118" s="17" t="s">
        <v>150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157</v>
      </c>
      <c r="BM118" s="223" t="s">
        <v>316</v>
      </c>
    </row>
    <row r="119" spans="1:47" s="2" customFormat="1" ht="12">
      <c r="A119" s="38"/>
      <c r="B119" s="39"/>
      <c r="C119" s="40"/>
      <c r="D119" s="225" t="s">
        <v>159</v>
      </c>
      <c r="E119" s="40"/>
      <c r="F119" s="226" t="s">
        <v>317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159</v>
      </c>
      <c r="AU119" s="17" t="s">
        <v>84</v>
      </c>
    </row>
    <row r="120" spans="1:51" s="13" customFormat="1" ht="12">
      <c r="A120" s="13"/>
      <c r="B120" s="230"/>
      <c r="C120" s="231"/>
      <c r="D120" s="232" t="s">
        <v>161</v>
      </c>
      <c r="E120" s="233" t="s">
        <v>19</v>
      </c>
      <c r="F120" s="234" t="s">
        <v>318</v>
      </c>
      <c r="G120" s="231"/>
      <c r="H120" s="233" t="s">
        <v>19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161</v>
      </c>
      <c r="AU120" s="240" t="s">
        <v>84</v>
      </c>
      <c r="AV120" s="13" t="s">
        <v>82</v>
      </c>
      <c r="AW120" s="13" t="s">
        <v>37</v>
      </c>
      <c r="AX120" s="13" t="s">
        <v>75</v>
      </c>
      <c r="AY120" s="240" t="s">
        <v>150</v>
      </c>
    </row>
    <row r="121" spans="1:51" s="14" customFormat="1" ht="12">
      <c r="A121" s="14"/>
      <c r="B121" s="241"/>
      <c r="C121" s="242"/>
      <c r="D121" s="232" t="s">
        <v>161</v>
      </c>
      <c r="E121" s="243" t="s">
        <v>19</v>
      </c>
      <c r="F121" s="244" t="s">
        <v>319</v>
      </c>
      <c r="G121" s="242"/>
      <c r="H121" s="245">
        <v>1418.4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161</v>
      </c>
      <c r="AU121" s="251" t="s">
        <v>84</v>
      </c>
      <c r="AV121" s="14" t="s">
        <v>84</v>
      </c>
      <c r="AW121" s="14" t="s">
        <v>37</v>
      </c>
      <c r="AX121" s="14" t="s">
        <v>75</v>
      </c>
      <c r="AY121" s="251" t="s">
        <v>150</v>
      </c>
    </row>
    <row r="122" spans="1:51" s="13" customFormat="1" ht="12">
      <c r="A122" s="13"/>
      <c r="B122" s="230"/>
      <c r="C122" s="231"/>
      <c r="D122" s="232" t="s">
        <v>161</v>
      </c>
      <c r="E122" s="233" t="s">
        <v>19</v>
      </c>
      <c r="F122" s="234" t="s">
        <v>320</v>
      </c>
      <c r="G122" s="231"/>
      <c r="H122" s="233" t="s">
        <v>19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161</v>
      </c>
      <c r="AU122" s="240" t="s">
        <v>84</v>
      </c>
      <c r="AV122" s="13" t="s">
        <v>82</v>
      </c>
      <c r="AW122" s="13" t="s">
        <v>37</v>
      </c>
      <c r="AX122" s="13" t="s">
        <v>75</v>
      </c>
      <c r="AY122" s="240" t="s">
        <v>150</v>
      </c>
    </row>
    <row r="123" spans="1:51" s="14" customFormat="1" ht="12">
      <c r="A123" s="14"/>
      <c r="B123" s="241"/>
      <c r="C123" s="242"/>
      <c r="D123" s="232" t="s">
        <v>161</v>
      </c>
      <c r="E123" s="243" t="s">
        <v>19</v>
      </c>
      <c r="F123" s="244" t="s">
        <v>321</v>
      </c>
      <c r="G123" s="242"/>
      <c r="H123" s="245">
        <v>-74.1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161</v>
      </c>
      <c r="AU123" s="251" t="s">
        <v>84</v>
      </c>
      <c r="AV123" s="14" t="s">
        <v>84</v>
      </c>
      <c r="AW123" s="14" t="s">
        <v>37</v>
      </c>
      <c r="AX123" s="14" t="s">
        <v>75</v>
      </c>
      <c r="AY123" s="251" t="s">
        <v>150</v>
      </c>
    </row>
    <row r="124" spans="1:51" s="14" customFormat="1" ht="12">
      <c r="A124" s="14"/>
      <c r="B124" s="241"/>
      <c r="C124" s="242"/>
      <c r="D124" s="232" t="s">
        <v>161</v>
      </c>
      <c r="E124" s="243" t="s">
        <v>19</v>
      </c>
      <c r="F124" s="244" t="s">
        <v>322</v>
      </c>
      <c r="G124" s="242"/>
      <c r="H124" s="245">
        <v>-216.1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161</v>
      </c>
      <c r="AU124" s="251" t="s">
        <v>84</v>
      </c>
      <c r="AV124" s="14" t="s">
        <v>84</v>
      </c>
      <c r="AW124" s="14" t="s">
        <v>37</v>
      </c>
      <c r="AX124" s="14" t="s">
        <v>75</v>
      </c>
      <c r="AY124" s="251" t="s">
        <v>150</v>
      </c>
    </row>
    <row r="125" spans="1:65" s="2" customFormat="1" ht="24.15" customHeight="1">
      <c r="A125" s="38"/>
      <c r="B125" s="39"/>
      <c r="C125" s="212" t="s">
        <v>214</v>
      </c>
      <c r="D125" s="212" t="s">
        <v>152</v>
      </c>
      <c r="E125" s="213" t="s">
        <v>323</v>
      </c>
      <c r="F125" s="214" t="s">
        <v>324</v>
      </c>
      <c r="G125" s="215" t="s">
        <v>155</v>
      </c>
      <c r="H125" s="216">
        <v>23198.76</v>
      </c>
      <c r="I125" s="217"/>
      <c r="J125" s="218">
        <f>ROUND(I125*H125,2)</f>
        <v>0</v>
      </c>
      <c r="K125" s="214" t="s">
        <v>156</v>
      </c>
      <c r="L125" s="44"/>
      <c r="M125" s="219" t="s">
        <v>19</v>
      </c>
      <c r="N125" s="220" t="s">
        <v>46</v>
      </c>
      <c r="O125" s="84"/>
      <c r="P125" s="221">
        <f>O125*H125</f>
        <v>0</v>
      </c>
      <c r="Q125" s="221">
        <v>0.00031</v>
      </c>
      <c r="R125" s="221">
        <f>Q125*H125</f>
        <v>7.1916155999999996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84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157</v>
      </c>
      <c r="BM125" s="223" t="s">
        <v>325</v>
      </c>
    </row>
    <row r="126" spans="1:47" s="2" customFormat="1" ht="12">
      <c r="A126" s="38"/>
      <c r="B126" s="39"/>
      <c r="C126" s="40"/>
      <c r="D126" s="225" t="s">
        <v>159</v>
      </c>
      <c r="E126" s="40"/>
      <c r="F126" s="226" t="s">
        <v>326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84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327</v>
      </c>
      <c r="G127" s="242"/>
      <c r="H127" s="245">
        <v>23198.76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84</v>
      </c>
      <c r="AV127" s="14" t="s">
        <v>84</v>
      </c>
      <c r="AW127" s="14" t="s">
        <v>37</v>
      </c>
      <c r="AX127" s="14" t="s">
        <v>75</v>
      </c>
      <c r="AY127" s="251" t="s">
        <v>150</v>
      </c>
    </row>
    <row r="128" spans="1:65" s="2" customFormat="1" ht="24.15" customHeight="1">
      <c r="A128" s="38"/>
      <c r="B128" s="39"/>
      <c r="C128" s="212" t="s">
        <v>220</v>
      </c>
      <c r="D128" s="212" t="s">
        <v>152</v>
      </c>
      <c r="E128" s="213" t="s">
        <v>328</v>
      </c>
      <c r="F128" s="214" t="s">
        <v>329</v>
      </c>
      <c r="G128" s="215" t="s">
        <v>155</v>
      </c>
      <c r="H128" s="216">
        <v>11599.38</v>
      </c>
      <c r="I128" s="217"/>
      <c r="J128" s="218">
        <f>ROUND(I128*H128,2)</f>
        <v>0</v>
      </c>
      <c r="K128" s="214" t="s">
        <v>156</v>
      </c>
      <c r="L128" s="44"/>
      <c r="M128" s="219" t="s">
        <v>19</v>
      </c>
      <c r="N128" s="220" t="s">
        <v>46</v>
      </c>
      <c r="O128" s="84"/>
      <c r="P128" s="221">
        <f>O128*H128</f>
        <v>0</v>
      </c>
      <c r="Q128" s="221">
        <v>0.00041</v>
      </c>
      <c r="R128" s="221">
        <f>Q128*H128</f>
        <v>4.7557458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157</v>
      </c>
      <c r="AT128" s="223" t="s">
        <v>152</v>
      </c>
      <c r="AU128" s="223" t="s">
        <v>84</v>
      </c>
      <c r="AY128" s="17" t="s">
        <v>150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157</v>
      </c>
      <c r="BM128" s="223" t="s">
        <v>330</v>
      </c>
    </row>
    <row r="129" spans="1:47" s="2" customFormat="1" ht="12">
      <c r="A129" s="38"/>
      <c r="B129" s="39"/>
      <c r="C129" s="40"/>
      <c r="D129" s="225" t="s">
        <v>159</v>
      </c>
      <c r="E129" s="40"/>
      <c r="F129" s="226" t="s">
        <v>331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84</v>
      </c>
    </row>
    <row r="130" spans="1:65" s="2" customFormat="1" ht="44.25" customHeight="1">
      <c r="A130" s="38"/>
      <c r="B130" s="39"/>
      <c r="C130" s="212" t="s">
        <v>224</v>
      </c>
      <c r="D130" s="212" t="s">
        <v>152</v>
      </c>
      <c r="E130" s="213" t="s">
        <v>332</v>
      </c>
      <c r="F130" s="214" t="s">
        <v>333</v>
      </c>
      <c r="G130" s="215" t="s">
        <v>155</v>
      </c>
      <c r="H130" s="216">
        <v>11599.38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46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157</v>
      </c>
      <c r="AT130" s="223" t="s">
        <v>152</v>
      </c>
      <c r="AU130" s="223" t="s">
        <v>84</v>
      </c>
      <c r="AY130" s="17" t="s">
        <v>150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157</v>
      </c>
      <c r="BM130" s="223" t="s">
        <v>334</v>
      </c>
    </row>
    <row r="131" spans="1:51" s="14" customFormat="1" ht="12">
      <c r="A131" s="14"/>
      <c r="B131" s="241"/>
      <c r="C131" s="242"/>
      <c r="D131" s="232" t="s">
        <v>161</v>
      </c>
      <c r="E131" s="243" t="s">
        <v>19</v>
      </c>
      <c r="F131" s="244" t="s">
        <v>335</v>
      </c>
      <c r="G131" s="242"/>
      <c r="H131" s="245">
        <v>11599.38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161</v>
      </c>
      <c r="AU131" s="251" t="s">
        <v>84</v>
      </c>
      <c r="AV131" s="14" t="s">
        <v>84</v>
      </c>
      <c r="AW131" s="14" t="s">
        <v>37</v>
      </c>
      <c r="AX131" s="14" t="s">
        <v>75</v>
      </c>
      <c r="AY131" s="251" t="s">
        <v>150</v>
      </c>
    </row>
    <row r="132" spans="1:65" s="2" customFormat="1" ht="44.25" customHeight="1">
      <c r="A132" s="38"/>
      <c r="B132" s="39"/>
      <c r="C132" s="212" t="s">
        <v>235</v>
      </c>
      <c r="D132" s="212" t="s">
        <v>152</v>
      </c>
      <c r="E132" s="213" t="s">
        <v>336</v>
      </c>
      <c r="F132" s="214" t="s">
        <v>337</v>
      </c>
      <c r="G132" s="215" t="s">
        <v>155</v>
      </c>
      <c r="H132" s="216">
        <v>11599.38</v>
      </c>
      <c r="I132" s="217"/>
      <c r="J132" s="218">
        <f>ROUND(I132*H132,2)</f>
        <v>0</v>
      </c>
      <c r="K132" s="214" t="s">
        <v>156</v>
      </c>
      <c r="L132" s="44"/>
      <c r="M132" s="219" t="s">
        <v>19</v>
      </c>
      <c r="N132" s="220" t="s">
        <v>46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157</v>
      </c>
      <c r="AT132" s="223" t="s">
        <v>152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338</v>
      </c>
    </row>
    <row r="133" spans="1:47" s="2" customFormat="1" ht="12">
      <c r="A133" s="38"/>
      <c r="B133" s="39"/>
      <c r="C133" s="40"/>
      <c r="D133" s="225" t="s">
        <v>159</v>
      </c>
      <c r="E133" s="40"/>
      <c r="F133" s="226" t="s">
        <v>339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84</v>
      </c>
    </row>
    <row r="134" spans="1:65" s="2" customFormat="1" ht="44.25" customHeight="1">
      <c r="A134" s="38"/>
      <c r="B134" s="39"/>
      <c r="C134" s="212" t="s">
        <v>240</v>
      </c>
      <c r="D134" s="212" t="s">
        <v>152</v>
      </c>
      <c r="E134" s="213" t="s">
        <v>340</v>
      </c>
      <c r="F134" s="214" t="s">
        <v>341</v>
      </c>
      <c r="G134" s="215" t="s">
        <v>155</v>
      </c>
      <c r="H134" s="216">
        <v>11599.38</v>
      </c>
      <c r="I134" s="217"/>
      <c r="J134" s="218">
        <f>ROUND(I134*H134,2)</f>
        <v>0</v>
      </c>
      <c r="K134" s="214" t="s">
        <v>156</v>
      </c>
      <c r="L134" s="44"/>
      <c r="M134" s="219" t="s">
        <v>19</v>
      </c>
      <c r="N134" s="220" t="s">
        <v>46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157</v>
      </c>
      <c r="AT134" s="223" t="s">
        <v>152</v>
      </c>
      <c r="AU134" s="223" t="s">
        <v>84</v>
      </c>
      <c r="AY134" s="17" t="s">
        <v>150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157</v>
      </c>
      <c r="BM134" s="223" t="s">
        <v>342</v>
      </c>
    </row>
    <row r="135" spans="1:47" s="2" customFormat="1" ht="12">
      <c r="A135" s="38"/>
      <c r="B135" s="39"/>
      <c r="C135" s="40"/>
      <c r="D135" s="225" t="s">
        <v>159</v>
      </c>
      <c r="E135" s="40"/>
      <c r="F135" s="226" t="s">
        <v>343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84</v>
      </c>
    </row>
    <row r="136" spans="1:63" s="12" customFormat="1" ht="22.8" customHeight="1">
      <c r="A136" s="12"/>
      <c r="B136" s="196"/>
      <c r="C136" s="197"/>
      <c r="D136" s="198" t="s">
        <v>74</v>
      </c>
      <c r="E136" s="210" t="s">
        <v>214</v>
      </c>
      <c r="F136" s="210" t="s">
        <v>219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SUM(P137:P158)</f>
        <v>0</v>
      </c>
      <c r="Q136" s="204"/>
      <c r="R136" s="205">
        <f>SUM(R137:R158)</f>
        <v>5.96995272</v>
      </c>
      <c r="S136" s="204"/>
      <c r="T136" s="206">
        <f>SUM(T137:T158)</f>
        <v>377.589336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82</v>
      </c>
      <c r="AT136" s="208" t="s">
        <v>74</v>
      </c>
      <c r="AU136" s="208" t="s">
        <v>82</v>
      </c>
      <c r="AY136" s="207" t="s">
        <v>150</v>
      </c>
      <c r="BK136" s="209">
        <f>SUM(BK137:BK158)</f>
        <v>0</v>
      </c>
    </row>
    <row r="137" spans="1:65" s="2" customFormat="1" ht="37.8" customHeight="1">
      <c r="A137" s="38"/>
      <c r="B137" s="39"/>
      <c r="C137" s="212" t="s">
        <v>246</v>
      </c>
      <c r="D137" s="212" t="s">
        <v>152</v>
      </c>
      <c r="E137" s="213" t="s">
        <v>344</v>
      </c>
      <c r="F137" s="214" t="s">
        <v>345</v>
      </c>
      <c r="G137" s="215" t="s">
        <v>227</v>
      </c>
      <c r="H137" s="216">
        <v>174</v>
      </c>
      <c r="I137" s="217"/>
      <c r="J137" s="218">
        <f>ROUND(I137*H137,2)</f>
        <v>0</v>
      </c>
      <c r="K137" s="214" t="s">
        <v>156</v>
      </c>
      <c r="L137" s="44"/>
      <c r="M137" s="219" t="s">
        <v>19</v>
      </c>
      <c r="N137" s="220" t="s">
        <v>46</v>
      </c>
      <c r="O137" s="84"/>
      <c r="P137" s="221">
        <f>O137*H137</f>
        <v>0</v>
      </c>
      <c r="Q137" s="221">
        <v>0.0306</v>
      </c>
      <c r="R137" s="221">
        <f>Q137*H137</f>
        <v>5.3244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157</v>
      </c>
      <c r="AT137" s="223" t="s">
        <v>152</v>
      </c>
      <c r="AU137" s="223" t="s">
        <v>84</v>
      </c>
      <c r="AY137" s="17" t="s">
        <v>150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157</v>
      </c>
      <c r="BM137" s="223" t="s">
        <v>346</v>
      </c>
    </row>
    <row r="138" spans="1:47" s="2" customFormat="1" ht="12">
      <c r="A138" s="38"/>
      <c r="B138" s="39"/>
      <c r="C138" s="40"/>
      <c r="D138" s="225" t="s">
        <v>159</v>
      </c>
      <c r="E138" s="40"/>
      <c r="F138" s="226" t="s">
        <v>347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84</v>
      </c>
    </row>
    <row r="139" spans="1:51" s="14" customFormat="1" ht="12">
      <c r="A139" s="14"/>
      <c r="B139" s="241"/>
      <c r="C139" s="242"/>
      <c r="D139" s="232" t="s">
        <v>161</v>
      </c>
      <c r="E139" s="243" t="s">
        <v>19</v>
      </c>
      <c r="F139" s="244" t="s">
        <v>348</v>
      </c>
      <c r="G139" s="242"/>
      <c r="H139" s="245">
        <v>190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161</v>
      </c>
      <c r="AU139" s="251" t="s">
        <v>84</v>
      </c>
      <c r="AV139" s="14" t="s">
        <v>84</v>
      </c>
      <c r="AW139" s="14" t="s">
        <v>37</v>
      </c>
      <c r="AX139" s="14" t="s">
        <v>75</v>
      </c>
      <c r="AY139" s="251" t="s">
        <v>150</v>
      </c>
    </row>
    <row r="140" spans="1:51" s="14" customFormat="1" ht="12">
      <c r="A140" s="14"/>
      <c r="B140" s="241"/>
      <c r="C140" s="242"/>
      <c r="D140" s="232" t="s">
        <v>161</v>
      </c>
      <c r="E140" s="243" t="s">
        <v>19</v>
      </c>
      <c r="F140" s="244" t="s">
        <v>349</v>
      </c>
      <c r="G140" s="242"/>
      <c r="H140" s="245">
        <v>-16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161</v>
      </c>
      <c r="AU140" s="251" t="s">
        <v>84</v>
      </c>
      <c r="AV140" s="14" t="s">
        <v>84</v>
      </c>
      <c r="AW140" s="14" t="s">
        <v>37</v>
      </c>
      <c r="AX140" s="14" t="s">
        <v>75</v>
      </c>
      <c r="AY140" s="251" t="s">
        <v>150</v>
      </c>
    </row>
    <row r="141" spans="1:65" s="2" customFormat="1" ht="33" customHeight="1">
      <c r="A141" s="38"/>
      <c r="B141" s="39"/>
      <c r="C141" s="212" t="s">
        <v>8</v>
      </c>
      <c r="D141" s="212" t="s">
        <v>152</v>
      </c>
      <c r="E141" s="213" t="s">
        <v>350</v>
      </c>
      <c r="F141" s="214" t="s">
        <v>351</v>
      </c>
      <c r="G141" s="215" t="s">
        <v>227</v>
      </c>
      <c r="H141" s="216">
        <v>16</v>
      </c>
      <c r="I141" s="217"/>
      <c r="J141" s="218">
        <f>ROUND(I141*H141,2)</f>
        <v>0</v>
      </c>
      <c r="K141" s="214" t="s">
        <v>156</v>
      </c>
      <c r="L141" s="44"/>
      <c r="M141" s="219" t="s">
        <v>19</v>
      </c>
      <c r="N141" s="220" t="s">
        <v>46</v>
      </c>
      <c r="O141" s="84"/>
      <c r="P141" s="221">
        <f>O141*H141</f>
        <v>0</v>
      </c>
      <c r="Q141" s="221">
        <v>0.0396</v>
      </c>
      <c r="R141" s="221">
        <f>Q141*H141</f>
        <v>0.6336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157</v>
      </c>
      <c r="AT141" s="223" t="s">
        <v>152</v>
      </c>
      <c r="AU141" s="223" t="s">
        <v>84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157</v>
      </c>
      <c r="BM141" s="223" t="s">
        <v>352</v>
      </c>
    </row>
    <row r="142" spans="1:47" s="2" customFormat="1" ht="12">
      <c r="A142" s="38"/>
      <c r="B142" s="39"/>
      <c r="C142" s="40"/>
      <c r="D142" s="225" t="s">
        <v>159</v>
      </c>
      <c r="E142" s="40"/>
      <c r="F142" s="226" t="s">
        <v>353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84</v>
      </c>
    </row>
    <row r="143" spans="1:51" s="14" customFormat="1" ht="12">
      <c r="A143" s="14"/>
      <c r="B143" s="241"/>
      <c r="C143" s="242"/>
      <c r="D143" s="232" t="s">
        <v>161</v>
      </c>
      <c r="E143" s="243" t="s">
        <v>19</v>
      </c>
      <c r="F143" s="244" t="s">
        <v>354</v>
      </c>
      <c r="G143" s="242"/>
      <c r="H143" s="245">
        <v>16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161</v>
      </c>
      <c r="AU143" s="251" t="s">
        <v>84</v>
      </c>
      <c r="AV143" s="14" t="s">
        <v>84</v>
      </c>
      <c r="AW143" s="14" t="s">
        <v>37</v>
      </c>
      <c r="AX143" s="14" t="s">
        <v>75</v>
      </c>
      <c r="AY143" s="251" t="s">
        <v>150</v>
      </c>
    </row>
    <row r="144" spans="1:65" s="2" customFormat="1" ht="55.5" customHeight="1">
      <c r="A144" s="38"/>
      <c r="B144" s="39"/>
      <c r="C144" s="212" t="s">
        <v>261</v>
      </c>
      <c r="D144" s="212" t="s">
        <v>152</v>
      </c>
      <c r="E144" s="213" t="s">
        <v>355</v>
      </c>
      <c r="F144" s="214" t="s">
        <v>356</v>
      </c>
      <c r="G144" s="215" t="s">
        <v>227</v>
      </c>
      <c r="H144" s="216">
        <v>50.7</v>
      </c>
      <c r="I144" s="217"/>
      <c r="J144" s="218">
        <f>ROUND(I144*H144,2)</f>
        <v>0</v>
      </c>
      <c r="K144" s="214" t="s">
        <v>156</v>
      </c>
      <c r="L144" s="44"/>
      <c r="M144" s="219" t="s">
        <v>19</v>
      </c>
      <c r="N144" s="220" t="s">
        <v>46</v>
      </c>
      <c r="O144" s="84"/>
      <c r="P144" s="221">
        <f>O144*H144</f>
        <v>0</v>
      </c>
      <c r="Q144" s="221">
        <v>9E-05</v>
      </c>
      <c r="R144" s="221">
        <f>Q144*H144</f>
        <v>0.004563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157</v>
      </c>
      <c r="AT144" s="223" t="s">
        <v>152</v>
      </c>
      <c r="AU144" s="223" t="s">
        <v>84</v>
      </c>
      <c r="AY144" s="17" t="s">
        <v>150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82</v>
      </c>
      <c r="BK144" s="224">
        <f>ROUND(I144*H144,2)</f>
        <v>0</v>
      </c>
      <c r="BL144" s="17" t="s">
        <v>157</v>
      </c>
      <c r="BM144" s="223" t="s">
        <v>357</v>
      </c>
    </row>
    <row r="145" spans="1:47" s="2" customFormat="1" ht="12">
      <c r="A145" s="38"/>
      <c r="B145" s="39"/>
      <c r="C145" s="40"/>
      <c r="D145" s="225" t="s">
        <v>159</v>
      </c>
      <c r="E145" s="40"/>
      <c r="F145" s="226" t="s">
        <v>358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159</v>
      </c>
      <c r="AU145" s="17" t="s">
        <v>84</v>
      </c>
    </row>
    <row r="146" spans="1:51" s="13" customFormat="1" ht="12">
      <c r="A146" s="13"/>
      <c r="B146" s="230"/>
      <c r="C146" s="231"/>
      <c r="D146" s="232" t="s">
        <v>161</v>
      </c>
      <c r="E146" s="233" t="s">
        <v>19</v>
      </c>
      <c r="F146" s="234" t="s">
        <v>169</v>
      </c>
      <c r="G146" s="231"/>
      <c r="H146" s="233" t="s">
        <v>19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161</v>
      </c>
      <c r="AU146" s="240" t="s">
        <v>84</v>
      </c>
      <c r="AV146" s="13" t="s">
        <v>82</v>
      </c>
      <c r="AW146" s="13" t="s">
        <v>37</v>
      </c>
      <c r="AX146" s="13" t="s">
        <v>75</v>
      </c>
      <c r="AY146" s="240" t="s">
        <v>150</v>
      </c>
    </row>
    <row r="147" spans="1:51" s="14" customFormat="1" ht="12">
      <c r="A147" s="14"/>
      <c r="B147" s="241"/>
      <c r="C147" s="242"/>
      <c r="D147" s="232" t="s">
        <v>161</v>
      </c>
      <c r="E147" s="243" t="s">
        <v>19</v>
      </c>
      <c r="F147" s="244" t="s">
        <v>230</v>
      </c>
      <c r="G147" s="242"/>
      <c r="H147" s="245">
        <v>10.4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161</v>
      </c>
      <c r="AU147" s="251" t="s">
        <v>84</v>
      </c>
      <c r="AV147" s="14" t="s">
        <v>84</v>
      </c>
      <c r="AW147" s="14" t="s">
        <v>37</v>
      </c>
      <c r="AX147" s="14" t="s">
        <v>75</v>
      </c>
      <c r="AY147" s="251" t="s">
        <v>150</v>
      </c>
    </row>
    <row r="148" spans="1:51" s="14" customFormat="1" ht="12">
      <c r="A148" s="14"/>
      <c r="B148" s="241"/>
      <c r="C148" s="242"/>
      <c r="D148" s="232" t="s">
        <v>161</v>
      </c>
      <c r="E148" s="243" t="s">
        <v>19</v>
      </c>
      <c r="F148" s="244" t="s">
        <v>231</v>
      </c>
      <c r="G148" s="242"/>
      <c r="H148" s="245">
        <v>18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161</v>
      </c>
      <c r="AU148" s="251" t="s">
        <v>84</v>
      </c>
      <c r="AV148" s="14" t="s">
        <v>84</v>
      </c>
      <c r="AW148" s="14" t="s">
        <v>37</v>
      </c>
      <c r="AX148" s="14" t="s">
        <v>75</v>
      </c>
      <c r="AY148" s="251" t="s">
        <v>150</v>
      </c>
    </row>
    <row r="149" spans="1:51" s="14" customFormat="1" ht="12">
      <c r="A149" s="14"/>
      <c r="B149" s="241"/>
      <c r="C149" s="242"/>
      <c r="D149" s="232" t="s">
        <v>161</v>
      </c>
      <c r="E149" s="243" t="s">
        <v>19</v>
      </c>
      <c r="F149" s="244" t="s">
        <v>232</v>
      </c>
      <c r="G149" s="242"/>
      <c r="H149" s="245">
        <v>11.7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161</v>
      </c>
      <c r="AU149" s="251" t="s">
        <v>84</v>
      </c>
      <c r="AV149" s="14" t="s">
        <v>84</v>
      </c>
      <c r="AW149" s="14" t="s">
        <v>37</v>
      </c>
      <c r="AX149" s="14" t="s">
        <v>75</v>
      </c>
      <c r="AY149" s="251" t="s">
        <v>150</v>
      </c>
    </row>
    <row r="150" spans="1:51" s="14" customFormat="1" ht="12">
      <c r="A150" s="14"/>
      <c r="B150" s="241"/>
      <c r="C150" s="242"/>
      <c r="D150" s="232" t="s">
        <v>161</v>
      </c>
      <c r="E150" s="243" t="s">
        <v>19</v>
      </c>
      <c r="F150" s="244" t="s">
        <v>233</v>
      </c>
      <c r="G150" s="242"/>
      <c r="H150" s="245">
        <v>10.6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161</v>
      </c>
      <c r="AU150" s="251" t="s">
        <v>84</v>
      </c>
      <c r="AV150" s="14" t="s">
        <v>84</v>
      </c>
      <c r="AW150" s="14" t="s">
        <v>37</v>
      </c>
      <c r="AX150" s="14" t="s">
        <v>75</v>
      </c>
      <c r="AY150" s="251" t="s">
        <v>150</v>
      </c>
    </row>
    <row r="151" spans="1:65" s="2" customFormat="1" ht="37.8" customHeight="1">
      <c r="A151" s="38"/>
      <c r="B151" s="39"/>
      <c r="C151" s="212" t="s">
        <v>268</v>
      </c>
      <c r="D151" s="212" t="s">
        <v>152</v>
      </c>
      <c r="E151" s="213" t="s">
        <v>359</v>
      </c>
      <c r="F151" s="214" t="s">
        <v>360</v>
      </c>
      <c r="G151" s="215" t="s">
        <v>227</v>
      </c>
      <c r="H151" s="216">
        <v>50.7</v>
      </c>
      <c r="I151" s="217"/>
      <c r="J151" s="218">
        <f>ROUND(I151*H151,2)</f>
        <v>0</v>
      </c>
      <c r="K151" s="214" t="s">
        <v>156</v>
      </c>
      <c r="L151" s="44"/>
      <c r="M151" s="219" t="s">
        <v>19</v>
      </c>
      <c r="N151" s="220" t="s">
        <v>46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157</v>
      </c>
      <c r="AT151" s="223" t="s">
        <v>152</v>
      </c>
      <c r="AU151" s="223" t="s">
        <v>84</v>
      </c>
      <c r="AY151" s="17" t="s">
        <v>150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157</v>
      </c>
      <c r="BM151" s="223" t="s">
        <v>361</v>
      </c>
    </row>
    <row r="152" spans="1:47" s="2" customFormat="1" ht="12">
      <c r="A152" s="38"/>
      <c r="B152" s="39"/>
      <c r="C152" s="40"/>
      <c r="D152" s="225" t="s">
        <v>159</v>
      </c>
      <c r="E152" s="40"/>
      <c r="F152" s="226" t="s">
        <v>362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84</v>
      </c>
    </row>
    <row r="153" spans="1:65" s="2" customFormat="1" ht="55.5" customHeight="1">
      <c r="A153" s="38"/>
      <c r="B153" s="39"/>
      <c r="C153" s="212" t="s">
        <v>299</v>
      </c>
      <c r="D153" s="212" t="s">
        <v>152</v>
      </c>
      <c r="E153" s="213" t="s">
        <v>236</v>
      </c>
      <c r="F153" s="214" t="s">
        <v>237</v>
      </c>
      <c r="G153" s="215" t="s">
        <v>155</v>
      </c>
      <c r="H153" s="216">
        <v>11599.38</v>
      </c>
      <c r="I153" s="217"/>
      <c r="J153" s="218">
        <f>ROUND(I153*H153,2)</f>
        <v>0</v>
      </c>
      <c r="K153" s="214" t="s">
        <v>156</v>
      </c>
      <c r="L153" s="44"/>
      <c r="M153" s="219" t="s">
        <v>19</v>
      </c>
      <c r="N153" s="220" t="s">
        <v>46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0.02</v>
      </c>
      <c r="T153" s="222">
        <f>S153*H153</f>
        <v>231.9876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157</v>
      </c>
      <c r="AT153" s="223" t="s">
        <v>152</v>
      </c>
      <c r="AU153" s="223" t="s">
        <v>84</v>
      </c>
      <c r="AY153" s="17" t="s">
        <v>150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157</v>
      </c>
      <c r="BM153" s="223" t="s">
        <v>363</v>
      </c>
    </row>
    <row r="154" spans="1:47" s="2" customFormat="1" ht="12">
      <c r="A154" s="38"/>
      <c r="B154" s="39"/>
      <c r="C154" s="40"/>
      <c r="D154" s="225" t="s">
        <v>159</v>
      </c>
      <c r="E154" s="40"/>
      <c r="F154" s="226" t="s">
        <v>239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84</v>
      </c>
    </row>
    <row r="155" spans="1:65" s="2" customFormat="1" ht="66.75" customHeight="1">
      <c r="A155" s="38"/>
      <c r="B155" s="39"/>
      <c r="C155" s="212" t="s">
        <v>364</v>
      </c>
      <c r="D155" s="212" t="s">
        <v>152</v>
      </c>
      <c r="E155" s="213" t="s">
        <v>365</v>
      </c>
      <c r="F155" s="214" t="s">
        <v>366</v>
      </c>
      <c r="G155" s="215" t="s">
        <v>155</v>
      </c>
      <c r="H155" s="216">
        <v>1128.2</v>
      </c>
      <c r="I155" s="217"/>
      <c r="J155" s="218">
        <f>ROUND(I155*H155,2)</f>
        <v>0</v>
      </c>
      <c r="K155" s="214" t="s">
        <v>156</v>
      </c>
      <c r="L155" s="44"/>
      <c r="M155" s="219" t="s">
        <v>19</v>
      </c>
      <c r="N155" s="220" t="s">
        <v>46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0.126</v>
      </c>
      <c r="T155" s="222">
        <f>S155*H155</f>
        <v>142.1532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157</v>
      </c>
      <c r="AT155" s="223" t="s">
        <v>152</v>
      </c>
      <c r="AU155" s="223" t="s">
        <v>84</v>
      </c>
      <c r="AY155" s="17" t="s">
        <v>150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157</v>
      </c>
      <c r="BM155" s="223" t="s">
        <v>367</v>
      </c>
    </row>
    <row r="156" spans="1:47" s="2" customFormat="1" ht="12">
      <c r="A156" s="38"/>
      <c r="B156" s="39"/>
      <c r="C156" s="40"/>
      <c r="D156" s="225" t="s">
        <v>159</v>
      </c>
      <c r="E156" s="40"/>
      <c r="F156" s="226" t="s">
        <v>368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84</v>
      </c>
    </row>
    <row r="157" spans="1:65" s="2" customFormat="1" ht="78" customHeight="1">
      <c r="A157" s="38"/>
      <c r="B157" s="39"/>
      <c r="C157" s="212" t="s">
        <v>369</v>
      </c>
      <c r="D157" s="212" t="s">
        <v>152</v>
      </c>
      <c r="E157" s="213" t="s">
        <v>370</v>
      </c>
      <c r="F157" s="214" t="s">
        <v>371</v>
      </c>
      <c r="G157" s="215" t="s">
        <v>227</v>
      </c>
      <c r="H157" s="216">
        <v>82.108</v>
      </c>
      <c r="I157" s="217"/>
      <c r="J157" s="218">
        <f>ROUND(I157*H157,2)</f>
        <v>0</v>
      </c>
      <c r="K157" s="214" t="s">
        <v>156</v>
      </c>
      <c r="L157" s="44"/>
      <c r="M157" s="219" t="s">
        <v>19</v>
      </c>
      <c r="N157" s="220" t="s">
        <v>46</v>
      </c>
      <c r="O157" s="84"/>
      <c r="P157" s="221">
        <f>O157*H157</f>
        <v>0</v>
      </c>
      <c r="Q157" s="221">
        <v>9E-05</v>
      </c>
      <c r="R157" s="221">
        <f>Q157*H157</f>
        <v>0.007389720000000001</v>
      </c>
      <c r="S157" s="221">
        <v>0.042</v>
      </c>
      <c r="T157" s="222">
        <f>S157*H157</f>
        <v>3.4485360000000003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157</v>
      </c>
      <c r="AT157" s="223" t="s">
        <v>152</v>
      </c>
      <c r="AU157" s="223" t="s">
        <v>84</v>
      </c>
      <c r="AY157" s="17" t="s">
        <v>150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157</v>
      </c>
      <c r="BM157" s="223" t="s">
        <v>372</v>
      </c>
    </row>
    <row r="158" spans="1:47" s="2" customFormat="1" ht="12">
      <c r="A158" s="38"/>
      <c r="B158" s="39"/>
      <c r="C158" s="40"/>
      <c r="D158" s="225" t="s">
        <v>159</v>
      </c>
      <c r="E158" s="40"/>
      <c r="F158" s="226" t="s">
        <v>373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84</v>
      </c>
    </row>
    <row r="159" spans="1:63" s="12" customFormat="1" ht="22.8" customHeight="1">
      <c r="A159" s="12"/>
      <c r="B159" s="196"/>
      <c r="C159" s="197"/>
      <c r="D159" s="198" t="s">
        <v>74</v>
      </c>
      <c r="E159" s="210" t="s">
        <v>244</v>
      </c>
      <c r="F159" s="210" t="s">
        <v>245</v>
      </c>
      <c r="G159" s="197"/>
      <c r="H159" s="197"/>
      <c r="I159" s="200"/>
      <c r="J159" s="211">
        <f>BK159</f>
        <v>0</v>
      </c>
      <c r="K159" s="197"/>
      <c r="L159" s="202"/>
      <c r="M159" s="203"/>
      <c r="N159" s="204"/>
      <c r="O159" s="204"/>
      <c r="P159" s="205">
        <f>SUM(P160:P166)</f>
        <v>0</v>
      </c>
      <c r="Q159" s="204"/>
      <c r="R159" s="205">
        <f>SUM(R160:R166)</f>
        <v>0</v>
      </c>
      <c r="S159" s="204"/>
      <c r="T159" s="206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7" t="s">
        <v>82</v>
      </c>
      <c r="AT159" s="208" t="s">
        <v>74</v>
      </c>
      <c r="AU159" s="208" t="s">
        <v>82</v>
      </c>
      <c r="AY159" s="207" t="s">
        <v>150</v>
      </c>
      <c r="BK159" s="209">
        <f>SUM(BK160:BK166)</f>
        <v>0</v>
      </c>
    </row>
    <row r="160" spans="1:65" s="2" customFormat="1" ht="33" customHeight="1">
      <c r="A160" s="38"/>
      <c r="B160" s="39"/>
      <c r="C160" s="212" t="s">
        <v>7</v>
      </c>
      <c r="D160" s="212" t="s">
        <v>152</v>
      </c>
      <c r="E160" s="213" t="s">
        <v>247</v>
      </c>
      <c r="F160" s="214" t="s">
        <v>248</v>
      </c>
      <c r="G160" s="215" t="s">
        <v>205</v>
      </c>
      <c r="H160" s="216">
        <v>377.589</v>
      </c>
      <c r="I160" s="217"/>
      <c r="J160" s="218">
        <f>ROUND(I160*H160,2)</f>
        <v>0</v>
      </c>
      <c r="K160" s="214" t="s">
        <v>156</v>
      </c>
      <c r="L160" s="44"/>
      <c r="M160" s="219" t="s">
        <v>19</v>
      </c>
      <c r="N160" s="220" t="s">
        <v>46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157</v>
      </c>
      <c r="AT160" s="223" t="s">
        <v>152</v>
      </c>
      <c r="AU160" s="223" t="s">
        <v>84</v>
      </c>
      <c r="AY160" s="17" t="s">
        <v>150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82</v>
      </c>
      <c r="BK160" s="224">
        <f>ROUND(I160*H160,2)</f>
        <v>0</v>
      </c>
      <c r="BL160" s="17" t="s">
        <v>157</v>
      </c>
      <c r="BM160" s="223" t="s">
        <v>374</v>
      </c>
    </row>
    <row r="161" spans="1:47" s="2" customFormat="1" ht="12">
      <c r="A161" s="38"/>
      <c r="B161" s="39"/>
      <c r="C161" s="40"/>
      <c r="D161" s="225" t="s">
        <v>159</v>
      </c>
      <c r="E161" s="40"/>
      <c r="F161" s="226" t="s">
        <v>250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159</v>
      </c>
      <c r="AU161" s="17" t="s">
        <v>84</v>
      </c>
    </row>
    <row r="162" spans="1:65" s="2" customFormat="1" ht="44.25" customHeight="1">
      <c r="A162" s="38"/>
      <c r="B162" s="39"/>
      <c r="C162" s="212" t="s">
        <v>375</v>
      </c>
      <c r="D162" s="212" t="s">
        <v>152</v>
      </c>
      <c r="E162" s="213" t="s">
        <v>255</v>
      </c>
      <c r="F162" s="214" t="s">
        <v>256</v>
      </c>
      <c r="G162" s="215" t="s">
        <v>205</v>
      </c>
      <c r="H162" s="216">
        <v>9817.314</v>
      </c>
      <c r="I162" s="217"/>
      <c r="J162" s="218">
        <f>ROUND(I162*H162,2)</f>
        <v>0</v>
      </c>
      <c r="K162" s="214" t="s">
        <v>156</v>
      </c>
      <c r="L162" s="44"/>
      <c r="M162" s="219" t="s">
        <v>19</v>
      </c>
      <c r="N162" s="220" t="s">
        <v>46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157</v>
      </c>
      <c r="AT162" s="223" t="s">
        <v>152</v>
      </c>
      <c r="AU162" s="223" t="s">
        <v>84</v>
      </c>
      <c r="AY162" s="17" t="s">
        <v>150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157</v>
      </c>
      <c r="BM162" s="223" t="s">
        <v>376</v>
      </c>
    </row>
    <row r="163" spans="1:47" s="2" customFormat="1" ht="12">
      <c r="A163" s="38"/>
      <c r="B163" s="39"/>
      <c r="C163" s="40"/>
      <c r="D163" s="225" t="s">
        <v>159</v>
      </c>
      <c r="E163" s="40"/>
      <c r="F163" s="226" t="s">
        <v>258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84</v>
      </c>
    </row>
    <row r="164" spans="1:51" s="14" customFormat="1" ht="12">
      <c r="A164" s="14"/>
      <c r="B164" s="241"/>
      <c r="C164" s="242"/>
      <c r="D164" s="232" t="s">
        <v>161</v>
      </c>
      <c r="E164" s="243" t="s">
        <v>19</v>
      </c>
      <c r="F164" s="244" t="s">
        <v>377</v>
      </c>
      <c r="G164" s="242"/>
      <c r="H164" s="245">
        <v>9817.314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161</v>
      </c>
      <c r="AU164" s="251" t="s">
        <v>84</v>
      </c>
      <c r="AV164" s="14" t="s">
        <v>84</v>
      </c>
      <c r="AW164" s="14" t="s">
        <v>37</v>
      </c>
      <c r="AX164" s="14" t="s">
        <v>75</v>
      </c>
      <c r="AY164" s="251" t="s">
        <v>150</v>
      </c>
    </row>
    <row r="165" spans="1:65" s="2" customFormat="1" ht="44.25" customHeight="1">
      <c r="A165" s="38"/>
      <c r="B165" s="39"/>
      <c r="C165" s="212" t="s">
        <v>378</v>
      </c>
      <c r="D165" s="212" t="s">
        <v>152</v>
      </c>
      <c r="E165" s="213" t="s">
        <v>262</v>
      </c>
      <c r="F165" s="214" t="s">
        <v>263</v>
      </c>
      <c r="G165" s="215" t="s">
        <v>205</v>
      </c>
      <c r="H165" s="216">
        <v>377.589</v>
      </c>
      <c r="I165" s="217"/>
      <c r="J165" s="218">
        <f>ROUND(I165*H165,2)</f>
        <v>0</v>
      </c>
      <c r="K165" s="214" t="s">
        <v>156</v>
      </c>
      <c r="L165" s="44"/>
      <c r="M165" s="219" t="s">
        <v>19</v>
      </c>
      <c r="N165" s="220" t="s">
        <v>46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157</v>
      </c>
      <c r="AT165" s="223" t="s">
        <v>152</v>
      </c>
      <c r="AU165" s="223" t="s">
        <v>84</v>
      </c>
      <c r="AY165" s="17" t="s">
        <v>150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157</v>
      </c>
      <c r="BM165" s="223" t="s">
        <v>379</v>
      </c>
    </row>
    <row r="166" spans="1:47" s="2" customFormat="1" ht="12">
      <c r="A166" s="38"/>
      <c r="B166" s="39"/>
      <c r="C166" s="40"/>
      <c r="D166" s="225" t="s">
        <v>159</v>
      </c>
      <c r="E166" s="40"/>
      <c r="F166" s="226" t="s">
        <v>265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84</v>
      </c>
    </row>
    <row r="167" spans="1:63" s="12" customFormat="1" ht="22.8" customHeight="1">
      <c r="A167" s="12"/>
      <c r="B167" s="196"/>
      <c r="C167" s="197"/>
      <c r="D167" s="198" t="s">
        <v>74</v>
      </c>
      <c r="E167" s="210" t="s">
        <v>266</v>
      </c>
      <c r="F167" s="210" t="s">
        <v>267</v>
      </c>
      <c r="G167" s="197"/>
      <c r="H167" s="197"/>
      <c r="I167" s="200"/>
      <c r="J167" s="211">
        <f>BK167</f>
        <v>0</v>
      </c>
      <c r="K167" s="197"/>
      <c r="L167" s="202"/>
      <c r="M167" s="203"/>
      <c r="N167" s="204"/>
      <c r="O167" s="204"/>
      <c r="P167" s="205">
        <f>SUM(P168:P169)</f>
        <v>0</v>
      </c>
      <c r="Q167" s="204"/>
      <c r="R167" s="205">
        <f>SUM(R168:R169)</f>
        <v>0</v>
      </c>
      <c r="S167" s="204"/>
      <c r="T167" s="206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7" t="s">
        <v>82</v>
      </c>
      <c r="AT167" s="208" t="s">
        <v>74</v>
      </c>
      <c r="AU167" s="208" t="s">
        <v>82</v>
      </c>
      <c r="AY167" s="207" t="s">
        <v>150</v>
      </c>
      <c r="BK167" s="209">
        <f>SUM(BK168:BK169)</f>
        <v>0</v>
      </c>
    </row>
    <row r="168" spans="1:65" s="2" customFormat="1" ht="44.25" customHeight="1">
      <c r="A168" s="38"/>
      <c r="B168" s="39"/>
      <c r="C168" s="212" t="s">
        <v>380</v>
      </c>
      <c r="D168" s="212" t="s">
        <v>152</v>
      </c>
      <c r="E168" s="213" t="s">
        <v>269</v>
      </c>
      <c r="F168" s="214" t="s">
        <v>270</v>
      </c>
      <c r="G168" s="215" t="s">
        <v>205</v>
      </c>
      <c r="H168" s="216">
        <v>957.945</v>
      </c>
      <c r="I168" s="217"/>
      <c r="J168" s="218">
        <f>ROUND(I168*H168,2)</f>
        <v>0</v>
      </c>
      <c r="K168" s="214" t="s">
        <v>156</v>
      </c>
      <c r="L168" s="44"/>
      <c r="M168" s="219" t="s">
        <v>19</v>
      </c>
      <c r="N168" s="220" t="s">
        <v>46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157</v>
      </c>
      <c r="AT168" s="223" t="s">
        <v>152</v>
      </c>
      <c r="AU168" s="223" t="s">
        <v>84</v>
      </c>
      <c r="AY168" s="17" t="s">
        <v>150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157</v>
      </c>
      <c r="BM168" s="223" t="s">
        <v>381</v>
      </c>
    </row>
    <row r="169" spans="1:47" s="2" customFormat="1" ht="12">
      <c r="A169" s="38"/>
      <c r="B169" s="39"/>
      <c r="C169" s="40"/>
      <c r="D169" s="225" t="s">
        <v>159</v>
      </c>
      <c r="E169" s="40"/>
      <c r="F169" s="226" t="s">
        <v>272</v>
      </c>
      <c r="G169" s="40"/>
      <c r="H169" s="40"/>
      <c r="I169" s="227"/>
      <c r="J169" s="40"/>
      <c r="K169" s="40"/>
      <c r="L169" s="44"/>
      <c r="M169" s="262"/>
      <c r="N169" s="263"/>
      <c r="O169" s="264"/>
      <c r="P169" s="264"/>
      <c r="Q169" s="264"/>
      <c r="R169" s="264"/>
      <c r="S169" s="264"/>
      <c r="T169" s="26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159</v>
      </c>
      <c r="AU169" s="17" t="s">
        <v>84</v>
      </c>
    </row>
    <row r="170" spans="1:31" s="2" customFormat="1" ht="6.95" customHeight="1">
      <c r="A170" s="38"/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91:K1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2_02/162351104"/>
    <hyperlink ref="F100" r:id="rId2" display="https://podminky.urs.cz/item/CS_URS_2022_02/162751119"/>
    <hyperlink ref="F103" r:id="rId3" display="https://podminky.urs.cz/item/CS_URS_2022_02/167151101"/>
    <hyperlink ref="F112" r:id="rId4" display="https://podminky.urs.cz/item/CS_URS_2022_02/181411132"/>
    <hyperlink ref="F116" r:id="rId5" display="https://podminky.urs.cz/item/CS_URS_2022_02/182151111"/>
    <hyperlink ref="F119" r:id="rId6" display="https://podminky.urs.cz/item/CS_URS_2022_02/569931132"/>
    <hyperlink ref="F126" r:id="rId7" display="https://podminky.urs.cz/item/CS_URS_2022_02/573231106"/>
    <hyperlink ref="F129" r:id="rId8" display="https://podminky.urs.cz/item/CS_URS_2022_02/573231107"/>
    <hyperlink ref="F133" r:id="rId9" display="https://podminky.urs.cz/item/CS_URS_2022_02/577134111"/>
    <hyperlink ref="F135" r:id="rId10" display="https://podminky.urs.cz/item/CS_URS_2022_02/577155112"/>
    <hyperlink ref="F138" r:id="rId11" display="https://podminky.urs.cz/item/CS_URS_2022_02/911331141"/>
    <hyperlink ref="F142" r:id="rId12" display="https://podminky.urs.cz/item/CS_URS_2022_02/911331411"/>
    <hyperlink ref="F145" r:id="rId13" display="https://podminky.urs.cz/item/CS_URS_2022_02/919121121"/>
    <hyperlink ref="F152" r:id="rId14" display="https://podminky.urs.cz/item/CS_URS_2022_02/919731121"/>
    <hyperlink ref="F154" r:id="rId15" display="https://podminky.urs.cz/item/CS_URS_2022_02/938909111"/>
    <hyperlink ref="F156" r:id="rId16" display="https://podminky.urs.cz/item/CS_URS_2022_02/938909611"/>
    <hyperlink ref="F158" r:id="rId17" display="https://podminky.urs.cz/item/CS_URS_2022_02/966005311"/>
    <hyperlink ref="F161" r:id="rId18" display="https://podminky.urs.cz/item/CS_URS_2022_02/997013501"/>
    <hyperlink ref="F163" r:id="rId19" display="https://podminky.urs.cz/item/CS_URS_2022_02/997013509"/>
    <hyperlink ref="F166" r:id="rId20" display="https://podminky.urs.cz/item/CS_URS_2022_02/997013873"/>
    <hyperlink ref="F169" r:id="rId21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382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ROUND((SUM(BE98:BE229)),2)</f>
        <v>0</v>
      </c>
      <c r="G35" s="38"/>
      <c r="H35" s="38"/>
      <c r="I35" s="157">
        <v>0.21</v>
      </c>
      <c r="J35" s="156">
        <f>ROUND(((SUM(BE98:BE229))*I35),2)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ROUND((SUM(BF98:BF229)),2)</f>
        <v>0</v>
      </c>
      <c r="G36" s="38"/>
      <c r="H36" s="38"/>
      <c r="I36" s="157">
        <v>0.15</v>
      </c>
      <c r="J36" s="156">
        <f>ROUND(((SUM(BF98:BF229))*I36),2)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ROUND((SUM(BG98:BG229)),2)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ROUND((SUM(BH98:BH229)),2)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ROUND((SUM(BI98:BI229)),2)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02 - SO 101 - Oprava propustku Ø 800 v km 0,146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J100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275</v>
      </c>
      <c r="E66" s="182"/>
      <c r="F66" s="182"/>
      <c r="G66" s="182"/>
      <c r="H66" s="182"/>
      <c r="I66" s="182"/>
      <c r="J66" s="183">
        <f>J142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383</v>
      </c>
      <c r="E67" s="182"/>
      <c r="F67" s="182"/>
      <c r="G67" s="182"/>
      <c r="H67" s="182"/>
      <c r="I67" s="182"/>
      <c r="J67" s="183">
        <f>J155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384</v>
      </c>
      <c r="E68" s="182"/>
      <c r="F68" s="182"/>
      <c r="G68" s="182"/>
      <c r="H68" s="182"/>
      <c r="I68" s="182"/>
      <c r="J68" s="183">
        <f>J160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131</v>
      </c>
      <c r="E69" s="182"/>
      <c r="F69" s="182"/>
      <c r="G69" s="182"/>
      <c r="H69" s="182"/>
      <c r="I69" s="182"/>
      <c r="J69" s="183">
        <f>J175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385</v>
      </c>
      <c r="E70" s="182"/>
      <c r="F70" s="182"/>
      <c r="G70" s="182"/>
      <c r="H70" s="182"/>
      <c r="I70" s="182"/>
      <c r="J70" s="183">
        <f>J182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386</v>
      </c>
      <c r="E71" s="182"/>
      <c r="F71" s="182"/>
      <c r="G71" s="182"/>
      <c r="H71" s="182"/>
      <c r="I71" s="182"/>
      <c r="J71" s="183">
        <f>J188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387</v>
      </c>
      <c r="E72" s="182"/>
      <c r="F72" s="182"/>
      <c r="G72" s="182"/>
      <c r="H72" s="182"/>
      <c r="I72" s="182"/>
      <c r="J72" s="183">
        <f>J191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132</v>
      </c>
      <c r="E73" s="182"/>
      <c r="F73" s="182"/>
      <c r="G73" s="182"/>
      <c r="H73" s="182"/>
      <c r="I73" s="182"/>
      <c r="J73" s="183">
        <f>J199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388</v>
      </c>
      <c r="E74" s="182"/>
      <c r="F74" s="182"/>
      <c r="G74" s="182"/>
      <c r="H74" s="182"/>
      <c r="I74" s="182"/>
      <c r="J74" s="183">
        <f>J203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133</v>
      </c>
      <c r="E75" s="182"/>
      <c r="F75" s="182"/>
      <c r="G75" s="182"/>
      <c r="H75" s="182"/>
      <c r="I75" s="182"/>
      <c r="J75" s="183">
        <f>J206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134</v>
      </c>
      <c r="E76" s="182"/>
      <c r="F76" s="182"/>
      <c r="G76" s="182"/>
      <c r="H76" s="182"/>
      <c r="I76" s="182"/>
      <c r="J76" s="183">
        <f>J227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82" spans="1:31" s="2" customFormat="1" ht="6.95" customHeight="1">
      <c r="A82" s="38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4.95" customHeight="1">
      <c r="A83" s="38"/>
      <c r="B83" s="39"/>
      <c r="C83" s="23" t="s">
        <v>135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16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169" t="str">
        <f>E7</f>
        <v>II183 Srbice - Poděvousy - oprava</v>
      </c>
      <c r="F86" s="32"/>
      <c r="G86" s="32"/>
      <c r="H86" s="32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2:12" s="1" customFormat="1" ht="12" customHeight="1">
      <c r="B87" s="21"/>
      <c r="C87" s="32" t="s">
        <v>121</v>
      </c>
      <c r="D87" s="22"/>
      <c r="E87" s="22"/>
      <c r="F87" s="22"/>
      <c r="G87" s="22"/>
      <c r="H87" s="22"/>
      <c r="I87" s="22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169" t="s">
        <v>273</v>
      </c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123</v>
      </c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69" t="str">
        <f>E11</f>
        <v>02 - SO 101 - Oprava propustku Ø 800 v km 0,146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21</v>
      </c>
      <c r="D92" s="40"/>
      <c r="E92" s="40"/>
      <c r="F92" s="27" t="str">
        <f>F14</f>
        <v xml:space="preserve"> </v>
      </c>
      <c r="G92" s="40"/>
      <c r="H92" s="40"/>
      <c r="I92" s="32" t="s">
        <v>23</v>
      </c>
      <c r="J92" s="72" t="str">
        <f>IF(J14="","",J14)</f>
        <v>5. 12. 2022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25</v>
      </c>
      <c r="D94" s="40"/>
      <c r="E94" s="40"/>
      <c r="F94" s="27" t="str">
        <f>E17</f>
        <v>SÚS PK, p.o.</v>
      </c>
      <c r="G94" s="40"/>
      <c r="H94" s="40"/>
      <c r="I94" s="32" t="s">
        <v>33</v>
      </c>
      <c r="J94" s="36" t="str">
        <f>E23</f>
        <v>IK Plzeň s.r.o.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31</v>
      </c>
      <c r="D95" s="40"/>
      <c r="E95" s="40"/>
      <c r="F95" s="27" t="str">
        <f>IF(E20="","",E20)</f>
        <v>Vyplň údaj</v>
      </c>
      <c r="G95" s="40"/>
      <c r="H95" s="40"/>
      <c r="I95" s="32" t="s">
        <v>38</v>
      </c>
      <c r="J95" s="36" t="str">
        <f>E26</f>
        <v xml:space="preserve"> </v>
      </c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11" customFormat="1" ht="29.25" customHeight="1">
      <c r="A97" s="185"/>
      <c r="B97" s="186"/>
      <c r="C97" s="187" t="s">
        <v>136</v>
      </c>
      <c r="D97" s="188" t="s">
        <v>60</v>
      </c>
      <c r="E97" s="188" t="s">
        <v>56</v>
      </c>
      <c r="F97" s="188" t="s">
        <v>57</v>
      </c>
      <c r="G97" s="188" t="s">
        <v>137</v>
      </c>
      <c r="H97" s="188" t="s">
        <v>138</v>
      </c>
      <c r="I97" s="188" t="s">
        <v>139</v>
      </c>
      <c r="J97" s="188" t="s">
        <v>127</v>
      </c>
      <c r="K97" s="189" t="s">
        <v>140</v>
      </c>
      <c r="L97" s="190"/>
      <c r="M97" s="92" t="s">
        <v>19</v>
      </c>
      <c r="N97" s="93" t="s">
        <v>45</v>
      </c>
      <c r="O97" s="93" t="s">
        <v>141</v>
      </c>
      <c r="P97" s="93" t="s">
        <v>142</v>
      </c>
      <c r="Q97" s="93" t="s">
        <v>143</v>
      </c>
      <c r="R97" s="93" t="s">
        <v>144</v>
      </c>
      <c r="S97" s="93" t="s">
        <v>145</v>
      </c>
      <c r="T97" s="94" t="s">
        <v>146</v>
      </c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</row>
    <row r="98" spans="1:63" s="2" customFormat="1" ht="22.8" customHeight="1">
      <c r="A98" s="38"/>
      <c r="B98" s="39"/>
      <c r="C98" s="99" t="s">
        <v>147</v>
      </c>
      <c r="D98" s="40"/>
      <c r="E98" s="40"/>
      <c r="F98" s="40"/>
      <c r="G98" s="40"/>
      <c r="H98" s="40"/>
      <c r="I98" s="40"/>
      <c r="J98" s="191">
        <f>BK98</f>
        <v>0</v>
      </c>
      <c r="K98" s="40"/>
      <c r="L98" s="44"/>
      <c r="M98" s="95"/>
      <c r="N98" s="192"/>
      <c r="O98" s="96"/>
      <c r="P98" s="193">
        <f>P99</f>
        <v>0</v>
      </c>
      <c r="Q98" s="96"/>
      <c r="R98" s="193">
        <f>R99</f>
        <v>265.72913218</v>
      </c>
      <c r="S98" s="96"/>
      <c r="T98" s="194">
        <f>T99</f>
        <v>39.9632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74</v>
      </c>
      <c r="AU98" s="17" t="s">
        <v>128</v>
      </c>
      <c r="BK98" s="195">
        <f>BK99</f>
        <v>0</v>
      </c>
    </row>
    <row r="99" spans="1:63" s="12" customFormat="1" ht="25.9" customHeight="1">
      <c r="A99" s="12"/>
      <c r="B99" s="196"/>
      <c r="C99" s="197"/>
      <c r="D99" s="198" t="s">
        <v>74</v>
      </c>
      <c r="E99" s="199" t="s">
        <v>148</v>
      </c>
      <c r="F99" s="199" t="s">
        <v>149</v>
      </c>
      <c r="G99" s="197"/>
      <c r="H99" s="197"/>
      <c r="I99" s="200"/>
      <c r="J99" s="201">
        <f>BK99</f>
        <v>0</v>
      </c>
      <c r="K99" s="197"/>
      <c r="L99" s="202"/>
      <c r="M99" s="203"/>
      <c r="N99" s="204"/>
      <c r="O99" s="204"/>
      <c r="P99" s="205">
        <f>P100+P142+P155+P160+P175+P182+P188+P191+P199+P203+P206+P227</f>
        <v>0</v>
      </c>
      <c r="Q99" s="204"/>
      <c r="R99" s="205">
        <f>R100+R142+R155+R160+R175+R182+R188+R191+R199+R203+R206+R227</f>
        <v>265.72913218</v>
      </c>
      <c r="S99" s="204"/>
      <c r="T99" s="206">
        <f>T100+T142+T155+T160+T175+T182+T188+T191+T199+T203+T206+T227</f>
        <v>39.9632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75</v>
      </c>
      <c r="AY99" s="207" t="s">
        <v>150</v>
      </c>
      <c r="BK99" s="209">
        <f>BK100+BK142+BK155+BK160+BK175+BK182+BK188+BK191+BK199+BK203+BK206+BK227</f>
        <v>0</v>
      </c>
    </row>
    <row r="100" spans="1:63" s="12" customFormat="1" ht="22.8" customHeight="1">
      <c r="A100" s="12"/>
      <c r="B100" s="196"/>
      <c r="C100" s="197"/>
      <c r="D100" s="198" t="s">
        <v>74</v>
      </c>
      <c r="E100" s="210" t="s">
        <v>82</v>
      </c>
      <c r="F100" s="210" t="s">
        <v>151</v>
      </c>
      <c r="G100" s="197"/>
      <c r="H100" s="197"/>
      <c r="I100" s="200"/>
      <c r="J100" s="211">
        <f>BK100</f>
        <v>0</v>
      </c>
      <c r="K100" s="197"/>
      <c r="L100" s="202"/>
      <c r="M100" s="203"/>
      <c r="N100" s="204"/>
      <c r="O100" s="204"/>
      <c r="P100" s="205">
        <f>SUM(P101:P141)</f>
        <v>0</v>
      </c>
      <c r="Q100" s="204"/>
      <c r="R100" s="205">
        <f>SUM(R101:R141)</f>
        <v>133.187</v>
      </c>
      <c r="S100" s="204"/>
      <c r="T100" s="206">
        <f>SUM(T101:T141)</f>
        <v>18.1632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7" t="s">
        <v>82</v>
      </c>
      <c r="AT100" s="208" t="s">
        <v>74</v>
      </c>
      <c r="AU100" s="208" t="s">
        <v>82</v>
      </c>
      <c r="AY100" s="207" t="s">
        <v>150</v>
      </c>
      <c r="BK100" s="209">
        <f>SUM(BK101:BK141)</f>
        <v>0</v>
      </c>
    </row>
    <row r="101" spans="1:65" s="2" customFormat="1" ht="66.75" customHeight="1">
      <c r="A101" s="38"/>
      <c r="B101" s="39"/>
      <c r="C101" s="212" t="s">
        <v>82</v>
      </c>
      <c r="D101" s="212" t="s">
        <v>152</v>
      </c>
      <c r="E101" s="213" t="s">
        <v>153</v>
      </c>
      <c r="F101" s="214" t="s">
        <v>154</v>
      </c>
      <c r="G101" s="215" t="s">
        <v>155</v>
      </c>
      <c r="H101" s="216">
        <v>22.704</v>
      </c>
      <c r="I101" s="217"/>
      <c r="J101" s="218">
        <f>ROUND(I101*H101,2)</f>
        <v>0</v>
      </c>
      <c r="K101" s="214" t="s">
        <v>156</v>
      </c>
      <c r="L101" s="44"/>
      <c r="M101" s="219" t="s">
        <v>19</v>
      </c>
      <c r="N101" s="220" t="s">
        <v>46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0.58</v>
      </c>
      <c r="T101" s="222">
        <f>S101*H101</f>
        <v>13.16832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157</v>
      </c>
      <c r="AT101" s="223" t="s">
        <v>152</v>
      </c>
      <c r="AU101" s="223" t="s">
        <v>84</v>
      </c>
      <c r="AY101" s="17" t="s">
        <v>150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157</v>
      </c>
      <c r="BM101" s="223" t="s">
        <v>389</v>
      </c>
    </row>
    <row r="102" spans="1:47" s="2" customFormat="1" ht="12">
      <c r="A102" s="38"/>
      <c r="B102" s="39"/>
      <c r="C102" s="40"/>
      <c r="D102" s="225" t="s">
        <v>159</v>
      </c>
      <c r="E102" s="40"/>
      <c r="F102" s="226" t="s">
        <v>160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159</v>
      </c>
      <c r="AU102" s="17" t="s">
        <v>84</v>
      </c>
    </row>
    <row r="103" spans="1:51" s="13" customFormat="1" ht="12">
      <c r="A103" s="13"/>
      <c r="B103" s="230"/>
      <c r="C103" s="231"/>
      <c r="D103" s="232" t="s">
        <v>161</v>
      </c>
      <c r="E103" s="233" t="s">
        <v>19</v>
      </c>
      <c r="F103" s="234" t="s">
        <v>390</v>
      </c>
      <c r="G103" s="231"/>
      <c r="H103" s="233" t="s">
        <v>19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161</v>
      </c>
      <c r="AU103" s="240" t="s">
        <v>84</v>
      </c>
      <c r="AV103" s="13" t="s">
        <v>82</v>
      </c>
      <c r="AW103" s="13" t="s">
        <v>37</v>
      </c>
      <c r="AX103" s="13" t="s">
        <v>75</v>
      </c>
      <c r="AY103" s="240" t="s">
        <v>150</v>
      </c>
    </row>
    <row r="104" spans="1:51" s="14" customFormat="1" ht="12">
      <c r="A104" s="14"/>
      <c r="B104" s="241"/>
      <c r="C104" s="242"/>
      <c r="D104" s="232" t="s">
        <v>161</v>
      </c>
      <c r="E104" s="243" t="s">
        <v>19</v>
      </c>
      <c r="F104" s="244" t="s">
        <v>391</v>
      </c>
      <c r="G104" s="242"/>
      <c r="H104" s="245">
        <v>22.704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161</v>
      </c>
      <c r="AU104" s="251" t="s">
        <v>84</v>
      </c>
      <c r="AV104" s="14" t="s">
        <v>84</v>
      </c>
      <c r="AW104" s="14" t="s">
        <v>37</v>
      </c>
      <c r="AX104" s="14" t="s">
        <v>75</v>
      </c>
      <c r="AY104" s="251" t="s">
        <v>150</v>
      </c>
    </row>
    <row r="105" spans="1:65" s="2" customFormat="1" ht="55.5" customHeight="1">
      <c r="A105" s="38"/>
      <c r="B105" s="39"/>
      <c r="C105" s="212" t="s">
        <v>84</v>
      </c>
      <c r="D105" s="212" t="s">
        <v>152</v>
      </c>
      <c r="E105" s="213" t="s">
        <v>392</v>
      </c>
      <c r="F105" s="214" t="s">
        <v>393</v>
      </c>
      <c r="G105" s="215" t="s">
        <v>155</v>
      </c>
      <c r="H105" s="216">
        <v>22.704</v>
      </c>
      <c r="I105" s="217"/>
      <c r="J105" s="218">
        <f>ROUND(I105*H105,2)</f>
        <v>0</v>
      </c>
      <c r="K105" s="214" t="s">
        <v>156</v>
      </c>
      <c r="L105" s="44"/>
      <c r="M105" s="219" t="s">
        <v>19</v>
      </c>
      <c r="N105" s="220" t="s">
        <v>46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0.22</v>
      </c>
      <c r="T105" s="222">
        <f>S105*H105</f>
        <v>4.99488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157</v>
      </c>
      <c r="AT105" s="223" t="s">
        <v>152</v>
      </c>
      <c r="AU105" s="223" t="s">
        <v>84</v>
      </c>
      <c r="AY105" s="17" t="s">
        <v>150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157</v>
      </c>
      <c r="BM105" s="223" t="s">
        <v>394</v>
      </c>
    </row>
    <row r="106" spans="1:47" s="2" customFormat="1" ht="12">
      <c r="A106" s="38"/>
      <c r="B106" s="39"/>
      <c r="C106" s="40"/>
      <c r="D106" s="225" t="s">
        <v>159</v>
      </c>
      <c r="E106" s="40"/>
      <c r="F106" s="226" t="s">
        <v>395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159</v>
      </c>
      <c r="AU106" s="17" t="s">
        <v>84</v>
      </c>
    </row>
    <row r="107" spans="1:65" s="2" customFormat="1" ht="33" customHeight="1">
      <c r="A107" s="38"/>
      <c r="B107" s="39"/>
      <c r="C107" s="212" t="s">
        <v>174</v>
      </c>
      <c r="D107" s="212" t="s">
        <v>152</v>
      </c>
      <c r="E107" s="213" t="s">
        <v>396</v>
      </c>
      <c r="F107" s="214" t="s">
        <v>397</v>
      </c>
      <c r="G107" s="215" t="s">
        <v>183</v>
      </c>
      <c r="H107" s="216">
        <v>7.84</v>
      </c>
      <c r="I107" s="217"/>
      <c r="J107" s="218">
        <f>ROUND(I107*H107,2)</f>
        <v>0</v>
      </c>
      <c r="K107" s="214" t="s">
        <v>156</v>
      </c>
      <c r="L107" s="44"/>
      <c r="M107" s="219" t="s">
        <v>19</v>
      </c>
      <c r="N107" s="220" t="s">
        <v>46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157</v>
      </c>
      <c r="AT107" s="223" t="s">
        <v>152</v>
      </c>
      <c r="AU107" s="223" t="s">
        <v>84</v>
      </c>
      <c r="AY107" s="17" t="s">
        <v>150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157</v>
      </c>
      <c r="BM107" s="223" t="s">
        <v>398</v>
      </c>
    </row>
    <row r="108" spans="1:47" s="2" customFormat="1" ht="12">
      <c r="A108" s="38"/>
      <c r="B108" s="39"/>
      <c r="C108" s="40"/>
      <c r="D108" s="225" t="s">
        <v>159</v>
      </c>
      <c r="E108" s="40"/>
      <c r="F108" s="226" t="s">
        <v>399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159</v>
      </c>
      <c r="AU108" s="17" t="s">
        <v>84</v>
      </c>
    </row>
    <row r="109" spans="1:51" s="13" customFormat="1" ht="12">
      <c r="A109" s="13"/>
      <c r="B109" s="230"/>
      <c r="C109" s="231"/>
      <c r="D109" s="232" t="s">
        <v>161</v>
      </c>
      <c r="E109" s="233" t="s">
        <v>19</v>
      </c>
      <c r="F109" s="234" t="s">
        <v>400</v>
      </c>
      <c r="G109" s="231"/>
      <c r="H109" s="233" t="s">
        <v>19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161</v>
      </c>
      <c r="AU109" s="240" t="s">
        <v>84</v>
      </c>
      <c r="AV109" s="13" t="s">
        <v>82</v>
      </c>
      <c r="AW109" s="13" t="s">
        <v>37</v>
      </c>
      <c r="AX109" s="13" t="s">
        <v>75</v>
      </c>
      <c r="AY109" s="240" t="s">
        <v>150</v>
      </c>
    </row>
    <row r="110" spans="1:51" s="14" customFormat="1" ht="12">
      <c r="A110" s="14"/>
      <c r="B110" s="241"/>
      <c r="C110" s="242"/>
      <c r="D110" s="232" t="s">
        <v>161</v>
      </c>
      <c r="E110" s="243" t="s">
        <v>19</v>
      </c>
      <c r="F110" s="244" t="s">
        <v>401</v>
      </c>
      <c r="G110" s="242"/>
      <c r="H110" s="245">
        <v>7.84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161</v>
      </c>
      <c r="AU110" s="251" t="s">
        <v>84</v>
      </c>
      <c r="AV110" s="14" t="s">
        <v>84</v>
      </c>
      <c r="AW110" s="14" t="s">
        <v>37</v>
      </c>
      <c r="AX110" s="14" t="s">
        <v>75</v>
      </c>
      <c r="AY110" s="251" t="s">
        <v>150</v>
      </c>
    </row>
    <row r="111" spans="1:65" s="2" customFormat="1" ht="44.25" customHeight="1">
      <c r="A111" s="38"/>
      <c r="B111" s="39"/>
      <c r="C111" s="212" t="s">
        <v>157</v>
      </c>
      <c r="D111" s="212" t="s">
        <v>152</v>
      </c>
      <c r="E111" s="213" t="s">
        <v>402</v>
      </c>
      <c r="F111" s="214" t="s">
        <v>403</v>
      </c>
      <c r="G111" s="215" t="s">
        <v>183</v>
      </c>
      <c r="H111" s="216">
        <v>0.619</v>
      </c>
      <c r="I111" s="217"/>
      <c r="J111" s="218">
        <f>ROUND(I111*H111,2)</f>
        <v>0</v>
      </c>
      <c r="K111" s="214" t="s">
        <v>156</v>
      </c>
      <c r="L111" s="44"/>
      <c r="M111" s="219" t="s">
        <v>19</v>
      </c>
      <c r="N111" s="220" t="s">
        <v>46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157</v>
      </c>
      <c r="AT111" s="223" t="s">
        <v>152</v>
      </c>
      <c r="AU111" s="223" t="s">
        <v>84</v>
      </c>
      <c r="AY111" s="17" t="s">
        <v>150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157</v>
      </c>
      <c r="BM111" s="223" t="s">
        <v>404</v>
      </c>
    </row>
    <row r="112" spans="1:47" s="2" customFormat="1" ht="12">
      <c r="A112" s="38"/>
      <c r="B112" s="39"/>
      <c r="C112" s="40"/>
      <c r="D112" s="225" t="s">
        <v>159</v>
      </c>
      <c r="E112" s="40"/>
      <c r="F112" s="226" t="s">
        <v>405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159</v>
      </c>
      <c r="AU112" s="17" t="s">
        <v>84</v>
      </c>
    </row>
    <row r="113" spans="1:51" s="13" customFormat="1" ht="12">
      <c r="A113" s="13"/>
      <c r="B113" s="230"/>
      <c r="C113" s="231"/>
      <c r="D113" s="232" t="s">
        <v>161</v>
      </c>
      <c r="E113" s="233" t="s">
        <v>19</v>
      </c>
      <c r="F113" s="234" t="s">
        <v>406</v>
      </c>
      <c r="G113" s="231"/>
      <c r="H113" s="233" t="s">
        <v>19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161</v>
      </c>
      <c r="AU113" s="240" t="s">
        <v>84</v>
      </c>
      <c r="AV113" s="13" t="s">
        <v>82</v>
      </c>
      <c r="AW113" s="13" t="s">
        <v>37</v>
      </c>
      <c r="AX113" s="13" t="s">
        <v>75</v>
      </c>
      <c r="AY113" s="240" t="s">
        <v>150</v>
      </c>
    </row>
    <row r="114" spans="1:51" s="14" customFormat="1" ht="12">
      <c r="A114" s="14"/>
      <c r="B114" s="241"/>
      <c r="C114" s="242"/>
      <c r="D114" s="232" t="s">
        <v>161</v>
      </c>
      <c r="E114" s="243" t="s">
        <v>19</v>
      </c>
      <c r="F114" s="244" t="s">
        <v>407</v>
      </c>
      <c r="G114" s="242"/>
      <c r="H114" s="245">
        <v>0.619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161</v>
      </c>
      <c r="AU114" s="251" t="s">
        <v>84</v>
      </c>
      <c r="AV114" s="14" t="s">
        <v>84</v>
      </c>
      <c r="AW114" s="14" t="s">
        <v>37</v>
      </c>
      <c r="AX114" s="14" t="s">
        <v>75</v>
      </c>
      <c r="AY114" s="251" t="s">
        <v>150</v>
      </c>
    </row>
    <row r="115" spans="1:65" s="2" customFormat="1" ht="49.05" customHeight="1">
      <c r="A115" s="38"/>
      <c r="B115" s="39"/>
      <c r="C115" s="212" t="s">
        <v>188</v>
      </c>
      <c r="D115" s="212" t="s">
        <v>152</v>
      </c>
      <c r="E115" s="213" t="s">
        <v>408</v>
      </c>
      <c r="F115" s="214" t="s">
        <v>409</v>
      </c>
      <c r="G115" s="215" t="s">
        <v>183</v>
      </c>
      <c r="H115" s="216">
        <v>95.893</v>
      </c>
      <c r="I115" s="217"/>
      <c r="J115" s="218">
        <f>ROUND(I115*H115,2)</f>
        <v>0</v>
      </c>
      <c r="K115" s="214" t="s">
        <v>156</v>
      </c>
      <c r="L115" s="44"/>
      <c r="M115" s="219" t="s">
        <v>19</v>
      </c>
      <c r="N115" s="220" t="s">
        <v>46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157</v>
      </c>
      <c r="AT115" s="223" t="s">
        <v>152</v>
      </c>
      <c r="AU115" s="223" t="s">
        <v>84</v>
      </c>
      <c r="AY115" s="17" t="s">
        <v>150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157</v>
      </c>
      <c r="BM115" s="223" t="s">
        <v>410</v>
      </c>
    </row>
    <row r="116" spans="1:47" s="2" customFormat="1" ht="12">
      <c r="A116" s="38"/>
      <c r="B116" s="39"/>
      <c r="C116" s="40"/>
      <c r="D116" s="225" t="s">
        <v>159</v>
      </c>
      <c r="E116" s="40"/>
      <c r="F116" s="226" t="s">
        <v>411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159</v>
      </c>
      <c r="AU116" s="17" t="s">
        <v>84</v>
      </c>
    </row>
    <row r="117" spans="1:51" s="14" customFormat="1" ht="12">
      <c r="A117" s="14"/>
      <c r="B117" s="241"/>
      <c r="C117" s="242"/>
      <c r="D117" s="232" t="s">
        <v>161</v>
      </c>
      <c r="E117" s="243" t="s">
        <v>19</v>
      </c>
      <c r="F117" s="244" t="s">
        <v>412</v>
      </c>
      <c r="G117" s="242"/>
      <c r="H117" s="245">
        <v>95.893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161</v>
      </c>
      <c r="AU117" s="251" t="s">
        <v>84</v>
      </c>
      <c r="AV117" s="14" t="s">
        <v>84</v>
      </c>
      <c r="AW117" s="14" t="s">
        <v>37</v>
      </c>
      <c r="AX117" s="14" t="s">
        <v>75</v>
      </c>
      <c r="AY117" s="251" t="s">
        <v>150</v>
      </c>
    </row>
    <row r="118" spans="1:65" s="2" customFormat="1" ht="62.7" customHeight="1">
      <c r="A118" s="38"/>
      <c r="B118" s="39"/>
      <c r="C118" s="212" t="s">
        <v>194</v>
      </c>
      <c r="D118" s="212" t="s">
        <v>152</v>
      </c>
      <c r="E118" s="213" t="s">
        <v>276</v>
      </c>
      <c r="F118" s="214" t="s">
        <v>277</v>
      </c>
      <c r="G118" s="215" t="s">
        <v>183</v>
      </c>
      <c r="H118" s="216">
        <v>104.352</v>
      </c>
      <c r="I118" s="217"/>
      <c r="J118" s="218">
        <f>ROUND(I118*H118,2)</f>
        <v>0</v>
      </c>
      <c r="K118" s="214" t="s">
        <v>156</v>
      </c>
      <c r="L118" s="44"/>
      <c r="M118" s="219" t="s">
        <v>19</v>
      </c>
      <c r="N118" s="220" t="s">
        <v>46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157</v>
      </c>
      <c r="AT118" s="223" t="s">
        <v>152</v>
      </c>
      <c r="AU118" s="223" t="s">
        <v>84</v>
      </c>
      <c r="AY118" s="17" t="s">
        <v>150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157</v>
      </c>
      <c r="BM118" s="223" t="s">
        <v>413</v>
      </c>
    </row>
    <row r="119" spans="1:47" s="2" customFormat="1" ht="12">
      <c r="A119" s="38"/>
      <c r="B119" s="39"/>
      <c r="C119" s="40"/>
      <c r="D119" s="225" t="s">
        <v>159</v>
      </c>
      <c r="E119" s="40"/>
      <c r="F119" s="226" t="s">
        <v>279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159</v>
      </c>
      <c r="AU119" s="17" t="s">
        <v>84</v>
      </c>
    </row>
    <row r="120" spans="1:51" s="13" customFormat="1" ht="12">
      <c r="A120" s="13"/>
      <c r="B120" s="230"/>
      <c r="C120" s="231"/>
      <c r="D120" s="232" t="s">
        <v>161</v>
      </c>
      <c r="E120" s="233" t="s">
        <v>19</v>
      </c>
      <c r="F120" s="234" t="s">
        <v>414</v>
      </c>
      <c r="G120" s="231"/>
      <c r="H120" s="233" t="s">
        <v>19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161</v>
      </c>
      <c r="AU120" s="240" t="s">
        <v>84</v>
      </c>
      <c r="AV120" s="13" t="s">
        <v>82</v>
      </c>
      <c r="AW120" s="13" t="s">
        <v>37</v>
      </c>
      <c r="AX120" s="13" t="s">
        <v>75</v>
      </c>
      <c r="AY120" s="240" t="s">
        <v>150</v>
      </c>
    </row>
    <row r="121" spans="1:51" s="14" customFormat="1" ht="12">
      <c r="A121" s="14"/>
      <c r="B121" s="241"/>
      <c r="C121" s="242"/>
      <c r="D121" s="232" t="s">
        <v>161</v>
      </c>
      <c r="E121" s="243" t="s">
        <v>19</v>
      </c>
      <c r="F121" s="244" t="s">
        <v>415</v>
      </c>
      <c r="G121" s="242"/>
      <c r="H121" s="245">
        <v>104.352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161</v>
      </c>
      <c r="AU121" s="251" t="s">
        <v>84</v>
      </c>
      <c r="AV121" s="14" t="s">
        <v>84</v>
      </c>
      <c r="AW121" s="14" t="s">
        <v>37</v>
      </c>
      <c r="AX121" s="14" t="s">
        <v>75</v>
      </c>
      <c r="AY121" s="251" t="s">
        <v>150</v>
      </c>
    </row>
    <row r="122" spans="1:65" s="2" customFormat="1" ht="66.75" customHeight="1">
      <c r="A122" s="38"/>
      <c r="B122" s="39"/>
      <c r="C122" s="212" t="s">
        <v>201</v>
      </c>
      <c r="D122" s="212" t="s">
        <v>152</v>
      </c>
      <c r="E122" s="213" t="s">
        <v>282</v>
      </c>
      <c r="F122" s="214" t="s">
        <v>283</v>
      </c>
      <c r="G122" s="215" t="s">
        <v>183</v>
      </c>
      <c r="H122" s="216">
        <v>2713.152</v>
      </c>
      <c r="I122" s="217"/>
      <c r="J122" s="218">
        <f>ROUND(I122*H122,2)</f>
        <v>0</v>
      </c>
      <c r="K122" s="214" t="s">
        <v>156</v>
      </c>
      <c r="L122" s="44"/>
      <c r="M122" s="219" t="s">
        <v>19</v>
      </c>
      <c r="N122" s="220" t="s">
        <v>46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157</v>
      </c>
      <c r="AT122" s="223" t="s">
        <v>152</v>
      </c>
      <c r="AU122" s="223" t="s">
        <v>84</v>
      </c>
      <c r="AY122" s="17" t="s">
        <v>150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157</v>
      </c>
      <c r="BM122" s="223" t="s">
        <v>416</v>
      </c>
    </row>
    <row r="123" spans="1:47" s="2" customFormat="1" ht="12">
      <c r="A123" s="38"/>
      <c r="B123" s="39"/>
      <c r="C123" s="40"/>
      <c r="D123" s="225" t="s">
        <v>159</v>
      </c>
      <c r="E123" s="40"/>
      <c r="F123" s="226" t="s">
        <v>285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159</v>
      </c>
      <c r="AU123" s="17" t="s">
        <v>84</v>
      </c>
    </row>
    <row r="124" spans="1:51" s="14" customFormat="1" ht="12">
      <c r="A124" s="14"/>
      <c r="B124" s="241"/>
      <c r="C124" s="242"/>
      <c r="D124" s="232" t="s">
        <v>161</v>
      </c>
      <c r="E124" s="243" t="s">
        <v>19</v>
      </c>
      <c r="F124" s="244" t="s">
        <v>417</v>
      </c>
      <c r="G124" s="242"/>
      <c r="H124" s="245">
        <v>2713.152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161</v>
      </c>
      <c r="AU124" s="251" t="s">
        <v>84</v>
      </c>
      <c r="AV124" s="14" t="s">
        <v>84</v>
      </c>
      <c r="AW124" s="14" t="s">
        <v>37</v>
      </c>
      <c r="AX124" s="14" t="s">
        <v>75</v>
      </c>
      <c r="AY124" s="251" t="s">
        <v>150</v>
      </c>
    </row>
    <row r="125" spans="1:65" s="2" customFormat="1" ht="44.25" customHeight="1">
      <c r="A125" s="38"/>
      <c r="B125" s="39"/>
      <c r="C125" s="212" t="s">
        <v>206</v>
      </c>
      <c r="D125" s="212" t="s">
        <v>152</v>
      </c>
      <c r="E125" s="213" t="s">
        <v>418</v>
      </c>
      <c r="F125" s="214" t="s">
        <v>263</v>
      </c>
      <c r="G125" s="215" t="s">
        <v>205</v>
      </c>
      <c r="H125" s="216">
        <v>193.051</v>
      </c>
      <c r="I125" s="217"/>
      <c r="J125" s="218">
        <f>ROUND(I125*H125,2)</f>
        <v>0</v>
      </c>
      <c r="K125" s="214" t="s">
        <v>156</v>
      </c>
      <c r="L125" s="44"/>
      <c r="M125" s="219" t="s">
        <v>19</v>
      </c>
      <c r="N125" s="220" t="s">
        <v>46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84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157</v>
      </c>
      <c r="BM125" s="223" t="s">
        <v>419</v>
      </c>
    </row>
    <row r="126" spans="1:47" s="2" customFormat="1" ht="12">
      <c r="A126" s="38"/>
      <c r="B126" s="39"/>
      <c r="C126" s="40"/>
      <c r="D126" s="225" t="s">
        <v>159</v>
      </c>
      <c r="E126" s="40"/>
      <c r="F126" s="226" t="s">
        <v>420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84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421</v>
      </c>
      <c r="G127" s="242"/>
      <c r="H127" s="245">
        <v>193.051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84</v>
      </c>
      <c r="AV127" s="14" t="s">
        <v>84</v>
      </c>
      <c r="AW127" s="14" t="s">
        <v>37</v>
      </c>
      <c r="AX127" s="14" t="s">
        <v>75</v>
      </c>
      <c r="AY127" s="251" t="s">
        <v>150</v>
      </c>
    </row>
    <row r="128" spans="1:65" s="2" customFormat="1" ht="44.25" customHeight="1">
      <c r="A128" s="38"/>
      <c r="B128" s="39"/>
      <c r="C128" s="212" t="s">
        <v>214</v>
      </c>
      <c r="D128" s="212" t="s">
        <v>152</v>
      </c>
      <c r="E128" s="213" t="s">
        <v>422</v>
      </c>
      <c r="F128" s="214" t="s">
        <v>423</v>
      </c>
      <c r="G128" s="215" t="s">
        <v>183</v>
      </c>
      <c r="H128" s="216">
        <v>41.693</v>
      </c>
      <c r="I128" s="217"/>
      <c r="J128" s="218">
        <f>ROUND(I128*H128,2)</f>
        <v>0</v>
      </c>
      <c r="K128" s="214" t="s">
        <v>156</v>
      </c>
      <c r="L128" s="44"/>
      <c r="M128" s="219" t="s">
        <v>19</v>
      </c>
      <c r="N128" s="220" t="s">
        <v>46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157</v>
      </c>
      <c r="AT128" s="223" t="s">
        <v>152</v>
      </c>
      <c r="AU128" s="223" t="s">
        <v>84</v>
      </c>
      <c r="AY128" s="17" t="s">
        <v>150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157</v>
      </c>
      <c r="BM128" s="223" t="s">
        <v>424</v>
      </c>
    </row>
    <row r="129" spans="1:47" s="2" customFormat="1" ht="12">
      <c r="A129" s="38"/>
      <c r="B129" s="39"/>
      <c r="C129" s="40"/>
      <c r="D129" s="225" t="s">
        <v>159</v>
      </c>
      <c r="E129" s="40"/>
      <c r="F129" s="226" t="s">
        <v>425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84</v>
      </c>
    </row>
    <row r="130" spans="1:51" s="13" customFormat="1" ht="12">
      <c r="A130" s="13"/>
      <c r="B130" s="230"/>
      <c r="C130" s="231"/>
      <c r="D130" s="232" t="s">
        <v>161</v>
      </c>
      <c r="E130" s="233" t="s">
        <v>19</v>
      </c>
      <c r="F130" s="234" t="s">
        <v>426</v>
      </c>
      <c r="G130" s="231"/>
      <c r="H130" s="233" t="s">
        <v>19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161</v>
      </c>
      <c r="AU130" s="240" t="s">
        <v>84</v>
      </c>
      <c r="AV130" s="13" t="s">
        <v>82</v>
      </c>
      <c r="AW130" s="13" t="s">
        <v>37</v>
      </c>
      <c r="AX130" s="13" t="s">
        <v>75</v>
      </c>
      <c r="AY130" s="240" t="s">
        <v>150</v>
      </c>
    </row>
    <row r="131" spans="1:51" s="14" customFormat="1" ht="12">
      <c r="A131" s="14"/>
      <c r="B131" s="241"/>
      <c r="C131" s="242"/>
      <c r="D131" s="232" t="s">
        <v>161</v>
      </c>
      <c r="E131" s="243" t="s">
        <v>19</v>
      </c>
      <c r="F131" s="244" t="s">
        <v>427</v>
      </c>
      <c r="G131" s="242"/>
      <c r="H131" s="245">
        <v>41.693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161</v>
      </c>
      <c r="AU131" s="251" t="s">
        <v>84</v>
      </c>
      <c r="AV131" s="14" t="s">
        <v>84</v>
      </c>
      <c r="AW131" s="14" t="s">
        <v>37</v>
      </c>
      <c r="AX131" s="14" t="s">
        <v>75</v>
      </c>
      <c r="AY131" s="251" t="s">
        <v>150</v>
      </c>
    </row>
    <row r="132" spans="1:65" s="2" customFormat="1" ht="16.5" customHeight="1">
      <c r="A132" s="38"/>
      <c r="B132" s="39"/>
      <c r="C132" s="252" t="s">
        <v>220</v>
      </c>
      <c r="D132" s="252" t="s">
        <v>202</v>
      </c>
      <c r="E132" s="253" t="s">
        <v>428</v>
      </c>
      <c r="F132" s="254" t="s">
        <v>429</v>
      </c>
      <c r="G132" s="255" t="s">
        <v>205</v>
      </c>
      <c r="H132" s="256">
        <v>77.132</v>
      </c>
      <c r="I132" s="257"/>
      <c r="J132" s="258">
        <f>ROUND(I132*H132,2)</f>
        <v>0</v>
      </c>
      <c r="K132" s="254" t="s">
        <v>156</v>
      </c>
      <c r="L132" s="259"/>
      <c r="M132" s="260" t="s">
        <v>19</v>
      </c>
      <c r="N132" s="261" t="s">
        <v>46</v>
      </c>
      <c r="O132" s="84"/>
      <c r="P132" s="221">
        <f>O132*H132</f>
        <v>0</v>
      </c>
      <c r="Q132" s="221">
        <v>1</v>
      </c>
      <c r="R132" s="221">
        <f>Q132*H132</f>
        <v>77.132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206</v>
      </c>
      <c r="AT132" s="223" t="s">
        <v>202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430</v>
      </c>
    </row>
    <row r="133" spans="1:51" s="14" customFormat="1" ht="12">
      <c r="A133" s="14"/>
      <c r="B133" s="241"/>
      <c r="C133" s="242"/>
      <c r="D133" s="232" t="s">
        <v>161</v>
      </c>
      <c r="E133" s="243" t="s">
        <v>19</v>
      </c>
      <c r="F133" s="244" t="s">
        <v>431</v>
      </c>
      <c r="G133" s="242"/>
      <c r="H133" s="245">
        <v>77.132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161</v>
      </c>
      <c r="AU133" s="251" t="s">
        <v>84</v>
      </c>
      <c r="AV133" s="14" t="s">
        <v>84</v>
      </c>
      <c r="AW133" s="14" t="s">
        <v>37</v>
      </c>
      <c r="AX133" s="14" t="s">
        <v>75</v>
      </c>
      <c r="AY133" s="251" t="s">
        <v>150</v>
      </c>
    </row>
    <row r="134" spans="1:65" s="2" customFormat="1" ht="66.75" customHeight="1">
      <c r="A134" s="38"/>
      <c r="B134" s="39"/>
      <c r="C134" s="212" t="s">
        <v>224</v>
      </c>
      <c r="D134" s="212" t="s">
        <v>152</v>
      </c>
      <c r="E134" s="213" t="s">
        <v>432</v>
      </c>
      <c r="F134" s="214" t="s">
        <v>433</v>
      </c>
      <c r="G134" s="215" t="s">
        <v>183</v>
      </c>
      <c r="H134" s="216">
        <v>30.3</v>
      </c>
      <c r="I134" s="217"/>
      <c r="J134" s="218">
        <f>ROUND(I134*H134,2)</f>
        <v>0</v>
      </c>
      <c r="K134" s="214" t="s">
        <v>156</v>
      </c>
      <c r="L134" s="44"/>
      <c r="M134" s="219" t="s">
        <v>19</v>
      </c>
      <c r="N134" s="220" t="s">
        <v>46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157</v>
      </c>
      <c r="AT134" s="223" t="s">
        <v>152</v>
      </c>
      <c r="AU134" s="223" t="s">
        <v>84</v>
      </c>
      <c r="AY134" s="17" t="s">
        <v>150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157</v>
      </c>
      <c r="BM134" s="223" t="s">
        <v>434</v>
      </c>
    </row>
    <row r="135" spans="1:47" s="2" customFormat="1" ht="12">
      <c r="A135" s="38"/>
      <c r="B135" s="39"/>
      <c r="C135" s="40"/>
      <c r="D135" s="225" t="s">
        <v>159</v>
      </c>
      <c r="E135" s="40"/>
      <c r="F135" s="226" t="s">
        <v>435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84</v>
      </c>
    </row>
    <row r="136" spans="1:51" s="13" customFormat="1" ht="12">
      <c r="A136" s="13"/>
      <c r="B136" s="230"/>
      <c r="C136" s="231"/>
      <c r="D136" s="232" t="s">
        <v>161</v>
      </c>
      <c r="E136" s="233" t="s">
        <v>19</v>
      </c>
      <c r="F136" s="234" t="s">
        <v>436</v>
      </c>
      <c r="G136" s="231"/>
      <c r="H136" s="233" t="s">
        <v>19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161</v>
      </c>
      <c r="AU136" s="240" t="s">
        <v>84</v>
      </c>
      <c r="AV136" s="13" t="s">
        <v>82</v>
      </c>
      <c r="AW136" s="13" t="s">
        <v>37</v>
      </c>
      <c r="AX136" s="13" t="s">
        <v>75</v>
      </c>
      <c r="AY136" s="240" t="s">
        <v>150</v>
      </c>
    </row>
    <row r="137" spans="1:51" s="14" customFormat="1" ht="12">
      <c r="A137" s="14"/>
      <c r="B137" s="241"/>
      <c r="C137" s="242"/>
      <c r="D137" s="232" t="s">
        <v>161</v>
      </c>
      <c r="E137" s="243" t="s">
        <v>19</v>
      </c>
      <c r="F137" s="244" t="s">
        <v>437</v>
      </c>
      <c r="G137" s="242"/>
      <c r="H137" s="245">
        <v>30.3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161</v>
      </c>
      <c r="AU137" s="251" t="s">
        <v>84</v>
      </c>
      <c r="AV137" s="14" t="s">
        <v>84</v>
      </c>
      <c r="AW137" s="14" t="s">
        <v>37</v>
      </c>
      <c r="AX137" s="14" t="s">
        <v>75</v>
      </c>
      <c r="AY137" s="251" t="s">
        <v>150</v>
      </c>
    </row>
    <row r="138" spans="1:65" s="2" customFormat="1" ht="16.5" customHeight="1">
      <c r="A138" s="38"/>
      <c r="B138" s="39"/>
      <c r="C138" s="252" t="s">
        <v>235</v>
      </c>
      <c r="D138" s="252" t="s">
        <v>202</v>
      </c>
      <c r="E138" s="253" t="s">
        <v>438</v>
      </c>
      <c r="F138" s="254" t="s">
        <v>439</v>
      </c>
      <c r="G138" s="255" t="s">
        <v>205</v>
      </c>
      <c r="H138" s="256">
        <v>56.055</v>
      </c>
      <c r="I138" s="257"/>
      <c r="J138" s="258">
        <f>ROUND(I138*H138,2)</f>
        <v>0</v>
      </c>
      <c r="K138" s="254" t="s">
        <v>156</v>
      </c>
      <c r="L138" s="259"/>
      <c r="M138" s="260" t="s">
        <v>19</v>
      </c>
      <c r="N138" s="261" t="s">
        <v>46</v>
      </c>
      <c r="O138" s="84"/>
      <c r="P138" s="221">
        <f>O138*H138</f>
        <v>0</v>
      </c>
      <c r="Q138" s="221">
        <v>1</v>
      </c>
      <c r="R138" s="221">
        <f>Q138*H138</f>
        <v>56.055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206</v>
      </c>
      <c r="AT138" s="223" t="s">
        <v>202</v>
      </c>
      <c r="AU138" s="223" t="s">
        <v>84</v>
      </c>
      <c r="AY138" s="17" t="s">
        <v>150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157</v>
      </c>
      <c r="BM138" s="223" t="s">
        <v>440</v>
      </c>
    </row>
    <row r="139" spans="1:51" s="14" customFormat="1" ht="12">
      <c r="A139" s="14"/>
      <c r="B139" s="241"/>
      <c r="C139" s="242"/>
      <c r="D139" s="232" t="s">
        <v>161</v>
      </c>
      <c r="E139" s="243" t="s">
        <v>19</v>
      </c>
      <c r="F139" s="244" t="s">
        <v>441</v>
      </c>
      <c r="G139" s="242"/>
      <c r="H139" s="245">
        <v>56.055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161</v>
      </c>
      <c r="AU139" s="251" t="s">
        <v>84</v>
      </c>
      <c r="AV139" s="14" t="s">
        <v>84</v>
      </c>
      <c r="AW139" s="14" t="s">
        <v>37</v>
      </c>
      <c r="AX139" s="14" t="s">
        <v>75</v>
      </c>
      <c r="AY139" s="251" t="s">
        <v>150</v>
      </c>
    </row>
    <row r="140" spans="1:65" s="2" customFormat="1" ht="33" customHeight="1">
      <c r="A140" s="38"/>
      <c r="B140" s="39"/>
      <c r="C140" s="212" t="s">
        <v>240</v>
      </c>
      <c r="D140" s="212" t="s">
        <v>152</v>
      </c>
      <c r="E140" s="213" t="s">
        <v>189</v>
      </c>
      <c r="F140" s="214" t="s">
        <v>190</v>
      </c>
      <c r="G140" s="215" t="s">
        <v>155</v>
      </c>
      <c r="H140" s="216">
        <v>22.704</v>
      </c>
      <c r="I140" s="217"/>
      <c r="J140" s="218">
        <f>ROUND(I140*H140,2)</f>
        <v>0</v>
      </c>
      <c r="K140" s="214" t="s">
        <v>156</v>
      </c>
      <c r="L140" s="44"/>
      <c r="M140" s="219" t="s">
        <v>19</v>
      </c>
      <c r="N140" s="220" t="s">
        <v>46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157</v>
      </c>
      <c r="AT140" s="223" t="s">
        <v>152</v>
      </c>
      <c r="AU140" s="223" t="s">
        <v>84</v>
      </c>
      <c r="AY140" s="17" t="s">
        <v>150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157</v>
      </c>
      <c r="BM140" s="223" t="s">
        <v>442</v>
      </c>
    </row>
    <row r="141" spans="1:47" s="2" customFormat="1" ht="12">
      <c r="A141" s="38"/>
      <c r="B141" s="39"/>
      <c r="C141" s="40"/>
      <c r="D141" s="225" t="s">
        <v>159</v>
      </c>
      <c r="E141" s="40"/>
      <c r="F141" s="226" t="s">
        <v>192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84</v>
      </c>
    </row>
    <row r="142" spans="1:63" s="12" customFormat="1" ht="22.8" customHeight="1">
      <c r="A142" s="12"/>
      <c r="B142" s="196"/>
      <c r="C142" s="197"/>
      <c r="D142" s="198" t="s">
        <v>74</v>
      </c>
      <c r="E142" s="210" t="s">
        <v>299</v>
      </c>
      <c r="F142" s="210" t="s">
        <v>300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SUM(P143:P154)</f>
        <v>0</v>
      </c>
      <c r="Q142" s="204"/>
      <c r="R142" s="205">
        <f>SUM(R143:R154)</f>
        <v>0.0002928</v>
      </c>
      <c r="S142" s="204"/>
      <c r="T142" s="206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82</v>
      </c>
      <c r="AT142" s="208" t="s">
        <v>74</v>
      </c>
      <c r="AU142" s="208" t="s">
        <v>82</v>
      </c>
      <c r="AY142" s="207" t="s">
        <v>150</v>
      </c>
      <c r="BK142" s="209">
        <f>SUM(BK143:BK154)</f>
        <v>0</v>
      </c>
    </row>
    <row r="143" spans="1:65" s="2" customFormat="1" ht="37.8" customHeight="1">
      <c r="A143" s="38"/>
      <c r="B143" s="39"/>
      <c r="C143" s="212" t="s">
        <v>246</v>
      </c>
      <c r="D143" s="212" t="s">
        <v>152</v>
      </c>
      <c r="E143" s="213" t="s">
        <v>443</v>
      </c>
      <c r="F143" s="214" t="s">
        <v>444</v>
      </c>
      <c r="G143" s="215" t="s">
        <v>155</v>
      </c>
      <c r="H143" s="216">
        <v>16</v>
      </c>
      <c r="I143" s="217"/>
      <c r="J143" s="218">
        <f>ROUND(I143*H143,2)</f>
        <v>0</v>
      </c>
      <c r="K143" s="214" t="s">
        <v>156</v>
      </c>
      <c r="L143" s="44"/>
      <c r="M143" s="219" t="s">
        <v>19</v>
      </c>
      <c r="N143" s="220" t="s">
        <v>46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157</v>
      </c>
      <c r="AT143" s="223" t="s">
        <v>152</v>
      </c>
      <c r="AU143" s="223" t="s">
        <v>84</v>
      </c>
      <c r="AY143" s="17" t="s">
        <v>150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157</v>
      </c>
      <c r="BM143" s="223" t="s">
        <v>445</v>
      </c>
    </row>
    <row r="144" spans="1:47" s="2" customFormat="1" ht="12">
      <c r="A144" s="38"/>
      <c r="B144" s="39"/>
      <c r="C144" s="40"/>
      <c r="D144" s="225" t="s">
        <v>159</v>
      </c>
      <c r="E144" s="40"/>
      <c r="F144" s="226" t="s">
        <v>446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159</v>
      </c>
      <c r="AU144" s="17" t="s">
        <v>84</v>
      </c>
    </row>
    <row r="145" spans="1:51" s="13" customFormat="1" ht="12">
      <c r="A145" s="13"/>
      <c r="B145" s="230"/>
      <c r="C145" s="231"/>
      <c r="D145" s="232" t="s">
        <v>161</v>
      </c>
      <c r="E145" s="233" t="s">
        <v>19</v>
      </c>
      <c r="F145" s="234" t="s">
        <v>447</v>
      </c>
      <c r="G145" s="231"/>
      <c r="H145" s="233" t="s">
        <v>19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161</v>
      </c>
      <c r="AU145" s="240" t="s">
        <v>84</v>
      </c>
      <c r="AV145" s="13" t="s">
        <v>82</v>
      </c>
      <c r="AW145" s="13" t="s">
        <v>37</v>
      </c>
      <c r="AX145" s="13" t="s">
        <v>75</v>
      </c>
      <c r="AY145" s="240" t="s">
        <v>150</v>
      </c>
    </row>
    <row r="146" spans="1:51" s="14" customFormat="1" ht="12">
      <c r="A146" s="14"/>
      <c r="B146" s="241"/>
      <c r="C146" s="242"/>
      <c r="D146" s="232" t="s">
        <v>161</v>
      </c>
      <c r="E146" s="243" t="s">
        <v>19</v>
      </c>
      <c r="F146" s="244" t="s">
        <v>448</v>
      </c>
      <c r="G146" s="242"/>
      <c r="H146" s="245">
        <v>16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161</v>
      </c>
      <c r="AU146" s="251" t="s">
        <v>84</v>
      </c>
      <c r="AV146" s="14" t="s">
        <v>84</v>
      </c>
      <c r="AW146" s="14" t="s">
        <v>37</v>
      </c>
      <c r="AX146" s="14" t="s">
        <v>75</v>
      </c>
      <c r="AY146" s="251" t="s">
        <v>150</v>
      </c>
    </row>
    <row r="147" spans="1:65" s="2" customFormat="1" ht="37.8" customHeight="1">
      <c r="A147" s="38"/>
      <c r="B147" s="39"/>
      <c r="C147" s="212" t="s">
        <v>8</v>
      </c>
      <c r="D147" s="212" t="s">
        <v>152</v>
      </c>
      <c r="E147" s="213" t="s">
        <v>301</v>
      </c>
      <c r="F147" s="214" t="s">
        <v>302</v>
      </c>
      <c r="G147" s="215" t="s">
        <v>155</v>
      </c>
      <c r="H147" s="216">
        <v>16</v>
      </c>
      <c r="I147" s="217"/>
      <c r="J147" s="218">
        <f>ROUND(I147*H147,2)</f>
        <v>0</v>
      </c>
      <c r="K147" s="214" t="s">
        <v>156</v>
      </c>
      <c r="L147" s="44"/>
      <c r="M147" s="219" t="s">
        <v>19</v>
      </c>
      <c r="N147" s="220" t="s">
        <v>46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157</v>
      </c>
      <c r="AT147" s="223" t="s">
        <v>152</v>
      </c>
      <c r="AU147" s="223" t="s">
        <v>84</v>
      </c>
      <c r="AY147" s="17" t="s">
        <v>150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157</v>
      </c>
      <c r="BM147" s="223" t="s">
        <v>449</v>
      </c>
    </row>
    <row r="148" spans="1:47" s="2" customFormat="1" ht="12">
      <c r="A148" s="38"/>
      <c r="B148" s="39"/>
      <c r="C148" s="40"/>
      <c r="D148" s="225" t="s">
        <v>159</v>
      </c>
      <c r="E148" s="40"/>
      <c r="F148" s="226" t="s">
        <v>304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159</v>
      </c>
      <c r="AU148" s="17" t="s">
        <v>84</v>
      </c>
    </row>
    <row r="149" spans="1:65" s="2" customFormat="1" ht="16.5" customHeight="1">
      <c r="A149" s="38"/>
      <c r="B149" s="39"/>
      <c r="C149" s="252" t="s">
        <v>261</v>
      </c>
      <c r="D149" s="252" t="s">
        <v>202</v>
      </c>
      <c r="E149" s="253" t="s">
        <v>305</v>
      </c>
      <c r="F149" s="254" t="s">
        <v>306</v>
      </c>
      <c r="G149" s="255" t="s">
        <v>307</v>
      </c>
      <c r="H149" s="256">
        <v>0.24</v>
      </c>
      <c r="I149" s="257"/>
      <c r="J149" s="258">
        <f>ROUND(I149*H149,2)</f>
        <v>0</v>
      </c>
      <c r="K149" s="254" t="s">
        <v>156</v>
      </c>
      <c r="L149" s="259"/>
      <c r="M149" s="260" t="s">
        <v>19</v>
      </c>
      <c r="N149" s="261" t="s">
        <v>46</v>
      </c>
      <c r="O149" s="84"/>
      <c r="P149" s="221">
        <f>O149*H149</f>
        <v>0</v>
      </c>
      <c r="Q149" s="221">
        <v>0.001</v>
      </c>
      <c r="R149" s="221">
        <f>Q149*H149</f>
        <v>0.00024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206</v>
      </c>
      <c r="AT149" s="223" t="s">
        <v>202</v>
      </c>
      <c r="AU149" s="223" t="s">
        <v>84</v>
      </c>
      <c r="AY149" s="17" t="s">
        <v>150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157</v>
      </c>
      <c r="BM149" s="223" t="s">
        <v>450</v>
      </c>
    </row>
    <row r="150" spans="1:51" s="14" customFormat="1" ht="12">
      <c r="A150" s="14"/>
      <c r="B150" s="241"/>
      <c r="C150" s="242"/>
      <c r="D150" s="232" t="s">
        <v>161</v>
      </c>
      <c r="E150" s="243" t="s">
        <v>19</v>
      </c>
      <c r="F150" s="244" t="s">
        <v>451</v>
      </c>
      <c r="G150" s="242"/>
      <c r="H150" s="245">
        <v>0.24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161</v>
      </c>
      <c r="AU150" s="251" t="s">
        <v>84</v>
      </c>
      <c r="AV150" s="14" t="s">
        <v>84</v>
      </c>
      <c r="AW150" s="14" t="s">
        <v>37</v>
      </c>
      <c r="AX150" s="14" t="s">
        <v>75</v>
      </c>
      <c r="AY150" s="251" t="s">
        <v>150</v>
      </c>
    </row>
    <row r="151" spans="1:65" s="2" customFormat="1" ht="49.05" customHeight="1">
      <c r="A151" s="38"/>
      <c r="B151" s="39"/>
      <c r="C151" s="212" t="s">
        <v>268</v>
      </c>
      <c r="D151" s="212" t="s">
        <v>152</v>
      </c>
      <c r="E151" s="213" t="s">
        <v>310</v>
      </c>
      <c r="F151" s="214" t="s">
        <v>311</v>
      </c>
      <c r="G151" s="215" t="s">
        <v>155</v>
      </c>
      <c r="H151" s="216">
        <v>16</v>
      </c>
      <c r="I151" s="217"/>
      <c r="J151" s="218">
        <f>ROUND(I151*H151,2)</f>
        <v>0</v>
      </c>
      <c r="K151" s="214" t="s">
        <v>156</v>
      </c>
      <c r="L151" s="44"/>
      <c r="M151" s="219" t="s">
        <v>19</v>
      </c>
      <c r="N151" s="220" t="s">
        <v>46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157</v>
      </c>
      <c r="AT151" s="223" t="s">
        <v>152</v>
      </c>
      <c r="AU151" s="223" t="s">
        <v>84</v>
      </c>
      <c r="AY151" s="17" t="s">
        <v>150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157</v>
      </c>
      <c r="BM151" s="223" t="s">
        <v>452</v>
      </c>
    </row>
    <row r="152" spans="1:47" s="2" customFormat="1" ht="12">
      <c r="A152" s="38"/>
      <c r="B152" s="39"/>
      <c r="C152" s="40"/>
      <c r="D152" s="225" t="s">
        <v>159</v>
      </c>
      <c r="E152" s="40"/>
      <c r="F152" s="226" t="s">
        <v>313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84</v>
      </c>
    </row>
    <row r="153" spans="1:65" s="2" customFormat="1" ht="49.05" customHeight="1">
      <c r="A153" s="38"/>
      <c r="B153" s="39"/>
      <c r="C153" s="212" t="s">
        <v>299</v>
      </c>
      <c r="D153" s="212" t="s">
        <v>152</v>
      </c>
      <c r="E153" s="213" t="s">
        <v>453</v>
      </c>
      <c r="F153" s="214" t="s">
        <v>454</v>
      </c>
      <c r="G153" s="215" t="s">
        <v>155</v>
      </c>
      <c r="H153" s="216">
        <v>16</v>
      </c>
      <c r="I153" s="217"/>
      <c r="J153" s="218">
        <f>ROUND(I153*H153,2)</f>
        <v>0</v>
      </c>
      <c r="K153" s="214" t="s">
        <v>156</v>
      </c>
      <c r="L153" s="44"/>
      <c r="M153" s="219" t="s">
        <v>19</v>
      </c>
      <c r="N153" s="220" t="s">
        <v>46</v>
      </c>
      <c r="O153" s="84"/>
      <c r="P153" s="221">
        <f>O153*H153</f>
        <v>0</v>
      </c>
      <c r="Q153" s="221">
        <v>3.3E-06</v>
      </c>
      <c r="R153" s="221">
        <f>Q153*H153</f>
        <v>5.28E-05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157</v>
      </c>
      <c r="AT153" s="223" t="s">
        <v>152</v>
      </c>
      <c r="AU153" s="223" t="s">
        <v>84</v>
      </c>
      <c r="AY153" s="17" t="s">
        <v>150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157</v>
      </c>
      <c r="BM153" s="223" t="s">
        <v>455</v>
      </c>
    </row>
    <row r="154" spans="1:47" s="2" customFormat="1" ht="12">
      <c r="A154" s="38"/>
      <c r="B154" s="39"/>
      <c r="C154" s="40"/>
      <c r="D154" s="225" t="s">
        <v>159</v>
      </c>
      <c r="E154" s="40"/>
      <c r="F154" s="226" t="s">
        <v>456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84</v>
      </c>
    </row>
    <row r="155" spans="1:63" s="12" customFormat="1" ht="22.8" customHeight="1">
      <c r="A155" s="12"/>
      <c r="B155" s="196"/>
      <c r="C155" s="197"/>
      <c r="D155" s="198" t="s">
        <v>74</v>
      </c>
      <c r="E155" s="210" t="s">
        <v>84</v>
      </c>
      <c r="F155" s="210" t="s">
        <v>457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SUM(P156:P159)</f>
        <v>0</v>
      </c>
      <c r="Q155" s="204"/>
      <c r="R155" s="205">
        <f>SUM(R156:R159)</f>
        <v>13.363019999999999</v>
      </c>
      <c r="S155" s="204"/>
      <c r="T155" s="206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82</v>
      </c>
      <c r="AT155" s="208" t="s">
        <v>74</v>
      </c>
      <c r="AU155" s="208" t="s">
        <v>82</v>
      </c>
      <c r="AY155" s="207" t="s">
        <v>150</v>
      </c>
      <c r="BK155" s="209">
        <f>SUM(BK156:BK159)</f>
        <v>0</v>
      </c>
    </row>
    <row r="156" spans="1:65" s="2" customFormat="1" ht="24.15" customHeight="1">
      <c r="A156" s="38"/>
      <c r="B156" s="39"/>
      <c r="C156" s="212" t="s">
        <v>364</v>
      </c>
      <c r="D156" s="212" t="s">
        <v>152</v>
      </c>
      <c r="E156" s="213" t="s">
        <v>458</v>
      </c>
      <c r="F156" s="214" t="s">
        <v>459</v>
      </c>
      <c r="G156" s="215" t="s">
        <v>183</v>
      </c>
      <c r="H156" s="216">
        <v>6.749</v>
      </c>
      <c r="I156" s="217"/>
      <c r="J156" s="218">
        <f>ROUND(I156*H156,2)</f>
        <v>0</v>
      </c>
      <c r="K156" s="214" t="s">
        <v>156</v>
      </c>
      <c r="L156" s="44"/>
      <c r="M156" s="219" t="s">
        <v>19</v>
      </c>
      <c r="N156" s="220" t="s">
        <v>46</v>
      </c>
      <c r="O156" s="84"/>
      <c r="P156" s="221">
        <f>O156*H156</f>
        <v>0</v>
      </c>
      <c r="Q156" s="221">
        <v>1.98</v>
      </c>
      <c r="R156" s="221">
        <f>Q156*H156</f>
        <v>13.363019999999999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157</v>
      </c>
      <c r="AT156" s="223" t="s">
        <v>152</v>
      </c>
      <c r="AU156" s="223" t="s">
        <v>84</v>
      </c>
      <c r="AY156" s="17" t="s">
        <v>150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157</v>
      </c>
      <c r="BM156" s="223" t="s">
        <v>460</v>
      </c>
    </row>
    <row r="157" spans="1:47" s="2" customFormat="1" ht="12">
      <c r="A157" s="38"/>
      <c r="B157" s="39"/>
      <c r="C157" s="40"/>
      <c r="D157" s="225" t="s">
        <v>159</v>
      </c>
      <c r="E157" s="40"/>
      <c r="F157" s="226" t="s">
        <v>461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159</v>
      </c>
      <c r="AU157" s="17" t="s">
        <v>84</v>
      </c>
    </row>
    <row r="158" spans="1:51" s="13" customFormat="1" ht="12">
      <c r="A158" s="13"/>
      <c r="B158" s="230"/>
      <c r="C158" s="231"/>
      <c r="D158" s="232" t="s">
        <v>161</v>
      </c>
      <c r="E158" s="233" t="s">
        <v>19</v>
      </c>
      <c r="F158" s="234" t="s">
        <v>462</v>
      </c>
      <c r="G158" s="231"/>
      <c r="H158" s="233" t="s">
        <v>19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161</v>
      </c>
      <c r="AU158" s="240" t="s">
        <v>84</v>
      </c>
      <c r="AV158" s="13" t="s">
        <v>82</v>
      </c>
      <c r="AW158" s="13" t="s">
        <v>37</v>
      </c>
      <c r="AX158" s="13" t="s">
        <v>75</v>
      </c>
      <c r="AY158" s="240" t="s">
        <v>150</v>
      </c>
    </row>
    <row r="159" spans="1:51" s="14" customFormat="1" ht="12">
      <c r="A159" s="14"/>
      <c r="B159" s="241"/>
      <c r="C159" s="242"/>
      <c r="D159" s="232" t="s">
        <v>161</v>
      </c>
      <c r="E159" s="243" t="s">
        <v>19</v>
      </c>
      <c r="F159" s="244" t="s">
        <v>463</v>
      </c>
      <c r="G159" s="242"/>
      <c r="H159" s="245">
        <v>6.749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161</v>
      </c>
      <c r="AU159" s="251" t="s">
        <v>84</v>
      </c>
      <c r="AV159" s="14" t="s">
        <v>84</v>
      </c>
      <c r="AW159" s="14" t="s">
        <v>37</v>
      </c>
      <c r="AX159" s="14" t="s">
        <v>75</v>
      </c>
      <c r="AY159" s="251" t="s">
        <v>150</v>
      </c>
    </row>
    <row r="160" spans="1:63" s="12" customFormat="1" ht="22.8" customHeight="1">
      <c r="A160" s="12"/>
      <c r="B160" s="196"/>
      <c r="C160" s="197"/>
      <c r="D160" s="198" t="s">
        <v>74</v>
      </c>
      <c r="E160" s="210" t="s">
        <v>157</v>
      </c>
      <c r="F160" s="210" t="s">
        <v>464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SUM(P161:P174)</f>
        <v>0</v>
      </c>
      <c r="Q160" s="204"/>
      <c r="R160" s="205">
        <f>SUM(R161:R174)</f>
        <v>31.677767940000003</v>
      </c>
      <c r="S160" s="204"/>
      <c r="T160" s="206">
        <f>SUM(T161:T174)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82</v>
      </c>
      <c r="AT160" s="208" t="s">
        <v>74</v>
      </c>
      <c r="AU160" s="208" t="s">
        <v>82</v>
      </c>
      <c r="AY160" s="207" t="s">
        <v>150</v>
      </c>
      <c r="BK160" s="209">
        <f>SUM(BK161:BK174)</f>
        <v>0</v>
      </c>
    </row>
    <row r="161" spans="1:65" s="2" customFormat="1" ht="24.15" customHeight="1">
      <c r="A161" s="38"/>
      <c r="B161" s="39"/>
      <c r="C161" s="212" t="s">
        <v>369</v>
      </c>
      <c r="D161" s="212" t="s">
        <v>152</v>
      </c>
      <c r="E161" s="213" t="s">
        <v>465</v>
      </c>
      <c r="F161" s="214" t="s">
        <v>466</v>
      </c>
      <c r="G161" s="215" t="s">
        <v>155</v>
      </c>
      <c r="H161" s="216">
        <v>7.84</v>
      </c>
      <c r="I161" s="217"/>
      <c r="J161" s="218">
        <f>ROUND(I161*H161,2)</f>
        <v>0</v>
      </c>
      <c r="K161" s="214" t="s">
        <v>156</v>
      </c>
      <c r="L161" s="44"/>
      <c r="M161" s="219" t="s">
        <v>19</v>
      </c>
      <c r="N161" s="220" t="s">
        <v>46</v>
      </c>
      <c r="O161" s="84"/>
      <c r="P161" s="221">
        <f>O161*H161</f>
        <v>0</v>
      </c>
      <c r="Q161" s="221">
        <v>0.30006</v>
      </c>
      <c r="R161" s="221">
        <f>Q161*H161</f>
        <v>2.3524704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157</v>
      </c>
      <c r="AT161" s="223" t="s">
        <v>152</v>
      </c>
      <c r="AU161" s="223" t="s">
        <v>84</v>
      </c>
      <c r="AY161" s="17" t="s">
        <v>150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157</v>
      </c>
      <c r="BM161" s="223" t="s">
        <v>467</v>
      </c>
    </row>
    <row r="162" spans="1:47" s="2" customFormat="1" ht="12">
      <c r="A162" s="38"/>
      <c r="B162" s="39"/>
      <c r="C162" s="40"/>
      <c r="D162" s="225" t="s">
        <v>159</v>
      </c>
      <c r="E162" s="40"/>
      <c r="F162" s="226" t="s">
        <v>468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159</v>
      </c>
      <c r="AU162" s="17" t="s">
        <v>84</v>
      </c>
    </row>
    <row r="163" spans="1:51" s="13" customFormat="1" ht="12">
      <c r="A163" s="13"/>
      <c r="B163" s="230"/>
      <c r="C163" s="231"/>
      <c r="D163" s="232" t="s">
        <v>161</v>
      </c>
      <c r="E163" s="233" t="s">
        <v>19</v>
      </c>
      <c r="F163" s="234" t="s">
        <v>400</v>
      </c>
      <c r="G163" s="231"/>
      <c r="H163" s="233" t="s">
        <v>19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161</v>
      </c>
      <c r="AU163" s="240" t="s">
        <v>84</v>
      </c>
      <c r="AV163" s="13" t="s">
        <v>82</v>
      </c>
      <c r="AW163" s="13" t="s">
        <v>37</v>
      </c>
      <c r="AX163" s="13" t="s">
        <v>75</v>
      </c>
      <c r="AY163" s="240" t="s">
        <v>150</v>
      </c>
    </row>
    <row r="164" spans="1:51" s="14" customFormat="1" ht="12">
      <c r="A164" s="14"/>
      <c r="B164" s="241"/>
      <c r="C164" s="242"/>
      <c r="D164" s="232" t="s">
        <v>161</v>
      </c>
      <c r="E164" s="243" t="s">
        <v>19</v>
      </c>
      <c r="F164" s="244" t="s">
        <v>401</v>
      </c>
      <c r="G164" s="242"/>
      <c r="H164" s="245">
        <v>7.84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161</v>
      </c>
      <c r="AU164" s="251" t="s">
        <v>84</v>
      </c>
      <c r="AV164" s="14" t="s">
        <v>84</v>
      </c>
      <c r="AW164" s="14" t="s">
        <v>37</v>
      </c>
      <c r="AX164" s="14" t="s">
        <v>75</v>
      </c>
      <c r="AY164" s="251" t="s">
        <v>150</v>
      </c>
    </row>
    <row r="165" spans="1:65" s="2" customFormat="1" ht="24.15" customHeight="1">
      <c r="A165" s="38"/>
      <c r="B165" s="39"/>
      <c r="C165" s="212" t="s">
        <v>7</v>
      </c>
      <c r="D165" s="212" t="s">
        <v>152</v>
      </c>
      <c r="E165" s="213" t="s">
        <v>469</v>
      </c>
      <c r="F165" s="214" t="s">
        <v>470</v>
      </c>
      <c r="G165" s="215" t="s">
        <v>155</v>
      </c>
      <c r="H165" s="216">
        <v>7.84</v>
      </c>
      <c r="I165" s="217"/>
      <c r="J165" s="218">
        <f>ROUND(I165*H165,2)</f>
        <v>0</v>
      </c>
      <c r="K165" s="214" t="s">
        <v>156</v>
      </c>
      <c r="L165" s="44"/>
      <c r="M165" s="219" t="s">
        <v>19</v>
      </c>
      <c r="N165" s="220" t="s">
        <v>46</v>
      </c>
      <c r="O165" s="84"/>
      <c r="P165" s="221">
        <f>O165*H165</f>
        <v>0</v>
      </c>
      <c r="Q165" s="221">
        <v>0.31879</v>
      </c>
      <c r="R165" s="221">
        <f>Q165*H165</f>
        <v>2.4993136000000002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157</v>
      </c>
      <c r="AT165" s="223" t="s">
        <v>152</v>
      </c>
      <c r="AU165" s="223" t="s">
        <v>84</v>
      </c>
      <c r="AY165" s="17" t="s">
        <v>150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157</v>
      </c>
      <c r="BM165" s="223" t="s">
        <v>471</v>
      </c>
    </row>
    <row r="166" spans="1:47" s="2" customFormat="1" ht="12">
      <c r="A166" s="38"/>
      <c r="B166" s="39"/>
      <c r="C166" s="40"/>
      <c r="D166" s="225" t="s">
        <v>159</v>
      </c>
      <c r="E166" s="40"/>
      <c r="F166" s="226" t="s">
        <v>472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84</v>
      </c>
    </row>
    <row r="167" spans="1:65" s="2" customFormat="1" ht="37.8" customHeight="1">
      <c r="A167" s="38"/>
      <c r="B167" s="39"/>
      <c r="C167" s="212" t="s">
        <v>375</v>
      </c>
      <c r="D167" s="212" t="s">
        <v>152</v>
      </c>
      <c r="E167" s="213" t="s">
        <v>473</v>
      </c>
      <c r="F167" s="214" t="s">
        <v>474</v>
      </c>
      <c r="G167" s="215" t="s">
        <v>183</v>
      </c>
      <c r="H167" s="216">
        <v>7.182</v>
      </c>
      <c r="I167" s="217"/>
      <c r="J167" s="218">
        <f>ROUND(I167*H167,2)</f>
        <v>0</v>
      </c>
      <c r="K167" s="214" t="s">
        <v>156</v>
      </c>
      <c r="L167" s="44"/>
      <c r="M167" s="219" t="s">
        <v>19</v>
      </c>
      <c r="N167" s="220" t="s">
        <v>46</v>
      </c>
      <c r="O167" s="84"/>
      <c r="P167" s="221">
        <f>O167*H167</f>
        <v>0</v>
      </c>
      <c r="Q167" s="221">
        <v>2.50187</v>
      </c>
      <c r="R167" s="221">
        <f>Q167*H167</f>
        <v>17.96843034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157</v>
      </c>
      <c r="AT167" s="223" t="s">
        <v>152</v>
      </c>
      <c r="AU167" s="223" t="s">
        <v>84</v>
      </c>
      <c r="AY167" s="17" t="s">
        <v>150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157</v>
      </c>
      <c r="BM167" s="223" t="s">
        <v>475</v>
      </c>
    </row>
    <row r="168" spans="1:47" s="2" customFormat="1" ht="12">
      <c r="A168" s="38"/>
      <c r="B168" s="39"/>
      <c r="C168" s="40"/>
      <c r="D168" s="225" t="s">
        <v>159</v>
      </c>
      <c r="E168" s="40"/>
      <c r="F168" s="226" t="s">
        <v>476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159</v>
      </c>
      <c r="AU168" s="17" t="s">
        <v>84</v>
      </c>
    </row>
    <row r="169" spans="1:51" s="13" customFormat="1" ht="12">
      <c r="A169" s="13"/>
      <c r="B169" s="230"/>
      <c r="C169" s="231"/>
      <c r="D169" s="232" t="s">
        <v>161</v>
      </c>
      <c r="E169" s="233" t="s">
        <v>19</v>
      </c>
      <c r="F169" s="234" t="s">
        <v>477</v>
      </c>
      <c r="G169" s="231"/>
      <c r="H169" s="233" t="s">
        <v>19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161</v>
      </c>
      <c r="AU169" s="240" t="s">
        <v>84</v>
      </c>
      <c r="AV169" s="13" t="s">
        <v>82</v>
      </c>
      <c r="AW169" s="13" t="s">
        <v>37</v>
      </c>
      <c r="AX169" s="13" t="s">
        <v>75</v>
      </c>
      <c r="AY169" s="240" t="s">
        <v>150</v>
      </c>
    </row>
    <row r="170" spans="1:51" s="14" customFormat="1" ht="12">
      <c r="A170" s="14"/>
      <c r="B170" s="241"/>
      <c r="C170" s="242"/>
      <c r="D170" s="232" t="s">
        <v>161</v>
      </c>
      <c r="E170" s="243" t="s">
        <v>19</v>
      </c>
      <c r="F170" s="244" t="s">
        <v>478</v>
      </c>
      <c r="G170" s="242"/>
      <c r="H170" s="245">
        <v>6.749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161</v>
      </c>
      <c r="AU170" s="251" t="s">
        <v>84</v>
      </c>
      <c r="AV170" s="14" t="s">
        <v>84</v>
      </c>
      <c r="AW170" s="14" t="s">
        <v>37</v>
      </c>
      <c r="AX170" s="14" t="s">
        <v>75</v>
      </c>
      <c r="AY170" s="251" t="s">
        <v>150</v>
      </c>
    </row>
    <row r="171" spans="1:51" s="13" customFormat="1" ht="12">
      <c r="A171" s="13"/>
      <c r="B171" s="230"/>
      <c r="C171" s="231"/>
      <c r="D171" s="232" t="s">
        <v>161</v>
      </c>
      <c r="E171" s="233" t="s">
        <v>19</v>
      </c>
      <c r="F171" s="234" t="s">
        <v>479</v>
      </c>
      <c r="G171" s="231"/>
      <c r="H171" s="233" t="s">
        <v>19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161</v>
      </c>
      <c r="AU171" s="240" t="s">
        <v>84</v>
      </c>
      <c r="AV171" s="13" t="s">
        <v>82</v>
      </c>
      <c r="AW171" s="13" t="s">
        <v>37</v>
      </c>
      <c r="AX171" s="13" t="s">
        <v>75</v>
      </c>
      <c r="AY171" s="240" t="s">
        <v>150</v>
      </c>
    </row>
    <row r="172" spans="1:51" s="14" customFormat="1" ht="12">
      <c r="A172" s="14"/>
      <c r="B172" s="241"/>
      <c r="C172" s="242"/>
      <c r="D172" s="232" t="s">
        <v>161</v>
      </c>
      <c r="E172" s="243" t="s">
        <v>19</v>
      </c>
      <c r="F172" s="244" t="s">
        <v>480</v>
      </c>
      <c r="G172" s="242"/>
      <c r="H172" s="245">
        <v>0.433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1" t="s">
        <v>161</v>
      </c>
      <c r="AU172" s="251" t="s">
        <v>84</v>
      </c>
      <c r="AV172" s="14" t="s">
        <v>84</v>
      </c>
      <c r="AW172" s="14" t="s">
        <v>37</v>
      </c>
      <c r="AX172" s="14" t="s">
        <v>75</v>
      </c>
      <c r="AY172" s="251" t="s">
        <v>150</v>
      </c>
    </row>
    <row r="173" spans="1:65" s="2" customFormat="1" ht="44.25" customHeight="1">
      <c r="A173" s="38"/>
      <c r="B173" s="39"/>
      <c r="C173" s="212" t="s">
        <v>378</v>
      </c>
      <c r="D173" s="212" t="s">
        <v>152</v>
      </c>
      <c r="E173" s="213" t="s">
        <v>481</v>
      </c>
      <c r="F173" s="214" t="s">
        <v>482</v>
      </c>
      <c r="G173" s="215" t="s">
        <v>155</v>
      </c>
      <c r="H173" s="216">
        <v>7.84</v>
      </c>
      <c r="I173" s="217"/>
      <c r="J173" s="218">
        <f>ROUND(I173*H173,2)</f>
        <v>0</v>
      </c>
      <c r="K173" s="214" t="s">
        <v>156</v>
      </c>
      <c r="L173" s="44"/>
      <c r="M173" s="219" t="s">
        <v>19</v>
      </c>
      <c r="N173" s="220" t="s">
        <v>46</v>
      </c>
      <c r="O173" s="84"/>
      <c r="P173" s="221">
        <f>O173*H173</f>
        <v>0</v>
      </c>
      <c r="Q173" s="221">
        <v>1.12979</v>
      </c>
      <c r="R173" s="221">
        <f>Q173*H173</f>
        <v>8.857553600000001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157</v>
      </c>
      <c r="AT173" s="223" t="s">
        <v>152</v>
      </c>
      <c r="AU173" s="223" t="s">
        <v>84</v>
      </c>
      <c r="AY173" s="17" t="s">
        <v>150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82</v>
      </c>
      <c r="BK173" s="224">
        <f>ROUND(I173*H173,2)</f>
        <v>0</v>
      </c>
      <c r="BL173" s="17" t="s">
        <v>157</v>
      </c>
      <c r="BM173" s="223" t="s">
        <v>483</v>
      </c>
    </row>
    <row r="174" spans="1:47" s="2" customFormat="1" ht="12">
      <c r="A174" s="38"/>
      <c r="B174" s="39"/>
      <c r="C174" s="40"/>
      <c r="D174" s="225" t="s">
        <v>159</v>
      </c>
      <c r="E174" s="40"/>
      <c r="F174" s="226" t="s">
        <v>484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159</v>
      </c>
      <c r="AU174" s="17" t="s">
        <v>84</v>
      </c>
    </row>
    <row r="175" spans="1:63" s="12" customFormat="1" ht="22.8" customHeight="1">
      <c r="A175" s="12"/>
      <c r="B175" s="196"/>
      <c r="C175" s="197"/>
      <c r="D175" s="198" t="s">
        <v>74</v>
      </c>
      <c r="E175" s="210" t="s">
        <v>188</v>
      </c>
      <c r="F175" s="210" t="s">
        <v>193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SUM(P176:P181)</f>
        <v>0</v>
      </c>
      <c r="Q175" s="204"/>
      <c r="R175" s="205">
        <f>SUM(R176:R181)</f>
        <v>3.5931350400000004</v>
      </c>
      <c r="S175" s="204"/>
      <c r="T175" s="206">
        <f>SUM(T176:T181)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82</v>
      </c>
      <c r="AT175" s="208" t="s">
        <v>74</v>
      </c>
      <c r="AU175" s="208" t="s">
        <v>82</v>
      </c>
      <c r="AY175" s="207" t="s">
        <v>150</v>
      </c>
      <c r="BK175" s="209">
        <f>SUM(BK176:BK181)</f>
        <v>0</v>
      </c>
    </row>
    <row r="176" spans="1:65" s="2" customFormat="1" ht="33" customHeight="1">
      <c r="A176" s="38"/>
      <c r="B176" s="39"/>
      <c r="C176" s="212" t="s">
        <v>380</v>
      </c>
      <c r="D176" s="212" t="s">
        <v>152</v>
      </c>
      <c r="E176" s="213" t="s">
        <v>209</v>
      </c>
      <c r="F176" s="214" t="s">
        <v>210</v>
      </c>
      <c r="G176" s="215" t="s">
        <v>155</v>
      </c>
      <c r="H176" s="216">
        <v>22.704</v>
      </c>
      <c r="I176" s="217"/>
      <c r="J176" s="218">
        <f>ROUND(I176*H176,2)</f>
        <v>0</v>
      </c>
      <c r="K176" s="214" t="s">
        <v>156</v>
      </c>
      <c r="L176" s="44"/>
      <c r="M176" s="219" t="s">
        <v>19</v>
      </c>
      <c r="N176" s="220" t="s">
        <v>46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157</v>
      </c>
      <c r="AT176" s="223" t="s">
        <v>152</v>
      </c>
      <c r="AU176" s="223" t="s">
        <v>84</v>
      </c>
      <c r="AY176" s="17" t="s">
        <v>150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82</v>
      </c>
      <c r="BK176" s="224">
        <f>ROUND(I176*H176,2)</f>
        <v>0</v>
      </c>
      <c r="BL176" s="17" t="s">
        <v>157</v>
      </c>
      <c r="BM176" s="223" t="s">
        <v>485</v>
      </c>
    </row>
    <row r="177" spans="1:47" s="2" customFormat="1" ht="12">
      <c r="A177" s="38"/>
      <c r="B177" s="39"/>
      <c r="C177" s="40"/>
      <c r="D177" s="225" t="s">
        <v>159</v>
      </c>
      <c r="E177" s="40"/>
      <c r="F177" s="226" t="s">
        <v>212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159</v>
      </c>
      <c r="AU177" s="17" t="s">
        <v>84</v>
      </c>
    </row>
    <row r="178" spans="1:51" s="13" customFormat="1" ht="12">
      <c r="A178" s="13"/>
      <c r="B178" s="230"/>
      <c r="C178" s="231"/>
      <c r="D178" s="232" t="s">
        <v>161</v>
      </c>
      <c r="E178" s="233" t="s">
        <v>19</v>
      </c>
      <c r="F178" s="234" t="s">
        <v>486</v>
      </c>
      <c r="G178" s="231"/>
      <c r="H178" s="233" t="s">
        <v>19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161</v>
      </c>
      <c r="AU178" s="240" t="s">
        <v>84</v>
      </c>
      <c r="AV178" s="13" t="s">
        <v>82</v>
      </c>
      <c r="AW178" s="13" t="s">
        <v>37</v>
      </c>
      <c r="AX178" s="13" t="s">
        <v>75</v>
      </c>
      <c r="AY178" s="240" t="s">
        <v>150</v>
      </c>
    </row>
    <row r="179" spans="1:51" s="14" customFormat="1" ht="12">
      <c r="A179" s="14"/>
      <c r="B179" s="241"/>
      <c r="C179" s="242"/>
      <c r="D179" s="232" t="s">
        <v>161</v>
      </c>
      <c r="E179" s="243" t="s">
        <v>19</v>
      </c>
      <c r="F179" s="244" t="s">
        <v>391</v>
      </c>
      <c r="G179" s="242"/>
      <c r="H179" s="245">
        <v>22.704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161</v>
      </c>
      <c r="AU179" s="251" t="s">
        <v>84</v>
      </c>
      <c r="AV179" s="14" t="s">
        <v>84</v>
      </c>
      <c r="AW179" s="14" t="s">
        <v>37</v>
      </c>
      <c r="AX179" s="14" t="s">
        <v>75</v>
      </c>
      <c r="AY179" s="251" t="s">
        <v>150</v>
      </c>
    </row>
    <row r="180" spans="1:65" s="2" customFormat="1" ht="37.8" customHeight="1">
      <c r="A180" s="38"/>
      <c r="B180" s="39"/>
      <c r="C180" s="212" t="s">
        <v>487</v>
      </c>
      <c r="D180" s="212" t="s">
        <v>152</v>
      </c>
      <c r="E180" s="213" t="s">
        <v>215</v>
      </c>
      <c r="F180" s="214" t="s">
        <v>216</v>
      </c>
      <c r="G180" s="215" t="s">
        <v>155</v>
      </c>
      <c r="H180" s="216">
        <v>22.704</v>
      </c>
      <c r="I180" s="217"/>
      <c r="J180" s="218">
        <f>ROUND(I180*H180,2)</f>
        <v>0</v>
      </c>
      <c r="K180" s="214" t="s">
        <v>156</v>
      </c>
      <c r="L180" s="44"/>
      <c r="M180" s="219" t="s">
        <v>19</v>
      </c>
      <c r="N180" s="220" t="s">
        <v>46</v>
      </c>
      <c r="O180" s="84"/>
      <c r="P180" s="221">
        <f>O180*H180</f>
        <v>0</v>
      </c>
      <c r="Q180" s="221">
        <v>0.15826</v>
      </c>
      <c r="R180" s="221">
        <f>Q180*H180</f>
        <v>3.5931350400000004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157</v>
      </c>
      <c r="AT180" s="223" t="s">
        <v>152</v>
      </c>
      <c r="AU180" s="223" t="s">
        <v>84</v>
      </c>
      <c r="AY180" s="17" t="s">
        <v>150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82</v>
      </c>
      <c r="BK180" s="224">
        <f>ROUND(I180*H180,2)</f>
        <v>0</v>
      </c>
      <c r="BL180" s="17" t="s">
        <v>157</v>
      </c>
      <c r="BM180" s="223" t="s">
        <v>488</v>
      </c>
    </row>
    <row r="181" spans="1:47" s="2" customFormat="1" ht="12">
      <c r="A181" s="38"/>
      <c r="B181" s="39"/>
      <c r="C181" s="40"/>
      <c r="D181" s="225" t="s">
        <v>159</v>
      </c>
      <c r="E181" s="40"/>
      <c r="F181" s="226" t="s">
        <v>218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159</v>
      </c>
      <c r="AU181" s="17" t="s">
        <v>84</v>
      </c>
    </row>
    <row r="182" spans="1:63" s="12" customFormat="1" ht="22.8" customHeight="1">
      <c r="A182" s="12"/>
      <c r="B182" s="196"/>
      <c r="C182" s="197"/>
      <c r="D182" s="198" t="s">
        <v>74</v>
      </c>
      <c r="E182" s="210" t="s">
        <v>206</v>
      </c>
      <c r="F182" s="210" t="s">
        <v>489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SUM(P183:P187)</f>
        <v>0</v>
      </c>
      <c r="Q182" s="204"/>
      <c r="R182" s="205">
        <f>SUM(R183:R187)</f>
        <v>20.077588000000002</v>
      </c>
      <c r="S182" s="204"/>
      <c r="T182" s="206">
        <f>SUM(T183:T187)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82</v>
      </c>
      <c r="AT182" s="208" t="s">
        <v>74</v>
      </c>
      <c r="AU182" s="208" t="s">
        <v>82</v>
      </c>
      <c r="AY182" s="207" t="s">
        <v>150</v>
      </c>
      <c r="BK182" s="209">
        <f>SUM(BK183:BK187)</f>
        <v>0</v>
      </c>
    </row>
    <row r="183" spans="1:65" s="2" customFormat="1" ht="44.25" customHeight="1">
      <c r="A183" s="38"/>
      <c r="B183" s="39"/>
      <c r="C183" s="212" t="s">
        <v>490</v>
      </c>
      <c r="D183" s="212" t="s">
        <v>152</v>
      </c>
      <c r="E183" s="213" t="s">
        <v>491</v>
      </c>
      <c r="F183" s="214" t="s">
        <v>492</v>
      </c>
      <c r="G183" s="215" t="s">
        <v>227</v>
      </c>
      <c r="H183" s="216">
        <v>20.2</v>
      </c>
      <c r="I183" s="217"/>
      <c r="J183" s="218">
        <f>ROUND(I183*H183,2)</f>
        <v>0</v>
      </c>
      <c r="K183" s="214" t="s">
        <v>156</v>
      </c>
      <c r="L183" s="44"/>
      <c r="M183" s="219" t="s">
        <v>19</v>
      </c>
      <c r="N183" s="220" t="s">
        <v>46</v>
      </c>
      <c r="O183" s="84"/>
      <c r="P183" s="221">
        <f>O183*H183</f>
        <v>0</v>
      </c>
      <c r="Q183" s="221">
        <v>0.00414</v>
      </c>
      <c r="R183" s="221">
        <f>Q183*H183</f>
        <v>0.083628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157</v>
      </c>
      <c r="AT183" s="223" t="s">
        <v>152</v>
      </c>
      <c r="AU183" s="223" t="s">
        <v>84</v>
      </c>
      <c r="AY183" s="17" t="s">
        <v>150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82</v>
      </c>
      <c r="BK183" s="224">
        <f>ROUND(I183*H183,2)</f>
        <v>0</v>
      </c>
      <c r="BL183" s="17" t="s">
        <v>157</v>
      </c>
      <c r="BM183" s="223" t="s">
        <v>493</v>
      </c>
    </row>
    <row r="184" spans="1:47" s="2" customFormat="1" ht="12">
      <c r="A184" s="38"/>
      <c r="B184" s="39"/>
      <c r="C184" s="40"/>
      <c r="D184" s="225" t="s">
        <v>159</v>
      </c>
      <c r="E184" s="40"/>
      <c r="F184" s="226" t="s">
        <v>494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159</v>
      </c>
      <c r="AU184" s="17" t="s">
        <v>84</v>
      </c>
    </row>
    <row r="185" spans="1:51" s="14" customFormat="1" ht="12">
      <c r="A185" s="14"/>
      <c r="B185" s="241"/>
      <c r="C185" s="242"/>
      <c r="D185" s="232" t="s">
        <v>161</v>
      </c>
      <c r="E185" s="243" t="s">
        <v>19</v>
      </c>
      <c r="F185" s="244" t="s">
        <v>495</v>
      </c>
      <c r="G185" s="242"/>
      <c r="H185" s="245">
        <v>20.2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161</v>
      </c>
      <c r="AU185" s="251" t="s">
        <v>84</v>
      </c>
      <c r="AV185" s="14" t="s">
        <v>84</v>
      </c>
      <c r="AW185" s="14" t="s">
        <v>37</v>
      </c>
      <c r="AX185" s="14" t="s">
        <v>75</v>
      </c>
      <c r="AY185" s="251" t="s">
        <v>150</v>
      </c>
    </row>
    <row r="186" spans="1:65" s="2" customFormat="1" ht="16.5" customHeight="1">
      <c r="A186" s="38"/>
      <c r="B186" s="39"/>
      <c r="C186" s="252" t="s">
        <v>496</v>
      </c>
      <c r="D186" s="252" t="s">
        <v>202</v>
      </c>
      <c r="E186" s="253" t="s">
        <v>497</v>
      </c>
      <c r="F186" s="254" t="s">
        <v>498</v>
      </c>
      <c r="G186" s="255" t="s">
        <v>227</v>
      </c>
      <c r="H186" s="256">
        <v>20.402</v>
      </c>
      <c r="I186" s="257"/>
      <c r="J186" s="258">
        <f>ROUND(I186*H186,2)</f>
        <v>0</v>
      </c>
      <c r="K186" s="254" t="s">
        <v>156</v>
      </c>
      <c r="L186" s="259"/>
      <c r="M186" s="260" t="s">
        <v>19</v>
      </c>
      <c r="N186" s="261" t="s">
        <v>46</v>
      </c>
      <c r="O186" s="84"/>
      <c r="P186" s="221">
        <f>O186*H186</f>
        <v>0</v>
      </c>
      <c r="Q186" s="221">
        <v>0.98</v>
      </c>
      <c r="R186" s="221">
        <f>Q186*H186</f>
        <v>19.99396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206</v>
      </c>
      <c r="AT186" s="223" t="s">
        <v>202</v>
      </c>
      <c r="AU186" s="223" t="s">
        <v>84</v>
      </c>
      <c r="AY186" s="17" t="s">
        <v>150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157</v>
      </c>
      <c r="BM186" s="223" t="s">
        <v>499</v>
      </c>
    </row>
    <row r="187" spans="1:51" s="14" customFormat="1" ht="12">
      <c r="A187" s="14"/>
      <c r="B187" s="241"/>
      <c r="C187" s="242"/>
      <c r="D187" s="232" t="s">
        <v>161</v>
      </c>
      <c r="E187" s="242"/>
      <c r="F187" s="244" t="s">
        <v>500</v>
      </c>
      <c r="G187" s="242"/>
      <c r="H187" s="245">
        <v>20.402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161</v>
      </c>
      <c r="AU187" s="251" t="s">
        <v>84</v>
      </c>
      <c r="AV187" s="14" t="s">
        <v>84</v>
      </c>
      <c r="AW187" s="14" t="s">
        <v>4</v>
      </c>
      <c r="AX187" s="14" t="s">
        <v>82</v>
      </c>
      <c r="AY187" s="251" t="s">
        <v>150</v>
      </c>
    </row>
    <row r="188" spans="1:63" s="12" customFormat="1" ht="22.8" customHeight="1">
      <c r="A188" s="12"/>
      <c r="B188" s="196"/>
      <c r="C188" s="197"/>
      <c r="D188" s="198" t="s">
        <v>74</v>
      </c>
      <c r="E188" s="210" t="s">
        <v>501</v>
      </c>
      <c r="F188" s="210" t="s">
        <v>502</v>
      </c>
      <c r="G188" s="197"/>
      <c r="H188" s="197"/>
      <c r="I188" s="200"/>
      <c r="J188" s="211">
        <f>BK188</f>
        <v>0</v>
      </c>
      <c r="K188" s="197"/>
      <c r="L188" s="202"/>
      <c r="M188" s="203"/>
      <c r="N188" s="204"/>
      <c r="O188" s="204"/>
      <c r="P188" s="205">
        <f>SUM(P189:P190)</f>
        <v>0</v>
      </c>
      <c r="Q188" s="204"/>
      <c r="R188" s="205">
        <f>SUM(R189:R190)</f>
        <v>0</v>
      </c>
      <c r="S188" s="204"/>
      <c r="T188" s="206">
        <f>SUM(T189:T190)</f>
        <v>21.8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7" t="s">
        <v>82</v>
      </c>
      <c r="AT188" s="208" t="s">
        <v>74</v>
      </c>
      <c r="AU188" s="208" t="s">
        <v>82</v>
      </c>
      <c r="AY188" s="207" t="s">
        <v>150</v>
      </c>
      <c r="BK188" s="209">
        <f>SUM(BK189:BK190)</f>
        <v>0</v>
      </c>
    </row>
    <row r="189" spans="1:65" s="2" customFormat="1" ht="24.15" customHeight="1">
      <c r="A189" s="38"/>
      <c r="B189" s="39"/>
      <c r="C189" s="212" t="s">
        <v>503</v>
      </c>
      <c r="D189" s="212" t="s">
        <v>152</v>
      </c>
      <c r="E189" s="213" t="s">
        <v>504</v>
      </c>
      <c r="F189" s="214" t="s">
        <v>505</v>
      </c>
      <c r="G189" s="215" t="s">
        <v>227</v>
      </c>
      <c r="H189" s="216">
        <v>21.8</v>
      </c>
      <c r="I189" s="217"/>
      <c r="J189" s="218">
        <f>ROUND(I189*H189,2)</f>
        <v>0</v>
      </c>
      <c r="K189" s="214" t="s">
        <v>156</v>
      </c>
      <c r="L189" s="44"/>
      <c r="M189" s="219" t="s">
        <v>19</v>
      </c>
      <c r="N189" s="220" t="s">
        <v>46</v>
      </c>
      <c r="O189" s="84"/>
      <c r="P189" s="221">
        <f>O189*H189</f>
        <v>0</v>
      </c>
      <c r="Q189" s="221">
        <v>0</v>
      </c>
      <c r="R189" s="221">
        <f>Q189*H189</f>
        <v>0</v>
      </c>
      <c r="S189" s="221">
        <v>1</v>
      </c>
      <c r="T189" s="222">
        <f>S189*H189</f>
        <v>21.8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157</v>
      </c>
      <c r="AT189" s="223" t="s">
        <v>152</v>
      </c>
      <c r="AU189" s="223" t="s">
        <v>84</v>
      </c>
      <c r="AY189" s="17" t="s">
        <v>150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82</v>
      </c>
      <c r="BK189" s="224">
        <f>ROUND(I189*H189,2)</f>
        <v>0</v>
      </c>
      <c r="BL189" s="17" t="s">
        <v>157</v>
      </c>
      <c r="BM189" s="223" t="s">
        <v>506</v>
      </c>
    </row>
    <row r="190" spans="1:47" s="2" customFormat="1" ht="12">
      <c r="A190" s="38"/>
      <c r="B190" s="39"/>
      <c r="C190" s="40"/>
      <c r="D190" s="225" t="s">
        <v>159</v>
      </c>
      <c r="E190" s="40"/>
      <c r="F190" s="226" t="s">
        <v>507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159</v>
      </c>
      <c r="AU190" s="17" t="s">
        <v>84</v>
      </c>
    </row>
    <row r="191" spans="1:63" s="12" customFormat="1" ht="22.8" customHeight="1">
      <c r="A191" s="12"/>
      <c r="B191" s="196"/>
      <c r="C191" s="197"/>
      <c r="D191" s="198" t="s">
        <v>74</v>
      </c>
      <c r="E191" s="210" t="s">
        <v>508</v>
      </c>
      <c r="F191" s="210" t="s">
        <v>509</v>
      </c>
      <c r="G191" s="197"/>
      <c r="H191" s="197"/>
      <c r="I191" s="200"/>
      <c r="J191" s="211">
        <f>BK191</f>
        <v>0</v>
      </c>
      <c r="K191" s="197"/>
      <c r="L191" s="202"/>
      <c r="M191" s="203"/>
      <c r="N191" s="204"/>
      <c r="O191" s="204"/>
      <c r="P191" s="205">
        <f>SUM(P192:P198)</f>
        <v>0</v>
      </c>
      <c r="Q191" s="204"/>
      <c r="R191" s="205">
        <f>SUM(R192:R198)</f>
        <v>30.327488399999996</v>
      </c>
      <c r="S191" s="204"/>
      <c r="T191" s="206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82</v>
      </c>
      <c r="AT191" s="208" t="s">
        <v>74</v>
      </c>
      <c r="AU191" s="208" t="s">
        <v>82</v>
      </c>
      <c r="AY191" s="207" t="s">
        <v>150</v>
      </c>
      <c r="BK191" s="209">
        <f>SUM(BK192:BK198)</f>
        <v>0</v>
      </c>
    </row>
    <row r="192" spans="1:65" s="2" customFormat="1" ht="33" customHeight="1">
      <c r="A192" s="38"/>
      <c r="B192" s="39"/>
      <c r="C192" s="212" t="s">
        <v>510</v>
      </c>
      <c r="D192" s="212" t="s">
        <v>152</v>
      </c>
      <c r="E192" s="213" t="s">
        <v>511</v>
      </c>
      <c r="F192" s="214" t="s">
        <v>512</v>
      </c>
      <c r="G192" s="215" t="s">
        <v>183</v>
      </c>
      <c r="H192" s="216">
        <v>12.12</v>
      </c>
      <c r="I192" s="217"/>
      <c r="J192" s="218">
        <f>ROUND(I192*H192,2)</f>
        <v>0</v>
      </c>
      <c r="K192" s="214" t="s">
        <v>156</v>
      </c>
      <c r="L192" s="44"/>
      <c r="M192" s="219" t="s">
        <v>19</v>
      </c>
      <c r="N192" s="220" t="s">
        <v>46</v>
      </c>
      <c r="O192" s="84"/>
      <c r="P192" s="221">
        <f>O192*H192</f>
        <v>0</v>
      </c>
      <c r="Q192" s="221">
        <v>2.50187</v>
      </c>
      <c r="R192" s="221">
        <f>Q192*H192</f>
        <v>30.322664399999997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157</v>
      </c>
      <c r="AT192" s="223" t="s">
        <v>152</v>
      </c>
      <c r="AU192" s="223" t="s">
        <v>84</v>
      </c>
      <c r="AY192" s="17" t="s">
        <v>150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82</v>
      </c>
      <c r="BK192" s="224">
        <f>ROUND(I192*H192,2)</f>
        <v>0</v>
      </c>
      <c r="BL192" s="17" t="s">
        <v>157</v>
      </c>
      <c r="BM192" s="223" t="s">
        <v>513</v>
      </c>
    </row>
    <row r="193" spans="1:47" s="2" customFormat="1" ht="12">
      <c r="A193" s="38"/>
      <c r="B193" s="39"/>
      <c r="C193" s="40"/>
      <c r="D193" s="225" t="s">
        <v>159</v>
      </c>
      <c r="E193" s="40"/>
      <c r="F193" s="226" t="s">
        <v>514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84</v>
      </c>
    </row>
    <row r="194" spans="1:51" s="14" customFormat="1" ht="12">
      <c r="A194" s="14"/>
      <c r="B194" s="241"/>
      <c r="C194" s="242"/>
      <c r="D194" s="232" t="s">
        <v>161</v>
      </c>
      <c r="E194" s="243" t="s">
        <v>19</v>
      </c>
      <c r="F194" s="244" t="s">
        <v>515</v>
      </c>
      <c r="G194" s="242"/>
      <c r="H194" s="245">
        <v>12.12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161</v>
      </c>
      <c r="AU194" s="251" t="s">
        <v>84</v>
      </c>
      <c r="AV194" s="14" t="s">
        <v>84</v>
      </c>
      <c r="AW194" s="14" t="s">
        <v>37</v>
      </c>
      <c r="AX194" s="14" t="s">
        <v>75</v>
      </c>
      <c r="AY194" s="251" t="s">
        <v>150</v>
      </c>
    </row>
    <row r="195" spans="1:65" s="2" customFormat="1" ht="21.75" customHeight="1">
      <c r="A195" s="38"/>
      <c r="B195" s="39"/>
      <c r="C195" s="212" t="s">
        <v>516</v>
      </c>
      <c r="D195" s="212" t="s">
        <v>152</v>
      </c>
      <c r="E195" s="213" t="s">
        <v>517</v>
      </c>
      <c r="F195" s="214" t="s">
        <v>518</v>
      </c>
      <c r="G195" s="215" t="s">
        <v>155</v>
      </c>
      <c r="H195" s="216">
        <v>1.2</v>
      </c>
      <c r="I195" s="217"/>
      <c r="J195" s="218">
        <f>ROUND(I195*H195,2)</f>
        <v>0</v>
      </c>
      <c r="K195" s="214" t="s">
        <v>156</v>
      </c>
      <c r="L195" s="44"/>
      <c r="M195" s="219" t="s">
        <v>19</v>
      </c>
      <c r="N195" s="220" t="s">
        <v>46</v>
      </c>
      <c r="O195" s="84"/>
      <c r="P195" s="221">
        <f>O195*H195</f>
        <v>0</v>
      </c>
      <c r="Q195" s="221">
        <v>0.00402</v>
      </c>
      <c r="R195" s="221">
        <f>Q195*H195</f>
        <v>0.004824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157</v>
      </c>
      <c r="AT195" s="223" t="s">
        <v>152</v>
      </c>
      <c r="AU195" s="223" t="s">
        <v>84</v>
      </c>
      <c r="AY195" s="17" t="s">
        <v>150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82</v>
      </c>
      <c r="BK195" s="224">
        <f>ROUND(I195*H195,2)</f>
        <v>0</v>
      </c>
      <c r="BL195" s="17" t="s">
        <v>157</v>
      </c>
      <c r="BM195" s="223" t="s">
        <v>519</v>
      </c>
    </row>
    <row r="196" spans="1:47" s="2" customFormat="1" ht="12">
      <c r="A196" s="38"/>
      <c r="B196" s="39"/>
      <c r="C196" s="40"/>
      <c r="D196" s="225" t="s">
        <v>159</v>
      </c>
      <c r="E196" s="40"/>
      <c r="F196" s="226" t="s">
        <v>520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159</v>
      </c>
      <c r="AU196" s="17" t="s">
        <v>84</v>
      </c>
    </row>
    <row r="197" spans="1:51" s="13" customFormat="1" ht="12">
      <c r="A197" s="13"/>
      <c r="B197" s="230"/>
      <c r="C197" s="231"/>
      <c r="D197" s="232" t="s">
        <v>161</v>
      </c>
      <c r="E197" s="233" t="s">
        <v>19</v>
      </c>
      <c r="F197" s="234" t="s">
        <v>521</v>
      </c>
      <c r="G197" s="231"/>
      <c r="H197" s="233" t="s">
        <v>19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161</v>
      </c>
      <c r="AU197" s="240" t="s">
        <v>84</v>
      </c>
      <c r="AV197" s="13" t="s">
        <v>82</v>
      </c>
      <c r="AW197" s="13" t="s">
        <v>37</v>
      </c>
      <c r="AX197" s="13" t="s">
        <v>75</v>
      </c>
      <c r="AY197" s="240" t="s">
        <v>150</v>
      </c>
    </row>
    <row r="198" spans="1:51" s="14" customFormat="1" ht="12">
      <c r="A198" s="14"/>
      <c r="B198" s="241"/>
      <c r="C198" s="242"/>
      <c r="D198" s="232" t="s">
        <v>161</v>
      </c>
      <c r="E198" s="243" t="s">
        <v>19</v>
      </c>
      <c r="F198" s="244" t="s">
        <v>522</v>
      </c>
      <c r="G198" s="242"/>
      <c r="H198" s="245">
        <v>1.2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161</v>
      </c>
      <c r="AU198" s="251" t="s">
        <v>84</v>
      </c>
      <c r="AV198" s="14" t="s">
        <v>84</v>
      </c>
      <c r="AW198" s="14" t="s">
        <v>37</v>
      </c>
      <c r="AX198" s="14" t="s">
        <v>75</v>
      </c>
      <c r="AY198" s="251" t="s">
        <v>150</v>
      </c>
    </row>
    <row r="199" spans="1:63" s="12" customFormat="1" ht="22.8" customHeight="1">
      <c r="A199" s="12"/>
      <c r="B199" s="196"/>
      <c r="C199" s="197"/>
      <c r="D199" s="198" t="s">
        <v>74</v>
      </c>
      <c r="E199" s="210" t="s">
        <v>214</v>
      </c>
      <c r="F199" s="210" t="s">
        <v>219</v>
      </c>
      <c r="G199" s="197"/>
      <c r="H199" s="197"/>
      <c r="I199" s="200"/>
      <c r="J199" s="211">
        <f>BK199</f>
        <v>0</v>
      </c>
      <c r="K199" s="197"/>
      <c r="L199" s="202"/>
      <c r="M199" s="203"/>
      <c r="N199" s="204"/>
      <c r="O199" s="204"/>
      <c r="P199" s="205">
        <f>SUM(P200:P202)</f>
        <v>0</v>
      </c>
      <c r="Q199" s="204"/>
      <c r="R199" s="205">
        <f>SUM(R200:R202)</f>
        <v>0</v>
      </c>
      <c r="S199" s="204"/>
      <c r="T199" s="206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7" t="s">
        <v>82</v>
      </c>
      <c r="AT199" s="208" t="s">
        <v>74</v>
      </c>
      <c r="AU199" s="208" t="s">
        <v>82</v>
      </c>
      <c r="AY199" s="207" t="s">
        <v>150</v>
      </c>
      <c r="BK199" s="209">
        <f>SUM(BK200:BK202)</f>
        <v>0</v>
      </c>
    </row>
    <row r="200" spans="1:65" s="2" customFormat="1" ht="24.15" customHeight="1">
      <c r="A200" s="38"/>
      <c r="B200" s="39"/>
      <c r="C200" s="212" t="s">
        <v>523</v>
      </c>
      <c r="D200" s="212" t="s">
        <v>152</v>
      </c>
      <c r="E200" s="213" t="s">
        <v>225</v>
      </c>
      <c r="F200" s="214" t="s">
        <v>226</v>
      </c>
      <c r="G200" s="215" t="s">
        <v>227</v>
      </c>
      <c r="H200" s="216">
        <v>22</v>
      </c>
      <c r="I200" s="217"/>
      <c r="J200" s="218">
        <f>ROUND(I200*H200,2)</f>
        <v>0</v>
      </c>
      <c r="K200" s="214" t="s">
        <v>156</v>
      </c>
      <c r="L200" s="44"/>
      <c r="M200" s="219" t="s">
        <v>19</v>
      </c>
      <c r="N200" s="220" t="s">
        <v>46</v>
      </c>
      <c r="O200" s="84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157</v>
      </c>
      <c r="AT200" s="223" t="s">
        <v>152</v>
      </c>
      <c r="AU200" s="223" t="s">
        <v>84</v>
      </c>
      <c r="AY200" s="17" t="s">
        <v>150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82</v>
      </c>
      <c r="BK200" s="224">
        <f>ROUND(I200*H200,2)</f>
        <v>0</v>
      </c>
      <c r="BL200" s="17" t="s">
        <v>157</v>
      </c>
      <c r="BM200" s="223" t="s">
        <v>524</v>
      </c>
    </row>
    <row r="201" spans="1:47" s="2" customFormat="1" ht="12">
      <c r="A201" s="38"/>
      <c r="B201" s="39"/>
      <c r="C201" s="40"/>
      <c r="D201" s="225" t="s">
        <v>159</v>
      </c>
      <c r="E201" s="40"/>
      <c r="F201" s="226" t="s">
        <v>229</v>
      </c>
      <c r="G201" s="40"/>
      <c r="H201" s="40"/>
      <c r="I201" s="227"/>
      <c r="J201" s="40"/>
      <c r="K201" s="40"/>
      <c r="L201" s="44"/>
      <c r="M201" s="228"/>
      <c r="N201" s="229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159</v>
      </c>
      <c r="AU201" s="17" t="s">
        <v>84</v>
      </c>
    </row>
    <row r="202" spans="1:51" s="14" customFormat="1" ht="12">
      <c r="A202" s="14"/>
      <c r="B202" s="241"/>
      <c r="C202" s="242"/>
      <c r="D202" s="232" t="s">
        <v>161</v>
      </c>
      <c r="E202" s="243" t="s">
        <v>19</v>
      </c>
      <c r="F202" s="244" t="s">
        <v>525</v>
      </c>
      <c r="G202" s="242"/>
      <c r="H202" s="245">
        <v>22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1" t="s">
        <v>161</v>
      </c>
      <c r="AU202" s="251" t="s">
        <v>84</v>
      </c>
      <c r="AV202" s="14" t="s">
        <v>84</v>
      </c>
      <c r="AW202" s="14" t="s">
        <v>37</v>
      </c>
      <c r="AX202" s="14" t="s">
        <v>75</v>
      </c>
      <c r="AY202" s="251" t="s">
        <v>150</v>
      </c>
    </row>
    <row r="203" spans="1:63" s="12" customFormat="1" ht="22.8" customHeight="1">
      <c r="A203" s="12"/>
      <c r="B203" s="196"/>
      <c r="C203" s="197"/>
      <c r="D203" s="198" t="s">
        <v>74</v>
      </c>
      <c r="E203" s="210" t="s">
        <v>526</v>
      </c>
      <c r="F203" s="210" t="s">
        <v>527</v>
      </c>
      <c r="G203" s="197"/>
      <c r="H203" s="197"/>
      <c r="I203" s="200"/>
      <c r="J203" s="211">
        <f>BK203</f>
        <v>0</v>
      </c>
      <c r="K203" s="197"/>
      <c r="L203" s="202"/>
      <c r="M203" s="203"/>
      <c r="N203" s="204"/>
      <c r="O203" s="204"/>
      <c r="P203" s="205">
        <f>SUM(P204:P205)</f>
        <v>0</v>
      </c>
      <c r="Q203" s="204"/>
      <c r="R203" s="205">
        <f>SUM(R204:R205)</f>
        <v>33.50284</v>
      </c>
      <c r="S203" s="204"/>
      <c r="T203" s="206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7" t="s">
        <v>82</v>
      </c>
      <c r="AT203" s="208" t="s">
        <v>74</v>
      </c>
      <c r="AU203" s="208" t="s">
        <v>82</v>
      </c>
      <c r="AY203" s="207" t="s">
        <v>150</v>
      </c>
      <c r="BK203" s="209">
        <f>SUM(BK204:BK205)</f>
        <v>0</v>
      </c>
    </row>
    <row r="204" spans="1:65" s="2" customFormat="1" ht="33" customHeight="1">
      <c r="A204" s="38"/>
      <c r="B204" s="39"/>
      <c r="C204" s="212" t="s">
        <v>528</v>
      </c>
      <c r="D204" s="212" t="s">
        <v>152</v>
      </c>
      <c r="E204" s="213" t="s">
        <v>529</v>
      </c>
      <c r="F204" s="214" t="s">
        <v>530</v>
      </c>
      <c r="G204" s="215" t="s">
        <v>531</v>
      </c>
      <c r="H204" s="216">
        <v>2</v>
      </c>
      <c r="I204" s="217"/>
      <c r="J204" s="218">
        <f>ROUND(I204*H204,2)</f>
        <v>0</v>
      </c>
      <c r="K204" s="214" t="s">
        <v>156</v>
      </c>
      <c r="L204" s="44"/>
      <c r="M204" s="219" t="s">
        <v>19</v>
      </c>
      <c r="N204" s="220" t="s">
        <v>46</v>
      </c>
      <c r="O204" s="84"/>
      <c r="P204" s="221">
        <f>O204*H204</f>
        <v>0</v>
      </c>
      <c r="Q204" s="221">
        <v>16.75142</v>
      </c>
      <c r="R204" s="221">
        <f>Q204*H204</f>
        <v>33.50284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157</v>
      </c>
      <c r="AT204" s="223" t="s">
        <v>152</v>
      </c>
      <c r="AU204" s="223" t="s">
        <v>84</v>
      </c>
      <c r="AY204" s="17" t="s">
        <v>150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82</v>
      </c>
      <c r="BK204" s="224">
        <f>ROUND(I204*H204,2)</f>
        <v>0</v>
      </c>
      <c r="BL204" s="17" t="s">
        <v>157</v>
      </c>
      <c r="BM204" s="223" t="s">
        <v>532</v>
      </c>
    </row>
    <row r="205" spans="1:47" s="2" customFormat="1" ht="12">
      <c r="A205" s="38"/>
      <c r="B205" s="39"/>
      <c r="C205" s="40"/>
      <c r="D205" s="225" t="s">
        <v>159</v>
      </c>
      <c r="E205" s="40"/>
      <c r="F205" s="226" t="s">
        <v>533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84</v>
      </c>
    </row>
    <row r="206" spans="1:63" s="12" customFormat="1" ht="22.8" customHeight="1">
      <c r="A206" s="12"/>
      <c r="B206" s="196"/>
      <c r="C206" s="197"/>
      <c r="D206" s="198" t="s">
        <v>74</v>
      </c>
      <c r="E206" s="210" t="s">
        <v>244</v>
      </c>
      <c r="F206" s="210" t="s">
        <v>245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SUM(P207:P226)</f>
        <v>0</v>
      </c>
      <c r="Q206" s="204"/>
      <c r="R206" s="205">
        <f>SUM(R207:R226)</f>
        <v>0</v>
      </c>
      <c r="S206" s="204"/>
      <c r="T206" s="206">
        <f>SUM(T207:T226)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82</v>
      </c>
      <c r="AT206" s="208" t="s">
        <v>74</v>
      </c>
      <c r="AU206" s="208" t="s">
        <v>82</v>
      </c>
      <c r="AY206" s="207" t="s">
        <v>150</v>
      </c>
      <c r="BK206" s="209">
        <f>SUM(BK207:BK226)</f>
        <v>0</v>
      </c>
    </row>
    <row r="207" spans="1:65" s="2" customFormat="1" ht="33" customHeight="1">
      <c r="A207" s="38"/>
      <c r="B207" s="39"/>
      <c r="C207" s="212" t="s">
        <v>534</v>
      </c>
      <c r="D207" s="212" t="s">
        <v>152</v>
      </c>
      <c r="E207" s="213" t="s">
        <v>247</v>
      </c>
      <c r="F207" s="214" t="s">
        <v>248</v>
      </c>
      <c r="G207" s="215" t="s">
        <v>205</v>
      </c>
      <c r="H207" s="216">
        <v>39.963</v>
      </c>
      <c r="I207" s="217"/>
      <c r="J207" s="218">
        <f>ROUND(I207*H207,2)</f>
        <v>0</v>
      </c>
      <c r="K207" s="214" t="s">
        <v>156</v>
      </c>
      <c r="L207" s="44"/>
      <c r="M207" s="219" t="s">
        <v>19</v>
      </c>
      <c r="N207" s="220" t="s">
        <v>46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157</v>
      </c>
      <c r="AT207" s="223" t="s">
        <v>152</v>
      </c>
      <c r="AU207" s="223" t="s">
        <v>84</v>
      </c>
      <c r="AY207" s="17" t="s">
        <v>150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82</v>
      </c>
      <c r="BK207" s="224">
        <f>ROUND(I207*H207,2)</f>
        <v>0</v>
      </c>
      <c r="BL207" s="17" t="s">
        <v>157</v>
      </c>
      <c r="BM207" s="223" t="s">
        <v>535</v>
      </c>
    </row>
    <row r="208" spans="1:47" s="2" customFormat="1" ht="12">
      <c r="A208" s="38"/>
      <c r="B208" s="39"/>
      <c r="C208" s="40"/>
      <c r="D208" s="225" t="s">
        <v>159</v>
      </c>
      <c r="E208" s="40"/>
      <c r="F208" s="226" t="s">
        <v>250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159</v>
      </c>
      <c r="AU208" s="17" t="s">
        <v>84</v>
      </c>
    </row>
    <row r="209" spans="1:51" s="13" customFormat="1" ht="12">
      <c r="A209" s="13"/>
      <c r="B209" s="230"/>
      <c r="C209" s="231"/>
      <c r="D209" s="232" t="s">
        <v>161</v>
      </c>
      <c r="E209" s="233" t="s">
        <v>19</v>
      </c>
      <c r="F209" s="234" t="s">
        <v>251</v>
      </c>
      <c r="G209" s="231"/>
      <c r="H209" s="233" t="s">
        <v>19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161</v>
      </c>
      <c r="AU209" s="240" t="s">
        <v>84</v>
      </c>
      <c r="AV209" s="13" t="s">
        <v>82</v>
      </c>
      <c r="AW209" s="13" t="s">
        <v>37</v>
      </c>
      <c r="AX209" s="13" t="s">
        <v>75</v>
      </c>
      <c r="AY209" s="240" t="s">
        <v>150</v>
      </c>
    </row>
    <row r="210" spans="1:51" s="14" customFormat="1" ht="12">
      <c r="A210" s="14"/>
      <c r="B210" s="241"/>
      <c r="C210" s="242"/>
      <c r="D210" s="232" t="s">
        <v>161</v>
      </c>
      <c r="E210" s="243" t="s">
        <v>19</v>
      </c>
      <c r="F210" s="244" t="s">
        <v>536</v>
      </c>
      <c r="G210" s="242"/>
      <c r="H210" s="245">
        <v>13.168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161</v>
      </c>
      <c r="AU210" s="251" t="s">
        <v>84</v>
      </c>
      <c r="AV210" s="14" t="s">
        <v>84</v>
      </c>
      <c r="AW210" s="14" t="s">
        <v>37</v>
      </c>
      <c r="AX210" s="14" t="s">
        <v>75</v>
      </c>
      <c r="AY210" s="251" t="s">
        <v>150</v>
      </c>
    </row>
    <row r="211" spans="1:51" s="13" customFormat="1" ht="12">
      <c r="A211" s="13"/>
      <c r="B211" s="230"/>
      <c r="C211" s="231"/>
      <c r="D211" s="232" t="s">
        <v>161</v>
      </c>
      <c r="E211" s="233" t="s">
        <v>19</v>
      </c>
      <c r="F211" s="234" t="s">
        <v>253</v>
      </c>
      <c r="G211" s="231"/>
      <c r="H211" s="233" t="s">
        <v>19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161</v>
      </c>
      <c r="AU211" s="240" t="s">
        <v>84</v>
      </c>
      <c r="AV211" s="13" t="s">
        <v>82</v>
      </c>
      <c r="AW211" s="13" t="s">
        <v>37</v>
      </c>
      <c r="AX211" s="13" t="s">
        <v>75</v>
      </c>
      <c r="AY211" s="240" t="s">
        <v>150</v>
      </c>
    </row>
    <row r="212" spans="1:51" s="14" customFormat="1" ht="12">
      <c r="A212" s="14"/>
      <c r="B212" s="241"/>
      <c r="C212" s="242"/>
      <c r="D212" s="232" t="s">
        <v>161</v>
      </c>
      <c r="E212" s="243" t="s">
        <v>19</v>
      </c>
      <c r="F212" s="244" t="s">
        <v>537</v>
      </c>
      <c r="G212" s="242"/>
      <c r="H212" s="245">
        <v>4.995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1" t="s">
        <v>161</v>
      </c>
      <c r="AU212" s="251" t="s">
        <v>84</v>
      </c>
      <c r="AV212" s="14" t="s">
        <v>84</v>
      </c>
      <c r="AW212" s="14" t="s">
        <v>37</v>
      </c>
      <c r="AX212" s="14" t="s">
        <v>75</v>
      </c>
      <c r="AY212" s="251" t="s">
        <v>150</v>
      </c>
    </row>
    <row r="213" spans="1:51" s="13" customFormat="1" ht="12">
      <c r="A213" s="13"/>
      <c r="B213" s="230"/>
      <c r="C213" s="231"/>
      <c r="D213" s="232" t="s">
        <v>161</v>
      </c>
      <c r="E213" s="233" t="s">
        <v>19</v>
      </c>
      <c r="F213" s="234" t="s">
        <v>538</v>
      </c>
      <c r="G213" s="231"/>
      <c r="H213" s="233" t="s">
        <v>19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161</v>
      </c>
      <c r="AU213" s="240" t="s">
        <v>84</v>
      </c>
      <c r="AV213" s="13" t="s">
        <v>82</v>
      </c>
      <c r="AW213" s="13" t="s">
        <v>37</v>
      </c>
      <c r="AX213" s="13" t="s">
        <v>75</v>
      </c>
      <c r="AY213" s="240" t="s">
        <v>150</v>
      </c>
    </row>
    <row r="214" spans="1:51" s="14" customFormat="1" ht="12">
      <c r="A214" s="14"/>
      <c r="B214" s="241"/>
      <c r="C214" s="242"/>
      <c r="D214" s="232" t="s">
        <v>161</v>
      </c>
      <c r="E214" s="243" t="s">
        <v>19</v>
      </c>
      <c r="F214" s="244" t="s">
        <v>539</v>
      </c>
      <c r="G214" s="242"/>
      <c r="H214" s="245">
        <v>21.8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161</v>
      </c>
      <c r="AU214" s="251" t="s">
        <v>84</v>
      </c>
      <c r="AV214" s="14" t="s">
        <v>84</v>
      </c>
      <c r="AW214" s="14" t="s">
        <v>37</v>
      </c>
      <c r="AX214" s="14" t="s">
        <v>75</v>
      </c>
      <c r="AY214" s="251" t="s">
        <v>150</v>
      </c>
    </row>
    <row r="215" spans="1:65" s="2" customFormat="1" ht="44.25" customHeight="1">
      <c r="A215" s="38"/>
      <c r="B215" s="39"/>
      <c r="C215" s="212" t="s">
        <v>540</v>
      </c>
      <c r="D215" s="212" t="s">
        <v>152</v>
      </c>
      <c r="E215" s="213" t="s">
        <v>255</v>
      </c>
      <c r="F215" s="214" t="s">
        <v>256</v>
      </c>
      <c r="G215" s="215" t="s">
        <v>205</v>
      </c>
      <c r="H215" s="216">
        <v>909.168</v>
      </c>
      <c r="I215" s="217"/>
      <c r="J215" s="218">
        <f>ROUND(I215*H215,2)</f>
        <v>0</v>
      </c>
      <c r="K215" s="214" t="s">
        <v>156</v>
      </c>
      <c r="L215" s="44"/>
      <c r="M215" s="219" t="s">
        <v>19</v>
      </c>
      <c r="N215" s="220" t="s">
        <v>46</v>
      </c>
      <c r="O215" s="84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157</v>
      </c>
      <c r="AT215" s="223" t="s">
        <v>152</v>
      </c>
      <c r="AU215" s="223" t="s">
        <v>84</v>
      </c>
      <c r="AY215" s="17" t="s">
        <v>150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157</v>
      </c>
      <c r="BM215" s="223" t="s">
        <v>541</v>
      </c>
    </row>
    <row r="216" spans="1:47" s="2" customFormat="1" ht="12">
      <c r="A216" s="38"/>
      <c r="B216" s="39"/>
      <c r="C216" s="40"/>
      <c r="D216" s="225" t="s">
        <v>159</v>
      </c>
      <c r="E216" s="40"/>
      <c r="F216" s="226" t="s">
        <v>258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159</v>
      </c>
      <c r="AU216" s="17" t="s">
        <v>84</v>
      </c>
    </row>
    <row r="217" spans="1:51" s="13" customFormat="1" ht="12">
      <c r="A217" s="13"/>
      <c r="B217" s="230"/>
      <c r="C217" s="231"/>
      <c r="D217" s="232" t="s">
        <v>161</v>
      </c>
      <c r="E217" s="233" t="s">
        <v>19</v>
      </c>
      <c r="F217" s="234" t="s">
        <v>251</v>
      </c>
      <c r="G217" s="231"/>
      <c r="H217" s="233" t="s">
        <v>19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161</v>
      </c>
      <c r="AU217" s="240" t="s">
        <v>84</v>
      </c>
      <c r="AV217" s="13" t="s">
        <v>82</v>
      </c>
      <c r="AW217" s="13" t="s">
        <v>37</v>
      </c>
      <c r="AX217" s="13" t="s">
        <v>75</v>
      </c>
      <c r="AY217" s="240" t="s">
        <v>150</v>
      </c>
    </row>
    <row r="218" spans="1:51" s="14" customFormat="1" ht="12">
      <c r="A218" s="14"/>
      <c r="B218" s="241"/>
      <c r="C218" s="242"/>
      <c r="D218" s="232" t="s">
        <v>161</v>
      </c>
      <c r="E218" s="243" t="s">
        <v>19</v>
      </c>
      <c r="F218" s="244" t="s">
        <v>542</v>
      </c>
      <c r="G218" s="242"/>
      <c r="H218" s="245">
        <v>342.368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161</v>
      </c>
      <c r="AU218" s="251" t="s">
        <v>84</v>
      </c>
      <c r="AV218" s="14" t="s">
        <v>84</v>
      </c>
      <c r="AW218" s="14" t="s">
        <v>37</v>
      </c>
      <c r="AX218" s="14" t="s">
        <v>75</v>
      </c>
      <c r="AY218" s="251" t="s">
        <v>150</v>
      </c>
    </row>
    <row r="219" spans="1:51" s="13" customFormat="1" ht="12">
      <c r="A219" s="13"/>
      <c r="B219" s="230"/>
      <c r="C219" s="231"/>
      <c r="D219" s="232" t="s">
        <v>161</v>
      </c>
      <c r="E219" s="233" t="s">
        <v>19</v>
      </c>
      <c r="F219" s="234" t="s">
        <v>543</v>
      </c>
      <c r="G219" s="231"/>
      <c r="H219" s="233" t="s">
        <v>19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161</v>
      </c>
      <c r="AU219" s="240" t="s">
        <v>84</v>
      </c>
      <c r="AV219" s="13" t="s">
        <v>82</v>
      </c>
      <c r="AW219" s="13" t="s">
        <v>37</v>
      </c>
      <c r="AX219" s="13" t="s">
        <v>75</v>
      </c>
      <c r="AY219" s="240" t="s">
        <v>150</v>
      </c>
    </row>
    <row r="220" spans="1:51" s="14" customFormat="1" ht="12">
      <c r="A220" s="14"/>
      <c r="B220" s="241"/>
      <c r="C220" s="242"/>
      <c r="D220" s="232" t="s">
        <v>161</v>
      </c>
      <c r="E220" s="243" t="s">
        <v>19</v>
      </c>
      <c r="F220" s="244" t="s">
        <v>544</v>
      </c>
      <c r="G220" s="242"/>
      <c r="H220" s="245">
        <v>566.8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161</v>
      </c>
      <c r="AU220" s="251" t="s">
        <v>84</v>
      </c>
      <c r="AV220" s="14" t="s">
        <v>84</v>
      </c>
      <c r="AW220" s="14" t="s">
        <v>37</v>
      </c>
      <c r="AX220" s="14" t="s">
        <v>75</v>
      </c>
      <c r="AY220" s="251" t="s">
        <v>150</v>
      </c>
    </row>
    <row r="221" spans="1:65" s="2" customFormat="1" ht="44.25" customHeight="1">
      <c r="A221" s="38"/>
      <c r="B221" s="39"/>
      <c r="C221" s="212" t="s">
        <v>545</v>
      </c>
      <c r="D221" s="212" t="s">
        <v>152</v>
      </c>
      <c r="E221" s="213" t="s">
        <v>262</v>
      </c>
      <c r="F221" s="214" t="s">
        <v>263</v>
      </c>
      <c r="G221" s="215" t="s">
        <v>205</v>
      </c>
      <c r="H221" s="216">
        <v>13.168</v>
      </c>
      <c r="I221" s="217"/>
      <c r="J221" s="218">
        <f>ROUND(I221*H221,2)</f>
        <v>0</v>
      </c>
      <c r="K221" s="214" t="s">
        <v>156</v>
      </c>
      <c r="L221" s="44"/>
      <c r="M221" s="219" t="s">
        <v>19</v>
      </c>
      <c r="N221" s="220" t="s">
        <v>46</v>
      </c>
      <c r="O221" s="84"/>
      <c r="P221" s="221">
        <f>O221*H221</f>
        <v>0</v>
      </c>
      <c r="Q221" s="221">
        <v>0</v>
      </c>
      <c r="R221" s="221">
        <f>Q221*H221</f>
        <v>0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157</v>
      </c>
      <c r="AT221" s="223" t="s">
        <v>152</v>
      </c>
      <c r="AU221" s="223" t="s">
        <v>84</v>
      </c>
      <c r="AY221" s="17" t="s">
        <v>150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82</v>
      </c>
      <c r="BK221" s="224">
        <f>ROUND(I221*H221,2)</f>
        <v>0</v>
      </c>
      <c r="BL221" s="17" t="s">
        <v>157</v>
      </c>
      <c r="BM221" s="223" t="s">
        <v>546</v>
      </c>
    </row>
    <row r="222" spans="1:47" s="2" customFormat="1" ht="12">
      <c r="A222" s="38"/>
      <c r="B222" s="39"/>
      <c r="C222" s="40"/>
      <c r="D222" s="225" t="s">
        <v>159</v>
      </c>
      <c r="E222" s="40"/>
      <c r="F222" s="226" t="s">
        <v>265</v>
      </c>
      <c r="G222" s="40"/>
      <c r="H222" s="40"/>
      <c r="I222" s="227"/>
      <c r="J222" s="40"/>
      <c r="K222" s="40"/>
      <c r="L222" s="44"/>
      <c r="M222" s="228"/>
      <c r="N222" s="229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159</v>
      </c>
      <c r="AU222" s="17" t="s">
        <v>84</v>
      </c>
    </row>
    <row r="223" spans="1:51" s="13" customFormat="1" ht="12">
      <c r="A223" s="13"/>
      <c r="B223" s="230"/>
      <c r="C223" s="231"/>
      <c r="D223" s="232" t="s">
        <v>161</v>
      </c>
      <c r="E223" s="233" t="s">
        <v>19</v>
      </c>
      <c r="F223" s="234" t="s">
        <v>251</v>
      </c>
      <c r="G223" s="231"/>
      <c r="H223" s="233" t="s">
        <v>19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161</v>
      </c>
      <c r="AU223" s="240" t="s">
        <v>84</v>
      </c>
      <c r="AV223" s="13" t="s">
        <v>82</v>
      </c>
      <c r="AW223" s="13" t="s">
        <v>37</v>
      </c>
      <c r="AX223" s="13" t="s">
        <v>75</v>
      </c>
      <c r="AY223" s="240" t="s">
        <v>150</v>
      </c>
    </row>
    <row r="224" spans="1:51" s="14" customFormat="1" ht="12">
      <c r="A224" s="14"/>
      <c r="B224" s="241"/>
      <c r="C224" s="242"/>
      <c r="D224" s="232" t="s">
        <v>161</v>
      </c>
      <c r="E224" s="243" t="s">
        <v>19</v>
      </c>
      <c r="F224" s="244" t="s">
        <v>536</v>
      </c>
      <c r="G224" s="242"/>
      <c r="H224" s="245">
        <v>13.168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161</v>
      </c>
      <c r="AU224" s="251" t="s">
        <v>84</v>
      </c>
      <c r="AV224" s="14" t="s">
        <v>84</v>
      </c>
      <c r="AW224" s="14" t="s">
        <v>37</v>
      </c>
      <c r="AX224" s="14" t="s">
        <v>75</v>
      </c>
      <c r="AY224" s="251" t="s">
        <v>150</v>
      </c>
    </row>
    <row r="225" spans="1:65" s="2" customFormat="1" ht="44.25" customHeight="1">
      <c r="A225" s="38"/>
      <c r="B225" s="39"/>
      <c r="C225" s="212" t="s">
        <v>547</v>
      </c>
      <c r="D225" s="212" t="s">
        <v>152</v>
      </c>
      <c r="E225" s="213" t="s">
        <v>548</v>
      </c>
      <c r="F225" s="214" t="s">
        <v>549</v>
      </c>
      <c r="G225" s="215" t="s">
        <v>205</v>
      </c>
      <c r="H225" s="216">
        <v>21.8</v>
      </c>
      <c r="I225" s="217"/>
      <c r="J225" s="218">
        <f>ROUND(I225*H225,2)</f>
        <v>0</v>
      </c>
      <c r="K225" s="214" t="s">
        <v>156</v>
      </c>
      <c r="L225" s="44"/>
      <c r="M225" s="219" t="s">
        <v>19</v>
      </c>
      <c r="N225" s="220" t="s">
        <v>46</v>
      </c>
      <c r="O225" s="84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3" t="s">
        <v>157</v>
      </c>
      <c r="AT225" s="223" t="s">
        <v>152</v>
      </c>
      <c r="AU225" s="223" t="s">
        <v>84</v>
      </c>
      <c r="AY225" s="17" t="s">
        <v>150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82</v>
      </c>
      <c r="BK225" s="224">
        <f>ROUND(I225*H225,2)</f>
        <v>0</v>
      </c>
      <c r="BL225" s="17" t="s">
        <v>157</v>
      </c>
      <c r="BM225" s="223" t="s">
        <v>550</v>
      </c>
    </row>
    <row r="226" spans="1:47" s="2" customFormat="1" ht="12">
      <c r="A226" s="38"/>
      <c r="B226" s="39"/>
      <c r="C226" s="40"/>
      <c r="D226" s="225" t="s">
        <v>159</v>
      </c>
      <c r="E226" s="40"/>
      <c r="F226" s="226" t="s">
        <v>551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159</v>
      </c>
      <c r="AU226" s="17" t="s">
        <v>84</v>
      </c>
    </row>
    <row r="227" spans="1:63" s="12" customFormat="1" ht="22.8" customHeight="1">
      <c r="A227" s="12"/>
      <c r="B227" s="196"/>
      <c r="C227" s="197"/>
      <c r="D227" s="198" t="s">
        <v>74</v>
      </c>
      <c r="E227" s="210" t="s">
        <v>266</v>
      </c>
      <c r="F227" s="210" t="s">
        <v>267</v>
      </c>
      <c r="G227" s="197"/>
      <c r="H227" s="197"/>
      <c r="I227" s="200"/>
      <c r="J227" s="211">
        <f>BK227</f>
        <v>0</v>
      </c>
      <c r="K227" s="197"/>
      <c r="L227" s="202"/>
      <c r="M227" s="203"/>
      <c r="N227" s="204"/>
      <c r="O227" s="204"/>
      <c r="P227" s="205">
        <f>SUM(P228:P229)</f>
        <v>0</v>
      </c>
      <c r="Q227" s="204"/>
      <c r="R227" s="205">
        <f>SUM(R228:R229)</f>
        <v>0</v>
      </c>
      <c r="S227" s="204"/>
      <c r="T227" s="206">
        <f>SUM(T228:T229)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7" t="s">
        <v>82</v>
      </c>
      <c r="AT227" s="208" t="s">
        <v>74</v>
      </c>
      <c r="AU227" s="208" t="s">
        <v>82</v>
      </c>
      <c r="AY227" s="207" t="s">
        <v>150</v>
      </c>
      <c r="BK227" s="209">
        <f>SUM(BK228:BK229)</f>
        <v>0</v>
      </c>
    </row>
    <row r="228" spans="1:65" s="2" customFormat="1" ht="44.25" customHeight="1">
      <c r="A228" s="38"/>
      <c r="B228" s="39"/>
      <c r="C228" s="212" t="s">
        <v>552</v>
      </c>
      <c r="D228" s="212" t="s">
        <v>152</v>
      </c>
      <c r="E228" s="213" t="s">
        <v>269</v>
      </c>
      <c r="F228" s="214" t="s">
        <v>270</v>
      </c>
      <c r="G228" s="215" t="s">
        <v>205</v>
      </c>
      <c r="H228" s="216">
        <v>265.729</v>
      </c>
      <c r="I228" s="217"/>
      <c r="J228" s="218">
        <f>ROUND(I228*H228,2)</f>
        <v>0</v>
      </c>
      <c r="K228" s="214" t="s">
        <v>156</v>
      </c>
      <c r="L228" s="44"/>
      <c r="M228" s="219" t="s">
        <v>19</v>
      </c>
      <c r="N228" s="220" t="s">
        <v>46</v>
      </c>
      <c r="O228" s="84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157</v>
      </c>
      <c r="AT228" s="223" t="s">
        <v>152</v>
      </c>
      <c r="AU228" s="223" t="s">
        <v>84</v>
      </c>
      <c r="AY228" s="17" t="s">
        <v>150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82</v>
      </c>
      <c r="BK228" s="224">
        <f>ROUND(I228*H228,2)</f>
        <v>0</v>
      </c>
      <c r="BL228" s="17" t="s">
        <v>157</v>
      </c>
      <c r="BM228" s="223" t="s">
        <v>553</v>
      </c>
    </row>
    <row r="229" spans="1:47" s="2" customFormat="1" ht="12">
      <c r="A229" s="38"/>
      <c r="B229" s="39"/>
      <c r="C229" s="40"/>
      <c r="D229" s="225" t="s">
        <v>159</v>
      </c>
      <c r="E229" s="40"/>
      <c r="F229" s="226" t="s">
        <v>272</v>
      </c>
      <c r="G229" s="40"/>
      <c r="H229" s="40"/>
      <c r="I229" s="227"/>
      <c r="J229" s="40"/>
      <c r="K229" s="40"/>
      <c r="L229" s="44"/>
      <c r="M229" s="262"/>
      <c r="N229" s="263"/>
      <c r="O229" s="264"/>
      <c r="P229" s="264"/>
      <c r="Q229" s="264"/>
      <c r="R229" s="264"/>
      <c r="S229" s="264"/>
      <c r="T229" s="26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159</v>
      </c>
      <c r="AU229" s="17" t="s">
        <v>84</v>
      </c>
    </row>
    <row r="230" spans="1:31" s="2" customFormat="1" ht="6.95" customHeight="1">
      <c r="A230" s="38"/>
      <c r="B230" s="59"/>
      <c r="C230" s="60"/>
      <c r="D230" s="60"/>
      <c r="E230" s="60"/>
      <c r="F230" s="60"/>
      <c r="G230" s="60"/>
      <c r="H230" s="60"/>
      <c r="I230" s="60"/>
      <c r="J230" s="60"/>
      <c r="K230" s="60"/>
      <c r="L230" s="44"/>
      <c r="M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</row>
  </sheetData>
  <sheetProtection password="CC35" sheet="1" objects="1" scenarios="1" formatColumns="0" formatRows="0" autoFilter="0"/>
  <autoFilter ref="C97:K2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hyperlinks>
    <hyperlink ref="F102" r:id="rId1" display="https://podminky.urs.cz/item/CS_URS_2022_02/113107224"/>
    <hyperlink ref="F106" r:id="rId2" display="https://podminky.urs.cz/item/CS_URS_2022_02/113107342"/>
    <hyperlink ref="F108" r:id="rId3" display="https://podminky.urs.cz/item/CS_URS_2022_02/122252203"/>
    <hyperlink ref="F112" r:id="rId4" display="https://podminky.urs.cz/item/CS_URS_2022_02/132251101"/>
    <hyperlink ref="F116" r:id="rId5" display="https://podminky.urs.cz/item/CS_URS_2022_02/132251253"/>
    <hyperlink ref="F119" r:id="rId6" display="https://podminky.urs.cz/item/CS_URS_2022_02/162351104"/>
    <hyperlink ref="F123" r:id="rId7" display="https://podminky.urs.cz/item/CS_URS_2022_02/162751119"/>
    <hyperlink ref="F126" r:id="rId8" display="https://podminky.urs.cz/item/CS_URS_2022_02/171201231"/>
    <hyperlink ref="F129" r:id="rId9" display="https://podminky.urs.cz/item/CS_URS_2022_02/174151101"/>
    <hyperlink ref="F135" r:id="rId10" display="https://podminky.urs.cz/item/CS_URS_2022_02/175151101"/>
    <hyperlink ref="F141" r:id="rId11" display="https://podminky.urs.cz/item/CS_URS_2022_02/181951112"/>
    <hyperlink ref="F144" r:id="rId12" display="https://podminky.urs.cz/item/CS_URS_2022_02/181351003"/>
    <hyperlink ref="F148" r:id="rId13" display="https://podminky.urs.cz/item/CS_URS_2022_02/181411132"/>
    <hyperlink ref="F152" r:id="rId14" display="https://podminky.urs.cz/item/CS_URS_2022_02/182151111"/>
    <hyperlink ref="F154" r:id="rId15" display="https://podminky.urs.cz/item/CS_URS_2022_02/184813511"/>
    <hyperlink ref="F157" r:id="rId16" display="https://podminky.urs.cz/item/CS_URS_2022_02/271572211"/>
    <hyperlink ref="F162" r:id="rId17" display="https://podminky.urs.cz/item/CS_URS_2022_02/451561112"/>
    <hyperlink ref="F166" r:id="rId18" display="https://podminky.urs.cz/item/CS_URS_2022_02/451571212"/>
    <hyperlink ref="F168" r:id="rId19" display="https://podminky.urs.cz/item/CS_URS_2022_02/452312171"/>
    <hyperlink ref="F174" r:id="rId20" display="https://podminky.urs.cz/item/CS_URS_2022_02/465513427"/>
    <hyperlink ref="F177" r:id="rId21" display="https://podminky.urs.cz/item/CS_URS_2022_02/564861011"/>
    <hyperlink ref="F181" r:id="rId22" display="https://podminky.urs.cz/item/CS_URS_2022_02/565141111"/>
    <hyperlink ref="F184" r:id="rId23" display="https://podminky.urs.cz/item/CS_URS_2022_02/811471111"/>
    <hyperlink ref="F190" r:id="rId24" display="https://podminky.urs.cz/item/CS_URS_2022_02/810471811"/>
    <hyperlink ref="F193" r:id="rId25" display="https://podminky.urs.cz/item/CS_URS_2022_02/899623181"/>
    <hyperlink ref="F196" r:id="rId26" display="https://podminky.urs.cz/item/CS_URS_2022_02/899643111"/>
    <hyperlink ref="F201" r:id="rId27" display="https://podminky.urs.cz/item/CS_URS_2022_02/919735111"/>
    <hyperlink ref="F205" r:id="rId28" display="https://podminky.urs.cz/item/CS_URS_2022_02/919441221"/>
    <hyperlink ref="F208" r:id="rId29" display="https://podminky.urs.cz/item/CS_URS_2022_02/997013501"/>
    <hyperlink ref="F216" r:id="rId30" display="https://podminky.urs.cz/item/CS_URS_2022_02/997013509"/>
    <hyperlink ref="F222" r:id="rId31" display="https://podminky.urs.cz/item/CS_URS_2022_02/997013873"/>
    <hyperlink ref="F226" r:id="rId32" display="https://podminky.urs.cz/item/CS_URS_2022_02/997013861"/>
    <hyperlink ref="F229" r:id="rId33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554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ROUND((SUM(BE97:BE234)),2)</f>
        <v>0</v>
      </c>
      <c r="G35" s="38"/>
      <c r="H35" s="38"/>
      <c r="I35" s="157">
        <v>0.21</v>
      </c>
      <c r="J35" s="156">
        <f>ROUND(((SUM(BE97:BE234))*I35),2)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ROUND((SUM(BF97:BF234)),2)</f>
        <v>0</v>
      </c>
      <c r="G36" s="38"/>
      <c r="H36" s="38"/>
      <c r="I36" s="157">
        <v>0.15</v>
      </c>
      <c r="J36" s="156">
        <f>ROUND(((SUM(BF97:BF234))*I36),2)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ROUND((SUM(BG97:BG234)),2)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ROUND((SUM(BH97:BH234)),2)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ROUND((SUM(BI97:BI234)),2)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03 - SO 102 - Oprava propustku Ø 600 v km 1,553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275</v>
      </c>
      <c r="E66" s="182"/>
      <c r="F66" s="182"/>
      <c r="G66" s="182"/>
      <c r="H66" s="182"/>
      <c r="I66" s="182"/>
      <c r="J66" s="183">
        <f>J144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383</v>
      </c>
      <c r="E67" s="182"/>
      <c r="F67" s="182"/>
      <c r="G67" s="182"/>
      <c r="H67" s="182"/>
      <c r="I67" s="182"/>
      <c r="J67" s="183">
        <f>J157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384</v>
      </c>
      <c r="E68" s="182"/>
      <c r="F68" s="182"/>
      <c r="G68" s="182"/>
      <c r="H68" s="182"/>
      <c r="I68" s="182"/>
      <c r="J68" s="183">
        <f>J162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131</v>
      </c>
      <c r="E69" s="182"/>
      <c r="F69" s="182"/>
      <c r="G69" s="182"/>
      <c r="H69" s="182"/>
      <c r="I69" s="182"/>
      <c r="J69" s="183">
        <f>J178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386</v>
      </c>
      <c r="E70" s="182"/>
      <c r="F70" s="182"/>
      <c r="G70" s="182"/>
      <c r="H70" s="182"/>
      <c r="I70" s="182"/>
      <c r="J70" s="183">
        <f>J187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387</v>
      </c>
      <c r="E71" s="182"/>
      <c r="F71" s="182"/>
      <c r="G71" s="182"/>
      <c r="H71" s="182"/>
      <c r="I71" s="182"/>
      <c r="J71" s="183">
        <f>J190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132</v>
      </c>
      <c r="E72" s="182"/>
      <c r="F72" s="182"/>
      <c r="G72" s="182"/>
      <c r="H72" s="182"/>
      <c r="I72" s="182"/>
      <c r="J72" s="183">
        <f>J200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388</v>
      </c>
      <c r="E73" s="182"/>
      <c r="F73" s="182"/>
      <c r="G73" s="182"/>
      <c r="H73" s="182"/>
      <c r="I73" s="182"/>
      <c r="J73" s="183">
        <f>J204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133</v>
      </c>
      <c r="E74" s="182"/>
      <c r="F74" s="182"/>
      <c r="G74" s="182"/>
      <c r="H74" s="182"/>
      <c r="I74" s="182"/>
      <c r="J74" s="183">
        <f>J210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134</v>
      </c>
      <c r="E75" s="182"/>
      <c r="F75" s="182"/>
      <c r="G75" s="182"/>
      <c r="H75" s="182"/>
      <c r="I75" s="182"/>
      <c r="J75" s="183">
        <f>J232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135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9" t="str">
        <f>E7</f>
        <v>II183 Srbice - Poděvousy - oprava</v>
      </c>
      <c r="F85" s="32"/>
      <c r="G85" s="32"/>
      <c r="H85" s="32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69" t="s">
        <v>273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123</v>
      </c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69" t="str">
        <f>E11</f>
        <v>03 - SO 102 - Oprava propustku Ø 600 v km 1,553</v>
      </c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32" t="s">
        <v>23</v>
      </c>
      <c r="J91" s="72" t="str">
        <f>IF(J14="","",J14)</f>
        <v>5. 12. 2022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SÚS PK, p.o.</v>
      </c>
      <c r="G93" s="40"/>
      <c r="H93" s="40"/>
      <c r="I93" s="32" t="s">
        <v>33</v>
      </c>
      <c r="J93" s="36" t="str">
        <f>E23</f>
        <v>IK Plzeň s.r.o.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31</v>
      </c>
      <c r="D94" s="40"/>
      <c r="E94" s="40"/>
      <c r="F94" s="27" t="str">
        <f>IF(E20="","",E20)</f>
        <v>Vyplň údaj</v>
      </c>
      <c r="G94" s="40"/>
      <c r="H94" s="40"/>
      <c r="I94" s="32" t="s">
        <v>38</v>
      </c>
      <c r="J94" s="36" t="str">
        <f>E26</f>
        <v xml:space="preserve"> 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11" customFormat="1" ht="29.25" customHeight="1">
      <c r="A96" s="185"/>
      <c r="B96" s="186"/>
      <c r="C96" s="187" t="s">
        <v>136</v>
      </c>
      <c r="D96" s="188" t="s">
        <v>60</v>
      </c>
      <c r="E96" s="188" t="s">
        <v>56</v>
      </c>
      <c r="F96" s="188" t="s">
        <v>57</v>
      </c>
      <c r="G96" s="188" t="s">
        <v>137</v>
      </c>
      <c r="H96" s="188" t="s">
        <v>138</v>
      </c>
      <c r="I96" s="188" t="s">
        <v>139</v>
      </c>
      <c r="J96" s="188" t="s">
        <v>127</v>
      </c>
      <c r="K96" s="189" t="s">
        <v>140</v>
      </c>
      <c r="L96" s="190"/>
      <c r="M96" s="92" t="s">
        <v>19</v>
      </c>
      <c r="N96" s="93" t="s">
        <v>45</v>
      </c>
      <c r="O96" s="93" t="s">
        <v>141</v>
      </c>
      <c r="P96" s="93" t="s">
        <v>142</v>
      </c>
      <c r="Q96" s="93" t="s">
        <v>143</v>
      </c>
      <c r="R96" s="93" t="s">
        <v>144</v>
      </c>
      <c r="S96" s="93" t="s">
        <v>145</v>
      </c>
      <c r="T96" s="94" t="s">
        <v>146</v>
      </c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</row>
    <row r="97" spans="1:63" s="2" customFormat="1" ht="22.8" customHeight="1">
      <c r="A97" s="38"/>
      <c r="B97" s="39"/>
      <c r="C97" s="99" t="s">
        <v>147</v>
      </c>
      <c r="D97" s="40"/>
      <c r="E97" s="40"/>
      <c r="F97" s="40"/>
      <c r="G97" s="40"/>
      <c r="H97" s="40"/>
      <c r="I97" s="40"/>
      <c r="J97" s="191">
        <f>BK97</f>
        <v>0</v>
      </c>
      <c r="K97" s="40"/>
      <c r="L97" s="44"/>
      <c r="M97" s="95"/>
      <c r="N97" s="192"/>
      <c r="O97" s="96"/>
      <c r="P97" s="193">
        <f>P98</f>
        <v>0</v>
      </c>
      <c r="Q97" s="96"/>
      <c r="R97" s="193">
        <f>R98</f>
        <v>84.02314737</v>
      </c>
      <c r="S97" s="96"/>
      <c r="T97" s="194">
        <f>T98</f>
        <v>15.07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74</v>
      </c>
      <c r="AU97" s="17" t="s">
        <v>128</v>
      </c>
      <c r="BK97" s="195">
        <f>BK98</f>
        <v>0</v>
      </c>
    </row>
    <row r="98" spans="1:63" s="12" customFormat="1" ht="25.9" customHeight="1">
      <c r="A98" s="12"/>
      <c r="B98" s="196"/>
      <c r="C98" s="197"/>
      <c r="D98" s="198" t="s">
        <v>74</v>
      </c>
      <c r="E98" s="199" t="s">
        <v>148</v>
      </c>
      <c r="F98" s="199" t="s">
        <v>149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P99+P144+P157+P162+P178+P187+P190+P200+P204+P210+P232</f>
        <v>0</v>
      </c>
      <c r="Q98" s="204"/>
      <c r="R98" s="205">
        <f>R99+R144+R157+R162+R178+R187+R190+R200+R204+R210+R232</f>
        <v>84.02314737</v>
      </c>
      <c r="S98" s="204"/>
      <c r="T98" s="206">
        <f>T99+T144+T157+T162+T178+T187+T190+T200+T204+T210+T232</f>
        <v>15.07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82</v>
      </c>
      <c r="AT98" s="208" t="s">
        <v>74</v>
      </c>
      <c r="AU98" s="208" t="s">
        <v>75</v>
      </c>
      <c r="AY98" s="207" t="s">
        <v>150</v>
      </c>
      <c r="BK98" s="209">
        <f>BK99+BK144+BK157+BK162+BK178+BK187+BK190+BK200+BK204+BK210+BK232</f>
        <v>0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82</v>
      </c>
      <c r="F99" s="210" t="s">
        <v>151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SUM(P100:P143)</f>
        <v>0</v>
      </c>
      <c r="Q99" s="204"/>
      <c r="R99" s="205">
        <f>SUM(R100:R143)</f>
        <v>19.814</v>
      </c>
      <c r="S99" s="204"/>
      <c r="T99" s="206">
        <f>SUM(T100:T143)</f>
        <v>9.120000000000001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150</v>
      </c>
      <c r="BK99" s="209">
        <f>SUM(BK100:BK143)</f>
        <v>0</v>
      </c>
    </row>
    <row r="100" spans="1:65" s="2" customFormat="1" ht="66.75" customHeight="1">
      <c r="A100" s="38"/>
      <c r="B100" s="39"/>
      <c r="C100" s="212" t="s">
        <v>82</v>
      </c>
      <c r="D100" s="212" t="s">
        <v>152</v>
      </c>
      <c r="E100" s="213" t="s">
        <v>153</v>
      </c>
      <c r="F100" s="214" t="s">
        <v>154</v>
      </c>
      <c r="G100" s="215" t="s">
        <v>155</v>
      </c>
      <c r="H100" s="216">
        <v>11.4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0.58</v>
      </c>
      <c r="T100" s="222">
        <f>S100*H100</f>
        <v>6.612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555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160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51" s="13" customFormat="1" ht="12">
      <c r="A102" s="13"/>
      <c r="B102" s="230"/>
      <c r="C102" s="231"/>
      <c r="D102" s="232" t="s">
        <v>161</v>
      </c>
      <c r="E102" s="233" t="s">
        <v>19</v>
      </c>
      <c r="F102" s="234" t="s">
        <v>390</v>
      </c>
      <c r="G102" s="231"/>
      <c r="H102" s="233" t="s">
        <v>19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161</v>
      </c>
      <c r="AU102" s="240" t="s">
        <v>84</v>
      </c>
      <c r="AV102" s="13" t="s">
        <v>82</v>
      </c>
      <c r="AW102" s="13" t="s">
        <v>37</v>
      </c>
      <c r="AX102" s="13" t="s">
        <v>75</v>
      </c>
      <c r="AY102" s="240" t="s">
        <v>150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556</v>
      </c>
      <c r="G103" s="242"/>
      <c r="H103" s="245">
        <v>11.4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84</v>
      </c>
      <c r="AV103" s="14" t="s">
        <v>84</v>
      </c>
      <c r="AW103" s="14" t="s">
        <v>37</v>
      </c>
      <c r="AX103" s="14" t="s">
        <v>75</v>
      </c>
      <c r="AY103" s="251" t="s">
        <v>150</v>
      </c>
    </row>
    <row r="104" spans="1:65" s="2" customFormat="1" ht="55.5" customHeight="1">
      <c r="A104" s="38"/>
      <c r="B104" s="39"/>
      <c r="C104" s="212" t="s">
        <v>84</v>
      </c>
      <c r="D104" s="212" t="s">
        <v>152</v>
      </c>
      <c r="E104" s="213" t="s">
        <v>392</v>
      </c>
      <c r="F104" s="214" t="s">
        <v>393</v>
      </c>
      <c r="G104" s="215" t="s">
        <v>155</v>
      </c>
      <c r="H104" s="216">
        <v>11.4</v>
      </c>
      <c r="I104" s="217"/>
      <c r="J104" s="218">
        <f>ROUND(I104*H104,2)</f>
        <v>0</v>
      </c>
      <c r="K104" s="214" t="s">
        <v>156</v>
      </c>
      <c r="L104" s="44"/>
      <c r="M104" s="219" t="s">
        <v>19</v>
      </c>
      <c r="N104" s="220" t="s">
        <v>46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0.22</v>
      </c>
      <c r="T104" s="222">
        <f>S104*H104</f>
        <v>2.508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157</v>
      </c>
      <c r="AT104" s="223" t="s">
        <v>152</v>
      </c>
      <c r="AU104" s="223" t="s">
        <v>84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157</v>
      </c>
      <c r="BM104" s="223" t="s">
        <v>557</v>
      </c>
    </row>
    <row r="105" spans="1:47" s="2" customFormat="1" ht="12">
      <c r="A105" s="38"/>
      <c r="B105" s="39"/>
      <c r="C105" s="40"/>
      <c r="D105" s="225" t="s">
        <v>159</v>
      </c>
      <c r="E105" s="40"/>
      <c r="F105" s="226" t="s">
        <v>395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159</v>
      </c>
      <c r="AU105" s="17" t="s">
        <v>84</v>
      </c>
    </row>
    <row r="106" spans="1:51" s="14" customFormat="1" ht="12">
      <c r="A106" s="14"/>
      <c r="B106" s="241"/>
      <c r="C106" s="242"/>
      <c r="D106" s="232" t="s">
        <v>161</v>
      </c>
      <c r="E106" s="243" t="s">
        <v>19</v>
      </c>
      <c r="F106" s="244" t="s">
        <v>556</v>
      </c>
      <c r="G106" s="242"/>
      <c r="H106" s="245">
        <v>11.4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161</v>
      </c>
      <c r="AU106" s="251" t="s">
        <v>84</v>
      </c>
      <c r="AV106" s="14" t="s">
        <v>84</v>
      </c>
      <c r="AW106" s="14" t="s">
        <v>37</v>
      </c>
      <c r="AX106" s="14" t="s">
        <v>75</v>
      </c>
      <c r="AY106" s="251" t="s">
        <v>150</v>
      </c>
    </row>
    <row r="107" spans="1:65" s="2" customFormat="1" ht="33" customHeight="1">
      <c r="A107" s="38"/>
      <c r="B107" s="39"/>
      <c r="C107" s="212" t="s">
        <v>174</v>
      </c>
      <c r="D107" s="212" t="s">
        <v>152</v>
      </c>
      <c r="E107" s="213" t="s">
        <v>396</v>
      </c>
      <c r="F107" s="214" t="s">
        <v>397</v>
      </c>
      <c r="G107" s="215" t="s">
        <v>183</v>
      </c>
      <c r="H107" s="216">
        <v>5.6</v>
      </c>
      <c r="I107" s="217"/>
      <c r="J107" s="218">
        <f>ROUND(I107*H107,2)</f>
        <v>0</v>
      </c>
      <c r="K107" s="214" t="s">
        <v>156</v>
      </c>
      <c r="L107" s="44"/>
      <c r="M107" s="219" t="s">
        <v>19</v>
      </c>
      <c r="N107" s="220" t="s">
        <v>46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157</v>
      </c>
      <c r="AT107" s="223" t="s">
        <v>152</v>
      </c>
      <c r="AU107" s="223" t="s">
        <v>84</v>
      </c>
      <c r="AY107" s="17" t="s">
        <v>150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157</v>
      </c>
      <c r="BM107" s="223" t="s">
        <v>558</v>
      </c>
    </row>
    <row r="108" spans="1:47" s="2" customFormat="1" ht="12">
      <c r="A108" s="38"/>
      <c r="B108" s="39"/>
      <c r="C108" s="40"/>
      <c r="D108" s="225" t="s">
        <v>159</v>
      </c>
      <c r="E108" s="40"/>
      <c r="F108" s="226" t="s">
        <v>399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159</v>
      </c>
      <c r="AU108" s="17" t="s">
        <v>84</v>
      </c>
    </row>
    <row r="109" spans="1:51" s="13" customFormat="1" ht="12">
      <c r="A109" s="13"/>
      <c r="B109" s="230"/>
      <c r="C109" s="231"/>
      <c r="D109" s="232" t="s">
        <v>161</v>
      </c>
      <c r="E109" s="233" t="s">
        <v>19</v>
      </c>
      <c r="F109" s="234" t="s">
        <v>559</v>
      </c>
      <c r="G109" s="231"/>
      <c r="H109" s="233" t="s">
        <v>19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161</v>
      </c>
      <c r="AU109" s="240" t="s">
        <v>84</v>
      </c>
      <c r="AV109" s="13" t="s">
        <v>82</v>
      </c>
      <c r="AW109" s="13" t="s">
        <v>37</v>
      </c>
      <c r="AX109" s="13" t="s">
        <v>75</v>
      </c>
      <c r="AY109" s="240" t="s">
        <v>150</v>
      </c>
    </row>
    <row r="110" spans="1:51" s="14" customFormat="1" ht="12">
      <c r="A110" s="14"/>
      <c r="B110" s="241"/>
      <c r="C110" s="242"/>
      <c r="D110" s="232" t="s">
        <v>161</v>
      </c>
      <c r="E110" s="243" t="s">
        <v>19</v>
      </c>
      <c r="F110" s="244" t="s">
        <v>560</v>
      </c>
      <c r="G110" s="242"/>
      <c r="H110" s="245">
        <v>3.04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161</v>
      </c>
      <c r="AU110" s="251" t="s">
        <v>84</v>
      </c>
      <c r="AV110" s="14" t="s">
        <v>84</v>
      </c>
      <c r="AW110" s="14" t="s">
        <v>37</v>
      </c>
      <c r="AX110" s="14" t="s">
        <v>75</v>
      </c>
      <c r="AY110" s="251" t="s">
        <v>150</v>
      </c>
    </row>
    <row r="111" spans="1:51" s="14" customFormat="1" ht="12">
      <c r="A111" s="14"/>
      <c r="B111" s="241"/>
      <c r="C111" s="242"/>
      <c r="D111" s="232" t="s">
        <v>161</v>
      </c>
      <c r="E111" s="243" t="s">
        <v>19</v>
      </c>
      <c r="F111" s="244" t="s">
        <v>561</v>
      </c>
      <c r="G111" s="242"/>
      <c r="H111" s="245">
        <v>2.56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161</v>
      </c>
      <c r="AU111" s="251" t="s">
        <v>84</v>
      </c>
      <c r="AV111" s="14" t="s">
        <v>84</v>
      </c>
      <c r="AW111" s="14" t="s">
        <v>37</v>
      </c>
      <c r="AX111" s="14" t="s">
        <v>75</v>
      </c>
      <c r="AY111" s="251" t="s">
        <v>150</v>
      </c>
    </row>
    <row r="112" spans="1:65" s="2" customFormat="1" ht="44.25" customHeight="1">
      <c r="A112" s="38"/>
      <c r="B112" s="39"/>
      <c r="C112" s="212" t="s">
        <v>157</v>
      </c>
      <c r="D112" s="212" t="s">
        <v>152</v>
      </c>
      <c r="E112" s="213" t="s">
        <v>402</v>
      </c>
      <c r="F112" s="214" t="s">
        <v>403</v>
      </c>
      <c r="G112" s="215" t="s">
        <v>183</v>
      </c>
      <c r="H112" s="216">
        <v>0.315</v>
      </c>
      <c r="I112" s="217"/>
      <c r="J112" s="218">
        <f>ROUND(I112*H112,2)</f>
        <v>0</v>
      </c>
      <c r="K112" s="214" t="s">
        <v>156</v>
      </c>
      <c r="L112" s="44"/>
      <c r="M112" s="219" t="s">
        <v>19</v>
      </c>
      <c r="N112" s="220" t="s">
        <v>46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157</v>
      </c>
      <c r="AT112" s="223" t="s">
        <v>152</v>
      </c>
      <c r="AU112" s="223" t="s">
        <v>84</v>
      </c>
      <c r="AY112" s="17" t="s">
        <v>150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157</v>
      </c>
      <c r="BM112" s="223" t="s">
        <v>562</v>
      </c>
    </row>
    <row r="113" spans="1:47" s="2" customFormat="1" ht="12">
      <c r="A113" s="38"/>
      <c r="B113" s="39"/>
      <c r="C113" s="40"/>
      <c r="D113" s="225" t="s">
        <v>159</v>
      </c>
      <c r="E113" s="40"/>
      <c r="F113" s="226" t="s">
        <v>405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159</v>
      </c>
      <c r="AU113" s="17" t="s">
        <v>84</v>
      </c>
    </row>
    <row r="114" spans="1:51" s="13" customFormat="1" ht="12">
      <c r="A114" s="13"/>
      <c r="B114" s="230"/>
      <c r="C114" s="231"/>
      <c r="D114" s="232" t="s">
        <v>161</v>
      </c>
      <c r="E114" s="233" t="s">
        <v>19</v>
      </c>
      <c r="F114" s="234" t="s">
        <v>406</v>
      </c>
      <c r="G114" s="231"/>
      <c r="H114" s="233" t="s">
        <v>19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84</v>
      </c>
      <c r="AV114" s="13" t="s">
        <v>82</v>
      </c>
      <c r="AW114" s="13" t="s">
        <v>37</v>
      </c>
      <c r="AX114" s="13" t="s">
        <v>75</v>
      </c>
      <c r="AY114" s="240" t="s">
        <v>150</v>
      </c>
    </row>
    <row r="115" spans="1:51" s="14" customFormat="1" ht="12">
      <c r="A115" s="14"/>
      <c r="B115" s="241"/>
      <c r="C115" s="242"/>
      <c r="D115" s="232" t="s">
        <v>161</v>
      </c>
      <c r="E115" s="243" t="s">
        <v>19</v>
      </c>
      <c r="F115" s="244" t="s">
        <v>563</v>
      </c>
      <c r="G115" s="242"/>
      <c r="H115" s="245">
        <v>0.315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161</v>
      </c>
      <c r="AU115" s="251" t="s">
        <v>84</v>
      </c>
      <c r="AV115" s="14" t="s">
        <v>84</v>
      </c>
      <c r="AW115" s="14" t="s">
        <v>37</v>
      </c>
      <c r="AX115" s="14" t="s">
        <v>75</v>
      </c>
      <c r="AY115" s="251" t="s">
        <v>150</v>
      </c>
    </row>
    <row r="116" spans="1:65" s="2" customFormat="1" ht="44.25" customHeight="1">
      <c r="A116" s="38"/>
      <c r="B116" s="39"/>
      <c r="C116" s="212" t="s">
        <v>188</v>
      </c>
      <c r="D116" s="212" t="s">
        <v>152</v>
      </c>
      <c r="E116" s="213" t="s">
        <v>564</v>
      </c>
      <c r="F116" s="214" t="s">
        <v>565</v>
      </c>
      <c r="G116" s="215" t="s">
        <v>183</v>
      </c>
      <c r="H116" s="216">
        <v>9.818</v>
      </c>
      <c r="I116" s="217"/>
      <c r="J116" s="218">
        <f>ROUND(I116*H116,2)</f>
        <v>0</v>
      </c>
      <c r="K116" s="214" t="s">
        <v>156</v>
      </c>
      <c r="L116" s="44"/>
      <c r="M116" s="219" t="s">
        <v>19</v>
      </c>
      <c r="N116" s="220" t="s">
        <v>46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157</v>
      </c>
      <c r="AT116" s="223" t="s">
        <v>152</v>
      </c>
      <c r="AU116" s="223" t="s">
        <v>84</v>
      </c>
      <c r="AY116" s="17" t="s">
        <v>150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157</v>
      </c>
      <c r="BM116" s="223" t="s">
        <v>566</v>
      </c>
    </row>
    <row r="117" spans="1:47" s="2" customFormat="1" ht="12">
      <c r="A117" s="38"/>
      <c r="B117" s="39"/>
      <c r="C117" s="40"/>
      <c r="D117" s="225" t="s">
        <v>159</v>
      </c>
      <c r="E117" s="40"/>
      <c r="F117" s="226" t="s">
        <v>567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84</v>
      </c>
    </row>
    <row r="118" spans="1:51" s="14" customFormat="1" ht="12">
      <c r="A118" s="14"/>
      <c r="B118" s="241"/>
      <c r="C118" s="242"/>
      <c r="D118" s="232" t="s">
        <v>161</v>
      </c>
      <c r="E118" s="243" t="s">
        <v>19</v>
      </c>
      <c r="F118" s="244" t="s">
        <v>568</v>
      </c>
      <c r="G118" s="242"/>
      <c r="H118" s="245">
        <v>9.818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161</v>
      </c>
      <c r="AU118" s="251" t="s">
        <v>84</v>
      </c>
      <c r="AV118" s="14" t="s">
        <v>84</v>
      </c>
      <c r="AW118" s="14" t="s">
        <v>37</v>
      </c>
      <c r="AX118" s="14" t="s">
        <v>75</v>
      </c>
      <c r="AY118" s="251" t="s">
        <v>150</v>
      </c>
    </row>
    <row r="119" spans="1:65" s="2" customFormat="1" ht="62.7" customHeight="1">
      <c r="A119" s="38"/>
      <c r="B119" s="39"/>
      <c r="C119" s="212" t="s">
        <v>194</v>
      </c>
      <c r="D119" s="212" t="s">
        <v>152</v>
      </c>
      <c r="E119" s="213" t="s">
        <v>276</v>
      </c>
      <c r="F119" s="214" t="s">
        <v>277</v>
      </c>
      <c r="G119" s="215" t="s">
        <v>183</v>
      </c>
      <c r="H119" s="216">
        <v>15.733</v>
      </c>
      <c r="I119" s="217"/>
      <c r="J119" s="218">
        <f>ROUND(I119*H119,2)</f>
        <v>0</v>
      </c>
      <c r="K119" s="214" t="s">
        <v>156</v>
      </c>
      <c r="L119" s="44"/>
      <c r="M119" s="219" t="s">
        <v>19</v>
      </c>
      <c r="N119" s="220" t="s">
        <v>46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157</v>
      </c>
      <c r="AT119" s="223" t="s">
        <v>152</v>
      </c>
      <c r="AU119" s="223" t="s">
        <v>84</v>
      </c>
      <c r="AY119" s="17" t="s">
        <v>150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157</v>
      </c>
      <c r="BM119" s="223" t="s">
        <v>569</v>
      </c>
    </row>
    <row r="120" spans="1:47" s="2" customFormat="1" ht="12">
      <c r="A120" s="38"/>
      <c r="B120" s="39"/>
      <c r="C120" s="40"/>
      <c r="D120" s="225" t="s">
        <v>159</v>
      </c>
      <c r="E120" s="40"/>
      <c r="F120" s="226" t="s">
        <v>279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159</v>
      </c>
      <c r="AU120" s="17" t="s">
        <v>84</v>
      </c>
    </row>
    <row r="121" spans="1:51" s="13" customFormat="1" ht="12">
      <c r="A121" s="13"/>
      <c r="B121" s="230"/>
      <c r="C121" s="231"/>
      <c r="D121" s="232" t="s">
        <v>161</v>
      </c>
      <c r="E121" s="233" t="s">
        <v>19</v>
      </c>
      <c r="F121" s="234" t="s">
        <v>414</v>
      </c>
      <c r="G121" s="231"/>
      <c r="H121" s="233" t="s">
        <v>19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161</v>
      </c>
      <c r="AU121" s="240" t="s">
        <v>84</v>
      </c>
      <c r="AV121" s="13" t="s">
        <v>82</v>
      </c>
      <c r="AW121" s="13" t="s">
        <v>37</v>
      </c>
      <c r="AX121" s="13" t="s">
        <v>75</v>
      </c>
      <c r="AY121" s="240" t="s">
        <v>150</v>
      </c>
    </row>
    <row r="122" spans="1:51" s="14" customFormat="1" ht="12">
      <c r="A122" s="14"/>
      <c r="B122" s="241"/>
      <c r="C122" s="242"/>
      <c r="D122" s="232" t="s">
        <v>161</v>
      </c>
      <c r="E122" s="243" t="s">
        <v>19</v>
      </c>
      <c r="F122" s="244" t="s">
        <v>570</v>
      </c>
      <c r="G122" s="242"/>
      <c r="H122" s="245">
        <v>15.733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161</v>
      </c>
      <c r="AU122" s="251" t="s">
        <v>84</v>
      </c>
      <c r="AV122" s="14" t="s">
        <v>84</v>
      </c>
      <c r="AW122" s="14" t="s">
        <v>37</v>
      </c>
      <c r="AX122" s="14" t="s">
        <v>75</v>
      </c>
      <c r="AY122" s="251" t="s">
        <v>150</v>
      </c>
    </row>
    <row r="123" spans="1:65" s="2" customFormat="1" ht="66.75" customHeight="1">
      <c r="A123" s="38"/>
      <c r="B123" s="39"/>
      <c r="C123" s="212" t="s">
        <v>201</v>
      </c>
      <c r="D123" s="212" t="s">
        <v>152</v>
      </c>
      <c r="E123" s="213" t="s">
        <v>282</v>
      </c>
      <c r="F123" s="214" t="s">
        <v>283</v>
      </c>
      <c r="G123" s="215" t="s">
        <v>183</v>
      </c>
      <c r="H123" s="216">
        <v>409.058</v>
      </c>
      <c r="I123" s="217"/>
      <c r="J123" s="218">
        <f>ROUND(I123*H123,2)</f>
        <v>0</v>
      </c>
      <c r="K123" s="214" t="s">
        <v>156</v>
      </c>
      <c r="L123" s="44"/>
      <c r="M123" s="219" t="s">
        <v>19</v>
      </c>
      <c r="N123" s="220" t="s">
        <v>46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157</v>
      </c>
      <c r="AT123" s="223" t="s">
        <v>152</v>
      </c>
      <c r="AU123" s="223" t="s">
        <v>84</v>
      </c>
      <c r="AY123" s="17" t="s">
        <v>150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157</v>
      </c>
      <c r="BM123" s="223" t="s">
        <v>571</v>
      </c>
    </row>
    <row r="124" spans="1:47" s="2" customFormat="1" ht="12">
      <c r="A124" s="38"/>
      <c r="B124" s="39"/>
      <c r="C124" s="40"/>
      <c r="D124" s="225" t="s">
        <v>159</v>
      </c>
      <c r="E124" s="40"/>
      <c r="F124" s="226" t="s">
        <v>285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159</v>
      </c>
      <c r="AU124" s="17" t="s">
        <v>84</v>
      </c>
    </row>
    <row r="125" spans="1:51" s="14" customFormat="1" ht="12">
      <c r="A125" s="14"/>
      <c r="B125" s="241"/>
      <c r="C125" s="242"/>
      <c r="D125" s="232" t="s">
        <v>161</v>
      </c>
      <c r="E125" s="243" t="s">
        <v>19</v>
      </c>
      <c r="F125" s="244" t="s">
        <v>572</v>
      </c>
      <c r="G125" s="242"/>
      <c r="H125" s="245">
        <v>409.058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161</v>
      </c>
      <c r="AU125" s="251" t="s">
        <v>84</v>
      </c>
      <c r="AV125" s="14" t="s">
        <v>84</v>
      </c>
      <c r="AW125" s="14" t="s">
        <v>37</v>
      </c>
      <c r="AX125" s="14" t="s">
        <v>75</v>
      </c>
      <c r="AY125" s="251" t="s">
        <v>150</v>
      </c>
    </row>
    <row r="126" spans="1:65" s="2" customFormat="1" ht="44.25" customHeight="1">
      <c r="A126" s="38"/>
      <c r="B126" s="39"/>
      <c r="C126" s="212" t="s">
        <v>206</v>
      </c>
      <c r="D126" s="212" t="s">
        <v>152</v>
      </c>
      <c r="E126" s="213" t="s">
        <v>418</v>
      </c>
      <c r="F126" s="214" t="s">
        <v>263</v>
      </c>
      <c r="G126" s="215" t="s">
        <v>205</v>
      </c>
      <c r="H126" s="216">
        <v>29.106</v>
      </c>
      <c r="I126" s="217"/>
      <c r="J126" s="218">
        <f>ROUND(I126*H126,2)</f>
        <v>0</v>
      </c>
      <c r="K126" s="214" t="s">
        <v>156</v>
      </c>
      <c r="L126" s="44"/>
      <c r="M126" s="219" t="s">
        <v>19</v>
      </c>
      <c r="N126" s="220" t="s">
        <v>46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157</v>
      </c>
      <c r="AT126" s="223" t="s">
        <v>152</v>
      </c>
      <c r="AU126" s="223" t="s">
        <v>84</v>
      </c>
      <c r="AY126" s="17" t="s">
        <v>150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82</v>
      </c>
      <c r="BK126" s="224">
        <f>ROUND(I126*H126,2)</f>
        <v>0</v>
      </c>
      <c r="BL126" s="17" t="s">
        <v>157</v>
      </c>
      <c r="BM126" s="223" t="s">
        <v>573</v>
      </c>
    </row>
    <row r="127" spans="1:47" s="2" customFormat="1" ht="12">
      <c r="A127" s="38"/>
      <c r="B127" s="39"/>
      <c r="C127" s="40"/>
      <c r="D127" s="225" t="s">
        <v>159</v>
      </c>
      <c r="E127" s="40"/>
      <c r="F127" s="226" t="s">
        <v>420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159</v>
      </c>
      <c r="AU127" s="17" t="s">
        <v>84</v>
      </c>
    </row>
    <row r="128" spans="1:51" s="14" customFormat="1" ht="12">
      <c r="A128" s="14"/>
      <c r="B128" s="241"/>
      <c r="C128" s="242"/>
      <c r="D128" s="232" t="s">
        <v>161</v>
      </c>
      <c r="E128" s="243" t="s">
        <v>19</v>
      </c>
      <c r="F128" s="244" t="s">
        <v>574</v>
      </c>
      <c r="G128" s="242"/>
      <c r="H128" s="245">
        <v>29.106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161</v>
      </c>
      <c r="AU128" s="251" t="s">
        <v>84</v>
      </c>
      <c r="AV128" s="14" t="s">
        <v>84</v>
      </c>
      <c r="AW128" s="14" t="s">
        <v>37</v>
      </c>
      <c r="AX128" s="14" t="s">
        <v>75</v>
      </c>
      <c r="AY128" s="251" t="s">
        <v>150</v>
      </c>
    </row>
    <row r="129" spans="1:65" s="2" customFormat="1" ht="44.25" customHeight="1">
      <c r="A129" s="38"/>
      <c r="B129" s="39"/>
      <c r="C129" s="212" t="s">
        <v>214</v>
      </c>
      <c r="D129" s="212" t="s">
        <v>152</v>
      </c>
      <c r="E129" s="213" t="s">
        <v>422</v>
      </c>
      <c r="F129" s="214" t="s">
        <v>423</v>
      </c>
      <c r="G129" s="215" t="s">
        <v>183</v>
      </c>
      <c r="H129" s="216">
        <v>5.1</v>
      </c>
      <c r="I129" s="217"/>
      <c r="J129" s="218">
        <f>ROUND(I129*H129,2)</f>
        <v>0</v>
      </c>
      <c r="K129" s="214" t="s">
        <v>156</v>
      </c>
      <c r="L129" s="44"/>
      <c r="M129" s="219" t="s">
        <v>19</v>
      </c>
      <c r="N129" s="220" t="s">
        <v>46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157</v>
      </c>
      <c r="AT129" s="223" t="s">
        <v>152</v>
      </c>
      <c r="AU129" s="223" t="s">
        <v>84</v>
      </c>
      <c r="AY129" s="17" t="s">
        <v>150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157</v>
      </c>
      <c r="BM129" s="223" t="s">
        <v>575</v>
      </c>
    </row>
    <row r="130" spans="1:47" s="2" customFormat="1" ht="12">
      <c r="A130" s="38"/>
      <c r="B130" s="39"/>
      <c r="C130" s="40"/>
      <c r="D130" s="225" t="s">
        <v>159</v>
      </c>
      <c r="E130" s="40"/>
      <c r="F130" s="226" t="s">
        <v>425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159</v>
      </c>
      <c r="AU130" s="17" t="s">
        <v>84</v>
      </c>
    </row>
    <row r="131" spans="1:51" s="13" customFormat="1" ht="12">
      <c r="A131" s="13"/>
      <c r="B131" s="230"/>
      <c r="C131" s="231"/>
      <c r="D131" s="232" t="s">
        <v>161</v>
      </c>
      <c r="E131" s="233" t="s">
        <v>19</v>
      </c>
      <c r="F131" s="234" t="s">
        <v>426</v>
      </c>
      <c r="G131" s="231"/>
      <c r="H131" s="233" t="s">
        <v>19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161</v>
      </c>
      <c r="AU131" s="240" t="s">
        <v>84</v>
      </c>
      <c r="AV131" s="13" t="s">
        <v>82</v>
      </c>
      <c r="AW131" s="13" t="s">
        <v>37</v>
      </c>
      <c r="AX131" s="13" t="s">
        <v>75</v>
      </c>
      <c r="AY131" s="240" t="s">
        <v>150</v>
      </c>
    </row>
    <row r="132" spans="1:51" s="14" customFormat="1" ht="12">
      <c r="A132" s="14"/>
      <c r="B132" s="241"/>
      <c r="C132" s="242"/>
      <c r="D132" s="232" t="s">
        <v>161</v>
      </c>
      <c r="E132" s="243" t="s">
        <v>19</v>
      </c>
      <c r="F132" s="244" t="s">
        <v>576</v>
      </c>
      <c r="G132" s="242"/>
      <c r="H132" s="245">
        <v>5.1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161</v>
      </c>
      <c r="AU132" s="251" t="s">
        <v>84</v>
      </c>
      <c r="AV132" s="14" t="s">
        <v>84</v>
      </c>
      <c r="AW132" s="14" t="s">
        <v>37</v>
      </c>
      <c r="AX132" s="14" t="s">
        <v>75</v>
      </c>
      <c r="AY132" s="251" t="s">
        <v>150</v>
      </c>
    </row>
    <row r="133" spans="1:65" s="2" customFormat="1" ht="16.5" customHeight="1">
      <c r="A133" s="38"/>
      <c r="B133" s="39"/>
      <c r="C133" s="252" t="s">
        <v>220</v>
      </c>
      <c r="D133" s="252" t="s">
        <v>202</v>
      </c>
      <c r="E133" s="253" t="s">
        <v>428</v>
      </c>
      <c r="F133" s="254" t="s">
        <v>429</v>
      </c>
      <c r="G133" s="255" t="s">
        <v>205</v>
      </c>
      <c r="H133" s="256">
        <v>9.435</v>
      </c>
      <c r="I133" s="257"/>
      <c r="J133" s="258">
        <f>ROUND(I133*H133,2)</f>
        <v>0</v>
      </c>
      <c r="K133" s="254" t="s">
        <v>156</v>
      </c>
      <c r="L133" s="259"/>
      <c r="M133" s="260" t="s">
        <v>19</v>
      </c>
      <c r="N133" s="261" t="s">
        <v>46</v>
      </c>
      <c r="O133" s="84"/>
      <c r="P133" s="221">
        <f>O133*H133</f>
        <v>0</v>
      </c>
      <c r="Q133" s="221">
        <v>1</v>
      </c>
      <c r="R133" s="221">
        <f>Q133*H133</f>
        <v>9.435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206</v>
      </c>
      <c r="AT133" s="223" t="s">
        <v>202</v>
      </c>
      <c r="AU133" s="223" t="s">
        <v>84</v>
      </c>
      <c r="AY133" s="17" t="s">
        <v>150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157</v>
      </c>
      <c r="BM133" s="223" t="s">
        <v>577</v>
      </c>
    </row>
    <row r="134" spans="1:51" s="14" customFormat="1" ht="12">
      <c r="A134" s="14"/>
      <c r="B134" s="241"/>
      <c r="C134" s="242"/>
      <c r="D134" s="232" t="s">
        <v>161</v>
      </c>
      <c r="E134" s="243" t="s">
        <v>19</v>
      </c>
      <c r="F134" s="244" t="s">
        <v>578</v>
      </c>
      <c r="G134" s="242"/>
      <c r="H134" s="245">
        <v>9.435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161</v>
      </c>
      <c r="AU134" s="251" t="s">
        <v>84</v>
      </c>
      <c r="AV134" s="14" t="s">
        <v>84</v>
      </c>
      <c r="AW134" s="14" t="s">
        <v>37</v>
      </c>
      <c r="AX134" s="14" t="s">
        <v>75</v>
      </c>
      <c r="AY134" s="251" t="s">
        <v>150</v>
      </c>
    </row>
    <row r="135" spans="1:65" s="2" customFormat="1" ht="66.75" customHeight="1">
      <c r="A135" s="38"/>
      <c r="B135" s="39"/>
      <c r="C135" s="212" t="s">
        <v>224</v>
      </c>
      <c r="D135" s="212" t="s">
        <v>152</v>
      </c>
      <c r="E135" s="213" t="s">
        <v>432</v>
      </c>
      <c r="F135" s="214" t="s">
        <v>433</v>
      </c>
      <c r="G135" s="215" t="s">
        <v>183</v>
      </c>
      <c r="H135" s="216">
        <v>5.61</v>
      </c>
      <c r="I135" s="217"/>
      <c r="J135" s="218">
        <f>ROUND(I135*H135,2)</f>
        <v>0</v>
      </c>
      <c r="K135" s="214" t="s">
        <v>156</v>
      </c>
      <c r="L135" s="44"/>
      <c r="M135" s="219" t="s">
        <v>19</v>
      </c>
      <c r="N135" s="220" t="s">
        <v>46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157</v>
      </c>
      <c r="AT135" s="223" t="s">
        <v>152</v>
      </c>
      <c r="AU135" s="223" t="s">
        <v>84</v>
      </c>
      <c r="AY135" s="17" t="s">
        <v>150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157</v>
      </c>
      <c r="BM135" s="223" t="s">
        <v>579</v>
      </c>
    </row>
    <row r="136" spans="1:47" s="2" customFormat="1" ht="12">
      <c r="A136" s="38"/>
      <c r="B136" s="39"/>
      <c r="C136" s="40"/>
      <c r="D136" s="225" t="s">
        <v>159</v>
      </c>
      <c r="E136" s="40"/>
      <c r="F136" s="226" t="s">
        <v>435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84</v>
      </c>
    </row>
    <row r="137" spans="1:51" s="13" customFormat="1" ht="12">
      <c r="A137" s="13"/>
      <c r="B137" s="230"/>
      <c r="C137" s="231"/>
      <c r="D137" s="232" t="s">
        <v>161</v>
      </c>
      <c r="E137" s="233" t="s">
        <v>19</v>
      </c>
      <c r="F137" s="234" t="s">
        <v>580</v>
      </c>
      <c r="G137" s="231"/>
      <c r="H137" s="233" t="s">
        <v>19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161</v>
      </c>
      <c r="AU137" s="240" t="s">
        <v>84</v>
      </c>
      <c r="AV137" s="13" t="s">
        <v>82</v>
      </c>
      <c r="AW137" s="13" t="s">
        <v>37</v>
      </c>
      <c r="AX137" s="13" t="s">
        <v>75</v>
      </c>
      <c r="AY137" s="240" t="s">
        <v>150</v>
      </c>
    </row>
    <row r="138" spans="1:51" s="14" customFormat="1" ht="12">
      <c r="A138" s="14"/>
      <c r="B138" s="241"/>
      <c r="C138" s="242"/>
      <c r="D138" s="232" t="s">
        <v>161</v>
      </c>
      <c r="E138" s="243" t="s">
        <v>19</v>
      </c>
      <c r="F138" s="244" t="s">
        <v>581</v>
      </c>
      <c r="G138" s="242"/>
      <c r="H138" s="245">
        <v>5.61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161</v>
      </c>
      <c r="AU138" s="251" t="s">
        <v>84</v>
      </c>
      <c r="AV138" s="14" t="s">
        <v>84</v>
      </c>
      <c r="AW138" s="14" t="s">
        <v>37</v>
      </c>
      <c r="AX138" s="14" t="s">
        <v>75</v>
      </c>
      <c r="AY138" s="251" t="s">
        <v>150</v>
      </c>
    </row>
    <row r="139" spans="1:65" s="2" customFormat="1" ht="16.5" customHeight="1">
      <c r="A139" s="38"/>
      <c r="B139" s="39"/>
      <c r="C139" s="252" t="s">
        <v>235</v>
      </c>
      <c r="D139" s="252" t="s">
        <v>202</v>
      </c>
      <c r="E139" s="253" t="s">
        <v>438</v>
      </c>
      <c r="F139" s="254" t="s">
        <v>439</v>
      </c>
      <c r="G139" s="255" t="s">
        <v>205</v>
      </c>
      <c r="H139" s="256">
        <v>10.379</v>
      </c>
      <c r="I139" s="257"/>
      <c r="J139" s="258">
        <f>ROUND(I139*H139,2)</f>
        <v>0</v>
      </c>
      <c r="K139" s="254" t="s">
        <v>156</v>
      </c>
      <c r="L139" s="259"/>
      <c r="M139" s="260" t="s">
        <v>19</v>
      </c>
      <c r="N139" s="261" t="s">
        <v>46</v>
      </c>
      <c r="O139" s="84"/>
      <c r="P139" s="221">
        <f>O139*H139</f>
        <v>0</v>
      </c>
      <c r="Q139" s="221">
        <v>1</v>
      </c>
      <c r="R139" s="221">
        <f>Q139*H139</f>
        <v>10.379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206</v>
      </c>
      <c r="AT139" s="223" t="s">
        <v>202</v>
      </c>
      <c r="AU139" s="223" t="s">
        <v>84</v>
      </c>
      <c r="AY139" s="17" t="s">
        <v>150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157</v>
      </c>
      <c r="BM139" s="223" t="s">
        <v>582</v>
      </c>
    </row>
    <row r="140" spans="1:51" s="14" customFormat="1" ht="12">
      <c r="A140" s="14"/>
      <c r="B140" s="241"/>
      <c r="C140" s="242"/>
      <c r="D140" s="232" t="s">
        <v>161</v>
      </c>
      <c r="E140" s="243" t="s">
        <v>19</v>
      </c>
      <c r="F140" s="244" t="s">
        <v>583</v>
      </c>
      <c r="G140" s="242"/>
      <c r="H140" s="245">
        <v>10.379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161</v>
      </c>
      <c r="AU140" s="251" t="s">
        <v>84</v>
      </c>
      <c r="AV140" s="14" t="s">
        <v>84</v>
      </c>
      <c r="AW140" s="14" t="s">
        <v>37</v>
      </c>
      <c r="AX140" s="14" t="s">
        <v>75</v>
      </c>
      <c r="AY140" s="251" t="s">
        <v>150</v>
      </c>
    </row>
    <row r="141" spans="1:65" s="2" customFormat="1" ht="33" customHeight="1">
      <c r="A141" s="38"/>
      <c r="B141" s="39"/>
      <c r="C141" s="212" t="s">
        <v>240</v>
      </c>
      <c r="D141" s="212" t="s">
        <v>152</v>
      </c>
      <c r="E141" s="213" t="s">
        <v>189</v>
      </c>
      <c r="F141" s="214" t="s">
        <v>190</v>
      </c>
      <c r="G141" s="215" t="s">
        <v>155</v>
      </c>
      <c r="H141" s="216">
        <v>11.4</v>
      </c>
      <c r="I141" s="217"/>
      <c r="J141" s="218">
        <f>ROUND(I141*H141,2)</f>
        <v>0</v>
      </c>
      <c r="K141" s="214" t="s">
        <v>156</v>
      </c>
      <c r="L141" s="44"/>
      <c r="M141" s="219" t="s">
        <v>19</v>
      </c>
      <c r="N141" s="220" t="s">
        <v>46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157</v>
      </c>
      <c r="AT141" s="223" t="s">
        <v>152</v>
      </c>
      <c r="AU141" s="223" t="s">
        <v>84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157</v>
      </c>
      <c r="BM141" s="223" t="s">
        <v>584</v>
      </c>
    </row>
    <row r="142" spans="1:47" s="2" customFormat="1" ht="12">
      <c r="A142" s="38"/>
      <c r="B142" s="39"/>
      <c r="C142" s="40"/>
      <c r="D142" s="225" t="s">
        <v>159</v>
      </c>
      <c r="E142" s="40"/>
      <c r="F142" s="226" t="s">
        <v>192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84</v>
      </c>
    </row>
    <row r="143" spans="1:51" s="14" customFormat="1" ht="12">
      <c r="A143" s="14"/>
      <c r="B143" s="241"/>
      <c r="C143" s="242"/>
      <c r="D143" s="232" t="s">
        <v>161</v>
      </c>
      <c r="E143" s="243" t="s">
        <v>19</v>
      </c>
      <c r="F143" s="244" t="s">
        <v>556</v>
      </c>
      <c r="G143" s="242"/>
      <c r="H143" s="245">
        <v>11.4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161</v>
      </c>
      <c r="AU143" s="251" t="s">
        <v>84</v>
      </c>
      <c r="AV143" s="14" t="s">
        <v>84</v>
      </c>
      <c r="AW143" s="14" t="s">
        <v>37</v>
      </c>
      <c r="AX143" s="14" t="s">
        <v>75</v>
      </c>
      <c r="AY143" s="251" t="s">
        <v>150</v>
      </c>
    </row>
    <row r="144" spans="1:63" s="12" customFormat="1" ht="22.8" customHeight="1">
      <c r="A144" s="12"/>
      <c r="B144" s="196"/>
      <c r="C144" s="197"/>
      <c r="D144" s="198" t="s">
        <v>74</v>
      </c>
      <c r="E144" s="210" t="s">
        <v>299</v>
      </c>
      <c r="F144" s="210" t="s">
        <v>300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SUM(P145:P156)</f>
        <v>0</v>
      </c>
      <c r="Q144" s="204"/>
      <c r="R144" s="205">
        <f>SUM(R145:R156)</f>
        <v>0.00024</v>
      </c>
      <c r="S144" s="204"/>
      <c r="T144" s="206">
        <f>SUM(T145:T156)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82</v>
      </c>
      <c r="AT144" s="208" t="s">
        <v>74</v>
      </c>
      <c r="AU144" s="208" t="s">
        <v>82</v>
      </c>
      <c r="AY144" s="207" t="s">
        <v>150</v>
      </c>
      <c r="BK144" s="209">
        <f>SUM(BK145:BK156)</f>
        <v>0</v>
      </c>
    </row>
    <row r="145" spans="1:65" s="2" customFormat="1" ht="37.8" customHeight="1">
      <c r="A145" s="38"/>
      <c r="B145" s="39"/>
      <c r="C145" s="212" t="s">
        <v>246</v>
      </c>
      <c r="D145" s="212" t="s">
        <v>152</v>
      </c>
      <c r="E145" s="213" t="s">
        <v>443</v>
      </c>
      <c r="F145" s="214" t="s">
        <v>444</v>
      </c>
      <c r="G145" s="215" t="s">
        <v>155</v>
      </c>
      <c r="H145" s="216">
        <v>16</v>
      </c>
      <c r="I145" s="217"/>
      <c r="J145" s="218">
        <f>ROUND(I145*H145,2)</f>
        <v>0</v>
      </c>
      <c r="K145" s="214" t="s">
        <v>156</v>
      </c>
      <c r="L145" s="44"/>
      <c r="M145" s="219" t="s">
        <v>19</v>
      </c>
      <c r="N145" s="220" t="s">
        <v>46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157</v>
      </c>
      <c r="AT145" s="223" t="s">
        <v>152</v>
      </c>
      <c r="AU145" s="223" t="s">
        <v>84</v>
      </c>
      <c r="AY145" s="17" t="s">
        <v>150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157</v>
      </c>
      <c r="BM145" s="223" t="s">
        <v>585</v>
      </c>
    </row>
    <row r="146" spans="1:47" s="2" customFormat="1" ht="12">
      <c r="A146" s="38"/>
      <c r="B146" s="39"/>
      <c r="C146" s="40"/>
      <c r="D146" s="225" t="s">
        <v>159</v>
      </c>
      <c r="E146" s="40"/>
      <c r="F146" s="226" t="s">
        <v>446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84</v>
      </c>
    </row>
    <row r="147" spans="1:51" s="13" customFormat="1" ht="12">
      <c r="A147" s="13"/>
      <c r="B147" s="230"/>
      <c r="C147" s="231"/>
      <c r="D147" s="232" t="s">
        <v>161</v>
      </c>
      <c r="E147" s="233" t="s">
        <v>19</v>
      </c>
      <c r="F147" s="234" t="s">
        <v>447</v>
      </c>
      <c r="G147" s="231"/>
      <c r="H147" s="233" t="s">
        <v>19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161</v>
      </c>
      <c r="AU147" s="240" t="s">
        <v>84</v>
      </c>
      <c r="AV147" s="13" t="s">
        <v>82</v>
      </c>
      <c r="AW147" s="13" t="s">
        <v>37</v>
      </c>
      <c r="AX147" s="13" t="s">
        <v>75</v>
      </c>
      <c r="AY147" s="240" t="s">
        <v>150</v>
      </c>
    </row>
    <row r="148" spans="1:51" s="14" customFormat="1" ht="12">
      <c r="A148" s="14"/>
      <c r="B148" s="241"/>
      <c r="C148" s="242"/>
      <c r="D148" s="232" t="s">
        <v>161</v>
      </c>
      <c r="E148" s="243" t="s">
        <v>19</v>
      </c>
      <c r="F148" s="244" t="s">
        <v>448</v>
      </c>
      <c r="G148" s="242"/>
      <c r="H148" s="245">
        <v>16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161</v>
      </c>
      <c r="AU148" s="251" t="s">
        <v>84</v>
      </c>
      <c r="AV148" s="14" t="s">
        <v>84</v>
      </c>
      <c r="AW148" s="14" t="s">
        <v>37</v>
      </c>
      <c r="AX148" s="14" t="s">
        <v>75</v>
      </c>
      <c r="AY148" s="251" t="s">
        <v>150</v>
      </c>
    </row>
    <row r="149" spans="1:65" s="2" customFormat="1" ht="37.8" customHeight="1">
      <c r="A149" s="38"/>
      <c r="B149" s="39"/>
      <c r="C149" s="212" t="s">
        <v>8</v>
      </c>
      <c r="D149" s="212" t="s">
        <v>152</v>
      </c>
      <c r="E149" s="213" t="s">
        <v>301</v>
      </c>
      <c r="F149" s="214" t="s">
        <v>302</v>
      </c>
      <c r="G149" s="215" t="s">
        <v>155</v>
      </c>
      <c r="H149" s="216">
        <v>16</v>
      </c>
      <c r="I149" s="217"/>
      <c r="J149" s="218">
        <f>ROUND(I149*H149,2)</f>
        <v>0</v>
      </c>
      <c r="K149" s="214" t="s">
        <v>156</v>
      </c>
      <c r="L149" s="44"/>
      <c r="M149" s="219" t="s">
        <v>19</v>
      </c>
      <c r="N149" s="220" t="s">
        <v>46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157</v>
      </c>
      <c r="AT149" s="223" t="s">
        <v>152</v>
      </c>
      <c r="AU149" s="223" t="s">
        <v>84</v>
      </c>
      <c r="AY149" s="17" t="s">
        <v>150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157</v>
      </c>
      <c r="BM149" s="223" t="s">
        <v>586</v>
      </c>
    </row>
    <row r="150" spans="1:47" s="2" customFormat="1" ht="12">
      <c r="A150" s="38"/>
      <c r="B150" s="39"/>
      <c r="C150" s="40"/>
      <c r="D150" s="225" t="s">
        <v>159</v>
      </c>
      <c r="E150" s="40"/>
      <c r="F150" s="226" t="s">
        <v>304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159</v>
      </c>
      <c r="AU150" s="17" t="s">
        <v>84</v>
      </c>
    </row>
    <row r="151" spans="1:65" s="2" customFormat="1" ht="16.5" customHeight="1">
      <c r="A151" s="38"/>
      <c r="B151" s="39"/>
      <c r="C151" s="252" t="s">
        <v>261</v>
      </c>
      <c r="D151" s="252" t="s">
        <v>202</v>
      </c>
      <c r="E151" s="253" t="s">
        <v>305</v>
      </c>
      <c r="F151" s="254" t="s">
        <v>306</v>
      </c>
      <c r="G151" s="255" t="s">
        <v>307</v>
      </c>
      <c r="H151" s="256">
        <v>0.24</v>
      </c>
      <c r="I151" s="257"/>
      <c r="J151" s="258">
        <f>ROUND(I151*H151,2)</f>
        <v>0</v>
      </c>
      <c r="K151" s="254" t="s">
        <v>156</v>
      </c>
      <c r="L151" s="259"/>
      <c r="M151" s="260" t="s">
        <v>19</v>
      </c>
      <c r="N151" s="261" t="s">
        <v>46</v>
      </c>
      <c r="O151" s="84"/>
      <c r="P151" s="221">
        <f>O151*H151</f>
        <v>0</v>
      </c>
      <c r="Q151" s="221">
        <v>0.001</v>
      </c>
      <c r="R151" s="221">
        <f>Q151*H151</f>
        <v>0.00024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206</v>
      </c>
      <c r="AT151" s="223" t="s">
        <v>202</v>
      </c>
      <c r="AU151" s="223" t="s">
        <v>84</v>
      </c>
      <c r="AY151" s="17" t="s">
        <v>150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157</v>
      </c>
      <c r="BM151" s="223" t="s">
        <v>587</v>
      </c>
    </row>
    <row r="152" spans="1:51" s="14" customFormat="1" ht="12">
      <c r="A152" s="14"/>
      <c r="B152" s="241"/>
      <c r="C152" s="242"/>
      <c r="D152" s="232" t="s">
        <v>161</v>
      </c>
      <c r="E152" s="243" t="s">
        <v>19</v>
      </c>
      <c r="F152" s="244" t="s">
        <v>451</v>
      </c>
      <c r="G152" s="242"/>
      <c r="H152" s="245">
        <v>0.24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161</v>
      </c>
      <c r="AU152" s="251" t="s">
        <v>84</v>
      </c>
      <c r="AV152" s="14" t="s">
        <v>84</v>
      </c>
      <c r="AW152" s="14" t="s">
        <v>37</v>
      </c>
      <c r="AX152" s="14" t="s">
        <v>75</v>
      </c>
      <c r="AY152" s="251" t="s">
        <v>150</v>
      </c>
    </row>
    <row r="153" spans="1:65" s="2" customFormat="1" ht="49.05" customHeight="1">
      <c r="A153" s="38"/>
      <c r="B153" s="39"/>
      <c r="C153" s="212" t="s">
        <v>268</v>
      </c>
      <c r="D153" s="212" t="s">
        <v>152</v>
      </c>
      <c r="E153" s="213" t="s">
        <v>310</v>
      </c>
      <c r="F153" s="214" t="s">
        <v>311</v>
      </c>
      <c r="G153" s="215" t="s">
        <v>155</v>
      </c>
      <c r="H153" s="216">
        <v>16</v>
      </c>
      <c r="I153" s="217"/>
      <c r="J153" s="218">
        <f>ROUND(I153*H153,2)</f>
        <v>0</v>
      </c>
      <c r="K153" s="214" t="s">
        <v>156</v>
      </c>
      <c r="L153" s="44"/>
      <c r="M153" s="219" t="s">
        <v>19</v>
      </c>
      <c r="N153" s="220" t="s">
        <v>46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157</v>
      </c>
      <c r="AT153" s="223" t="s">
        <v>152</v>
      </c>
      <c r="AU153" s="223" t="s">
        <v>84</v>
      </c>
      <c r="AY153" s="17" t="s">
        <v>150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157</v>
      </c>
      <c r="BM153" s="223" t="s">
        <v>588</v>
      </c>
    </row>
    <row r="154" spans="1:47" s="2" customFormat="1" ht="12">
      <c r="A154" s="38"/>
      <c r="B154" s="39"/>
      <c r="C154" s="40"/>
      <c r="D154" s="225" t="s">
        <v>159</v>
      </c>
      <c r="E154" s="40"/>
      <c r="F154" s="226" t="s">
        <v>313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84</v>
      </c>
    </row>
    <row r="155" spans="1:65" s="2" customFormat="1" ht="49.05" customHeight="1">
      <c r="A155" s="38"/>
      <c r="B155" s="39"/>
      <c r="C155" s="212" t="s">
        <v>299</v>
      </c>
      <c r="D155" s="212" t="s">
        <v>152</v>
      </c>
      <c r="E155" s="213" t="s">
        <v>453</v>
      </c>
      <c r="F155" s="214" t="s">
        <v>454</v>
      </c>
      <c r="G155" s="215" t="s">
        <v>155</v>
      </c>
      <c r="H155" s="216">
        <v>16</v>
      </c>
      <c r="I155" s="217"/>
      <c r="J155" s="218">
        <f>ROUND(I155*H155,2)</f>
        <v>0</v>
      </c>
      <c r="K155" s="214" t="s">
        <v>156</v>
      </c>
      <c r="L155" s="44"/>
      <c r="M155" s="219" t="s">
        <v>19</v>
      </c>
      <c r="N155" s="220" t="s">
        <v>46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157</v>
      </c>
      <c r="AT155" s="223" t="s">
        <v>152</v>
      </c>
      <c r="AU155" s="223" t="s">
        <v>84</v>
      </c>
      <c r="AY155" s="17" t="s">
        <v>150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157</v>
      </c>
      <c r="BM155" s="223" t="s">
        <v>589</v>
      </c>
    </row>
    <row r="156" spans="1:47" s="2" customFormat="1" ht="12">
      <c r="A156" s="38"/>
      <c r="B156" s="39"/>
      <c r="C156" s="40"/>
      <c r="D156" s="225" t="s">
        <v>159</v>
      </c>
      <c r="E156" s="40"/>
      <c r="F156" s="226" t="s">
        <v>456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84</v>
      </c>
    </row>
    <row r="157" spans="1:63" s="12" customFormat="1" ht="22.8" customHeight="1">
      <c r="A157" s="12"/>
      <c r="B157" s="196"/>
      <c r="C157" s="197"/>
      <c r="D157" s="198" t="s">
        <v>74</v>
      </c>
      <c r="E157" s="210" t="s">
        <v>84</v>
      </c>
      <c r="F157" s="210" t="s">
        <v>457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SUM(P158:P161)</f>
        <v>0</v>
      </c>
      <c r="Q157" s="204"/>
      <c r="R157" s="205">
        <f>SUM(R158:R161)</f>
        <v>2.65122</v>
      </c>
      <c r="S157" s="204"/>
      <c r="T157" s="206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82</v>
      </c>
      <c r="AT157" s="208" t="s">
        <v>74</v>
      </c>
      <c r="AU157" s="208" t="s">
        <v>82</v>
      </c>
      <c r="AY157" s="207" t="s">
        <v>150</v>
      </c>
      <c r="BK157" s="209">
        <f>SUM(BK158:BK161)</f>
        <v>0</v>
      </c>
    </row>
    <row r="158" spans="1:65" s="2" customFormat="1" ht="24.15" customHeight="1">
      <c r="A158" s="38"/>
      <c r="B158" s="39"/>
      <c r="C158" s="212" t="s">
        <v>364</v>
      </c>
      <c r="D158" s="212" t="s">
        <v>152</v>
      </c>
      <c r="E158" s="213" t="s">
        <v>458</v>
      </c>
      <c r="F158" s="214" t="s">
        <v>459</v>
      </c>
      <c r="G158" s="215" t="s">
        <v>183</v>
      </c>
      <c r="H158" s="216">
        <v>1.339</v>
      </c>
      <c r="I158" s="217"/>
      <c r="J158" s="218">
        <f>ROUND(I158*H158,2)</f>
        <v>0</v>
      </c>
      <c r="K158" s="214" t="s">
        <v>156</v>
      </c>
      <c r="L158" s="44"/>
      <c r="M158" s="219" t="s">
        <v>19</v>
      </c>
      <c r="N158" s="220" t="s">
        <v>46</v>
      </c>
      <c r="O158" s="84"/>
      <c r="P158" s="221">
        <f>O158*H158</f>
        <v>0</v>
      </c>
      <c r="Q158" s="221">
        <v>1.98</v>
      </c>
      <c r="R158" s="221">
        <f>Q158*H158</f>
        <v>2.65122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157</v>
      </c>
      <c r="AT158" s="223" t="s">
        <v>152</v>
      </c>
      <c r="AU158" s="223" t="s">
        <v>84</v>
      </c>
      <c r="AY158" s="17" t="s">
        <v>150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82</v>
      </c>
      <c r="BK158" s="224">
        <f>ROUND(I158*H158,2)</f>
        <v>0</v>
      </c>
      <c r="BL158" s="17" t="s">
        <v>157</v>
      </c>
      <c r="BM158" s="223" t="s">
        <v>590</v>
      </c>
    </row>
    <row r="159" spans="1:47" s="2" customFormat="1" ht="12">
      <c r="A159" s="38"/>
      <c r="B159" s="39"/>
      <c r="C159" s="40"/>
      <c r="D159" s="225" t="s">
        <v>159</v>
      </c>
      <c r="E159" s="40"/>
      <c r="F159" s="226" t="s">
        <v>461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159</v>
      </c>
      <c r="AU159" s="17" t="s">
        <v>84</v>
      </c>
    </row>
    <row r="160" spans="1:51" s="13" customFormat="1" ht="12">
      <c r="A160" s="13"/>
      <c r="B160" s="230"/>
      <c r="C160" s="231"/>
      <c r="D160" s="232" t="s">
        <v>161</v>
      </c>
      <c r="E160" s="233" t="s">
        <v>19</v>
      </c>
      <c r="F160" s="234" t="s">
        <v>462</v>
      </c>
      <c r="G160" s="231"/>
      <c r="H160" s="233" t="s">
        <v>19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161</v>
      </c>
      <c r="AU160" s="240" t="s">
        <v>84</v>
      </c>
      <c r="AV160" s="13" t="s">
        <v>82</v>
      </c>
      <c r="AW160" s="13" t="s">
        <v>37</v>
      </c>
      <c r="AX160" s="13" t="s">
        <v>75</v>
      </c>
      <c r="AY160" s="240" t="s">
        <v>150</v>
      </c>
    </row>
    <row r="161" spans="1:51" s="14" customFormat="1" ht="12">
      <c r="A161" s="14"/>
      <c r="B161" s="241"/>
      <c r="C161" s="242"/>
      <c r="D161" s="232" t="s">
        <v>161</v>
      </c>
      <c r="E161" s="243" t="s">
        <v>19</v>
      </c>
      <c r="F161" s="244" t="s">
        <v>591</v>
      </c>
      <c r="G161" s="242"/>
      <c r="H161" s="245">
        <v>1.339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161</v>
      </c>
      <c r="AU161" s="251" t="s">
        <v>84</v>
      </c>
      <c r="AV161" s="14" t="s">
        <v>84</v>
      </c>
      <c r="AW161" s="14" t="s">
        <v>37</v>
      </c>
      <c r="AX161" s="14" t="s">
        <v>75</v>
      </c>
      <c r="AY161" s="251" t="s">
        <v>150</v>
      </c>
    </row>
    <row r="162" spans="1:63" s="12" customFormat="1" ht="22.8" customHeight="1">
      <c r="A162" s="12"/>
      <c r="B162" s="196"/>
      <c r="C162" s="197"/>
      <c r="D162" s="198" t="s">
        <v>74</v>
      </c>
      <c r="E162" s="210" t="s">
        <v>157</v>
      </c>
      <c r="F162" s="210" t="s">
        <v>464</v>
      </c>
      <c r="G162" s="197"/>
      <c r="H162" s="197"/>
      <c r="I162" s="200"/>
      <c r="J162" s="211">
        <f>BK162</f>
        <v>0</v>
      </c>
      <c r="K162" s="197"/>
      <c r="L162" s="202"/>
      <c r="M162" s="203"/>
      <c r="N162" s="204"/>
      <c r="O162" s="204"/>
      <c r="P162" s="205">
        <f>SUM(P163:P177)</f>
        <v>0</v>
      </c>
      <c r="Q162" s="204"/>
      <c r="R162" s="205">
        <f>SUM(R163:R177)</f>
        <v>16.1433972</v>
      </c>
      <c r="S162" s="204"/>
      <c r="T162" s="206">
        <f>SUM(T163:T177)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7" t="s">
        <v>82</v>
      </c>
      <c r="AT162" s="208" t="s">
        <v>74</v>
      </c>
      <c r="AU162" s="208" t="s">
        <v>82</v>
      </c>
      <c r="AY162" s="207" t="s">
        <v>150</v>
      </c>
      <c r="BK162" s="209">
        <f>SUM(BK163:BK177)</f>
        <v>0</v>
      </c>
    </row>
    <row r="163" spans="1:65" s="2" customFormat="1" ht="24.15" customHeight="1">
      <c r="A163" s="38"/>
      <c r="B163" s="39"/>
      <c r="C163" s="212" t="s">
        <v>369</v>
      </c>
      <c r="D163" s="212" t="s">
        <v>152</v>
      </c>
      <c r="E163" s="213" t="s">
        <v>465</v>
      </c>
      <c r="F163" s="214" t="s">
        <v>466</v>
      </c>
      <c r="G163" s="215" t="s">
        <v>155</v>
      </c>
      <c r="H163" s="216">
        <v>7</v>
      </c>
      <c r="I163" s="217"/>
      <c r="J163" s="218">
        <f>ROUND(I163*H163,2)</f>
        <v>0</v>
      </c>
      <c r="K163" s="214" t="s">
        <v>156</v>
      </c>
      <c r="L163" s="44"/>
      <c r="M163" s="219" t="s">
        <v>19</v>
      </c>
      <c r="N163" s="220" t="s">
        <v>46</v>
      </c>
      <c r="O163" s="84"/>
      <c r="P163" s="221">
        <f>O163*H163</f>
        <v>0</v>
      </c>
      <c r="Q163" s="221">
        <v>0.30006</v>
      </c>
      <c r="R163" s="221">
        <f>Q163*H163</f>
        <v>2.1004199999999997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157</v>
      </c>
      <c r="AT163" s="223" t="s">
        <v>152</v>
      </c>
      <c r="AU163" s="223" t="s">
        <v>84</v>
      </c>
      <c r="AY163" s="17" t="s">
        <v>150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157</v>
      </c>
      <c r="BM163" s="223" t="s">
        <v>592</v>
      </c>
    </row>
    <row r="164" spans="1:47" s="2" customFormat="1" ht="12">
      <c r="A164" s="38"/>
      <c r="B164" s="39"/>
      <c r="C164" s="40"/>
      <c r="D164" s="225" t="s">
        <v>159</v>
      </c>
      <c r="E164" s="40"/>
      <c r="F164" s="226" t="s">
        <v>468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159</v>
      </c>
      <c r="AU164" s="17" t="s">
        <v>84</v>
      </c>
    </row>
    <row r="165" spans="1:51" s="13" customFormat="1" ht="12">
      <c r="A165" s="13"/>
      <c r="B165" s="230"/>
      <c r="C165" s="231"/>
      <c r="D165" s="232" t="s">
        <v>161</v>
      </c>
      <c r="E165" s="233" t="s">
        <v>19</v>
      </c>
      <c r="F165" s="234" t="s">
        <v>559</v>
      </c>
      <c r="G165" s="231"/>
      <c r="H165" s="233" t="s">
        <v>19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0" t="s">
        <v>161</v>
      </c>
      <c r="AU165" s="240" t="s">
        <v>84</v>
      </c>
      <c r="AV165" s="13" t="s">
        <v>82</v>
      </c>
      <c r="AW165" s="13" t="s">
        <v>37</v>
      </c>
      <c r="AX165" s="13" t="s">
        <v>75</v>
      </c>
      <c r="AY165" s="240" t="s">
        <v>150</v>
      </c>
    </row>
    <row r="166" spans="1:51" s="14" customFormat="1" ht="12">
      <c r="A166" s="14"/>
      <c r="B166" s="241"/>
      <c r="C166" s="242"/>
      <c r="D166" s="232" t="s">
        <v>161</v>
      </c>
      <c r="E166" s="243" t="s">
        <v>19</v>
      </c>
      <c r="F166" s="244" t="s">
        <v>593</v>
      </c>
      <c r="G166" s="242"/>
      <c r="H166" s="245">
        <v>3.8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1" t="s">
        <v>161</v>
      </c>
      <c r="AU166" s="251" t="s">
        <v>84</v>
      </c>
      <c r="AV166" s="14" t="s">
        <v>84</v>
      </c>
      <c r="AW166" s="14" t="s">
        <v>37</v>
      </c>
      <c r="AX166" s="14" t="s">
        <v>75</v>
      </c>
      <c r="AY166" s="251" t="s">
        <v>150</v>
      </c>
    </row>
    <row r="167" spans="1:51" s="14" customFormat="1" ht="12">
      <c r="A167" s="14"/>
      <c r="B167" s="241"/>
      <c r="C167" s="242"/>
      <c r="D167" s="232" t="s">
        <v>161</v>
      </c>
      <c r="E167" s="243" t="s">
        <v>19</v>
      </c>
      <c r="F167" s="244" t="s">
        <v>594</v>
      </c>
      <c r="G167" s="242"/>
      <c r="H167" s="245">
        <v>3.2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161</v>
      </c>
      <c r="AU167" s="251" t="s">
        <v>84</v>
      </c>
      <c r="AV167" s="14" t="s">
        <v>84</v>
      </c>
      <c r="AW167" s="14" t="s">
        <v>37</v>
      </c>
      <c r="AX167" s="14" t="s">
        <v>75</v>
      </c>
      <c r="AY167" s="251" t="s">
        <v>150</v>
      </c>
    </row>
    <row r="168" spans="1:65" s="2" customFormat="1" ht="24.15" customHeight="1">
      <c r="A168" s="38"/>
      <c r="B168" s="39"/>
      <c r="C168" s="212" t="s">
        <v>7</v>
      </c>
      <c r="D168" s="212" t="s">
        <v>152</v>
      </c>
      <c r="E168" s="213" t="s">
        <v>469</v>
      </c>
      <c r="F168" s="214" t="s">
        <v>470</v>
      </c>
      <c r="G168" s="215" t="s">
        <v>155</v>
      </c>
      <c r="H168" s="216">
        <v>7</v>
      </c>
      <c r="I168" s="217"/>
      <c r="J168" s="218">
        <f>ROUND(I168*H168,2)</f>
        <v>0</v>
      </c>
      <c r="K168" s="214" t="s">
        <v>156</v>
      </c>
      <c r="L168" s="44"/>
      <c r="M168" s="219" t="s">
        <v>19</v>
      </c>
      <c r="N168" s="220" t="s">
        <v>46</v>
      </c>
      <c r="O168" s="84"/>
      <c r="P168" s="221">
        <f>O168*H168</f>
        <v>0</v>
      </c>
      <c r="Q168" s="221">
        <v>0.31879</v>
      </c>
      <c r="R168" s="221">
        <f>Q168*H168</f>
        <v>2.2315300000000002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157</v>
      </c>
      <c r="AT168" s="223" t="s">
        <v>152</v>
      </c>
      <c r="AU168" s="223" t="s">
        <v>84</v>
      </c>
      <c r="AY168" s="17" t="s">
        <v>150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157</v>
      </c>
      <c r="BM168" s="223" t="s">
        <v>595</v>
      </c>
    </row>
    <row r="169" spans="1:47" s="2" customFormat="1" ht="12">
      <c r="A169" s="38"/>
      <c r="B169" s="39"/>
      <c r="C169" s="40"/>
      <c r="D169" s="225" t="s">
        <v>159</v>
      </c>
      <c r="E169" s="40"/>
      <c r="F169" s="226" t="s">
        <v>472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159</v>
      </c>
      <c r="AU169" s="17" t="s">
        <v>84</v>
      </c>
    </row>
    <row r="170" spans="1:65" s="2" customFormat="1" ht="37.8" customHeight="1">
      <c r="A170" s="38"/>
      <c r="B170" s="39"/>
      <c r="C170" s="212" t="s">
        <v>375</v>
      </c>
      <c r="D170" s="212" t="s">
        <v>152</v>
      </c>
      <c r="E170" s="213" t="s">
        <v>473</v>
      </c>
      <c r="F170" s="214" t="s">
        <v>474</v>
      </c>
      <c r="G170" s="215" t="s">
        <v>183</v>
      </c>
      <c r="H170" s="216">
        <v>1.56</v>
      </c>
      <c r="I170" s="217"/>
      <c r="J170" s="218">
        <f>ROUND(I170*H170,2)</f>
        <v>0</v>
      </c>
      <c r="K170" s="214" t="s">
        <v>156</v>
      </c>
      <c r="L170" s="44"/>
      <c r="M170" s="219" t="s">
        <v>19</v>
      </c>
      <c r="N170" s="220" t="s">
        <v>46</v>
      </c>
      <c r="O170" s="84"/>
      <c r="P170" s="221">
        <f>O170*H170</f>
        <v>0</v>
      </c>
      <c r="Q170" s="221">
        <v>2.50187</v>
      </c>
      <c r="R170" s="221">
        <f>Q170*H170</f>
        <v>3.9029171999999996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157</v>
      </c>
      <c r="AT170" s="223" t="s">
        <v>152</v>
      </c>
      <c r="AU170" s="223" t="s">
        <v>84</v>
      </c>
      <c r="AY170" s="17" t="s">
        <v>150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82</v>
      </c>
      <c r="BK170" s="224">
        <f>ROUND(I170*H170,2)</f>
        <v>0</v>
      </c>
      <c r="BL170" s="17" t="s">
        <v>157</v>
      </c>
      <c r="BM170" s="223" t="s">
        <v>596</v>
      </c>
    </row>
    <row r="171" spans="1:47" s="2" customFormat="1" ht="12">
      <c r="A171" s="38"/>
      <c r="B171" s="39"/>
      <c r="C171" s="40"/>
      <c r="D171" s="225" t="s">
        <v>159</v>
      </c>
      <c r="E171" s="40"/>
      <c r="F171" s="226" t="s">
        <v>476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159</v>
      </c>
      <c r="AU171" s="17" t="s">
        <v>84</v>
      </c>
    </row>
    <row r="172" spans="1:51" s="13" customFormat="1" ht="12">
      <c r="A172" s="13"/>
      <c r="B172" s="230"/>
      <c r="C172" s="231"/>
      <c r="D172" s="232" t="s">
        <v>161</v>
      </c>
      <c r="E172" s="233" t="s">
        <v>19</v>
      </c>
      <c r="F172" s="234" t="s">
        <v>477</v>
      </c>
      <c r="G172" s="231"/>
      <c r="H172" s="233" t="s">
        <v>19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161</v>
      </c>
      <c r="AU172" s="240" t="s">
        <v>84</v>
      </c>
      <c r="AV172" s="13" t="s">
        <v>82</v>
      </c>
      <c r="AW172" s="13" t="s">
        <v>37</v>
      </c>
      <c r="AX172" s="13" t="s">
        <v>75</v>
      </c>
      <c r="AY172" s="240" t="s">
        <v>150</v>
      </c>
    </row>
    <row r="173" spans="1:51" s="14" customFormat="1" ht="12">
      <c r="A173" s="14"/>
      <c r="B173" s="241"/>
      <c r="C173" s="242"/>
      <c r="D173" s="232" t="s">
        <v>161</v>
      </c>
      <c r="E173" s="243" t="s">
        <v>19</v>
      </c>
      <c r="F173" s="244" t="s">
        <v>597</v>
      </c>
      <c r="G173" s="242"/>
      <c r="H173" s="245">
        <v>1.339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161</v>
      </c>
      <c r="AU173" s="251" t="s">
        <v>84</v>
      </c>
      <c r="AV173" s="14" t="s">
        <v>84</v>
      </c>
      <c r="AW173" s="14" t="s">
        <v>37</v>
      </c>
      <c r="AX173" s="14" t="s">
        <v>75</v>
      </c>
      <c r="AY173" s="251" t="s">
        <v>150</v>
      </c>
    </row>
    <row r="174" spans="1:51" s="13" customFormat="1" ht="12">
      <c r="A174" s="13"/>
      <c r="B174" s="230"/>
      <c r="C174" s="231"/>
      <c r="D174" s="232" t="s">
        <v>161</v>
      </c>
      <c r="E174" s="233" t="s">
        <v>19</v>
      </c>
      <c r="F174" s="234" t="s">
        <v>479</v>
      </c>
      <c r="G174" s="231"/>
      <c r="H174" s="233" t="s">
        <v>19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161</v>
      </c>
      <c r="AU174" s="240" t="s">
        <v>84</v>
      </c>
      <c r="AV174" s="13" t="s">
        <v>82</v>
      </c>
      <c r="AW174" s="13" t="s">
        <v>37</v>
      </c>
      <c r="AX174" s="13" t="s">
        <v>75</v>
      </c>
      <c r="AY174" s="240" t="s">
        <v>150</v>
      </c>
    </row>
    <row r="175" spans="1:51" s="14" customFormat="1" ht="12">
      <c r="A175" s="14"/>
      <c r="B175" s="241"/>
      <c r="C175" s="242"/>
      <c r="D175" s="232" t="s">
        <v>161</v>
      </c>
      <c r="E175" s="243" t="s">
        <v>19</v>
      </c>
      <c r="F175" s="244" t="s">
        <v>598</v>
      </c>
      <c r="G175" s="242"/>
      <c r="H175" s="245">
        <v>0.221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161</v>
      </c>
      <c r="AU175" s="251" t="s">
        <v>84</v>
      </c>
      <c r="AV175" s="14" t="s">
        <v>84</v>
      </c>
      <c r="AW175" s="14" t="s">
        <v>37</v>
      </c>
      <c r="AX175" s="14" t="s">
        <v>75</v>
      </c>
      <c r="AY175" s="251" t="s">
        <v>150</v>
      </c>
    </row>
    <row r="176" spans="1:65" s="2" customFormat="1" ht="44.25" customHeight="1">
      <c r="A176" s="38"/>
      <c r="B176" s="39"/>
      <c r="C176" s="212" t="s">
        <v>378</v>
      </c>
      <c r="D176" s="212" t="s">
        <v>152</v>
      </c>
      <c r="E176" s="213" t="s">
        <v>481</v>
      </c>
      <c r="F176" s="214" t="s">
        <v>482</v>
      </c>
      <c r="G176" s="215" t="s">
        <v>155</v>
      </c>
      <c r="H176" s="216">
        <v>7</v>
      </c>
      <c r="I176" s="217"/>
      <c r="J176" s="218">
        <f>ROUND(I176*H176,2)</f>
        <v>0</v>
      </c>
      <c r="K176" s="214" t="s">
        <v>156</v>
      </c>
      <c r="L176" s="44"/>
      <c r="M176" s="219" t="s">
        <v>19</v>
      </c>
      <c r="N176" s="220" t="s">
        <v>46</v>
      </c>
      <c r="O176" s="84"/>
      <c r="P176" s="221">
        <f>O176*H176</f>
        <v>0</v>
      </c>
      <c r="Q176" s="221">
        <v>1.12979</v>
      </c>
      <c r="R176" s="221">
        <f>Q176*H176</f>
        <v>7.908530000000001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157</v>
      </c>
      <c r="AT176" s="223" t="s">
        <v>152</v>
      </c>
      <c r="AU176" s="223" t="s">
        <v>84</v>
      </c>
      <c r="AY176" s="17" t="s">
        <v>150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82</v>
      </c>
      <c r="BK176" s="224">
        <f>ROUND(I176*H176,2)</f>
        <v>0</v>
      </c>
      <c r="BL176" s="17" t="s">
        <v>157</v>
      </c>
      <c r="BM176" s="223" t="s">
        <v>599</v>
      </c>
    </row>
    <row r="177" spans="1:47" s="2" customFormat="1" ht="12">
      <c r="A177" s="38"/>
      <c r="B177" s="39"/>
      <c r="C177" s="40"/>
      <c r="D177" s="225" t="s">
        <v>159</v>
      </c>
      <c r="E177" s="40"/>
      <c r="F177" s="226" t="s">
        <v>484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159</v>
      </c>
      <c r="AU177" s="17" t="s">
        <v>84</v>
      </c>
    </row>
    <row r="178" spans="1:63" s="12" customFormat="1" ht="22.8" customHeight="1">
      <c r="A178" s="12"/>
      <c r="B178" s="196"/>
      <c r="C178" s="197"/>
      <c r="D178" s="198" t="s">
        <v>74</v>
      </c>
      <c r="E178" s="210" t="s">
        <v>188</v>
      </c>
      <c r="F178" s="210" t="s">
        <v>193</v>
      </c>
      <c r="G178" s="197"/>
      <c r="H178" s="197"/>
      <c r="I178" s="200"/>
      <c r="J178" s="211">
        <f>BK178</f>
        <v>0</v>
      </c>
      <c r="K178" s="197"/>
      <c r="L178" s="202"/>
      <c r="M178" s="203"/>
      <c r="N178" s="204"/>
      <c r="O178" s="204"/>
      <c r="P178" s="205">
        <f>SUM(P179:P186)</f>
        <v>0</v>
      </c>
      <c r="Q178" s="204"/>
      <c r="R178" s="205">
        <f>SUM(R179:R186)</f>
        <v>1.804164</v>
      </c>
      <c r="S178" s="204"/>
      <c r="T178" s="206">
        <f>SUM(T179:T186)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7" t="s">
        <v>82</v>
      </c>
      <c r="AT178" s="208" t="s">
        <v>74</v>
      </c>
      <c r="AU178" s="208" t="s">
        <v>82</v>
      </c>
      <c r="AY178" s="207" t="s">
        <v>150</v>
      </c>
      <c r="BK178" s="209">
        <f>SUM(BK179:BK186)</f>
        <v>0</v>
      </c>
    </row>
    <row r="179" spans="1:65" s="2" customFormat="1" ht="33" customHeight="1">
      <c r="A179" s="38"/>
      <c r="B179" s="39"/>
      <c r="C179" s="212" t="s">
        <v>380</v>
      </c>
      <c r="D179" s="212" t="s">
        <v>152</v>
      </c>
      <c r="E179" s="213" t="s">
        <v>209</v>
      </c>
      <c r="F179" s="214" t="s">
        <v>210</v>
      </c>
      <c r="G179" s="215" t="s">
        <v>155</v>
      </c>
      <c r="H179" s="216">
        <v>11.4</v>
      </c>
      <c r="I179" s="217"/>
      <c r="J179" s="218">
        <f>ROUND(I179*H179,2)</f>
        <v>0</v>
      </c>
      <c r="K179" s="214" t="s">
        <v>156</v>
      </c>
      <c r="L179" s="44"/>
      <c r="M179" s="219" t="s">
        <v>19</v>
      </c>
      <c r="N179" s="220" t="s">
        <v>46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157</v>
      </c>
      <c r="AT179" s="223" t="s">
        <v>152</v>
      </c>
      <c r="AU179" s="223" t="s">
        <v>84</v>
      </c>
      <c r="AY179" s="17" t="s">
        <v>150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82</v>
      </c>
      <c r="BK179" s="224">
        <f>ROUND(I179*H179,2)</f>
        <v>0</v>
      </c>
      <c r="BL179" s="17" t="s">
        <v>157</v>
      </c>
      <c r="BM179" s="223" t="s">
        <v>600</v>
      </c>
    </row>
    <row r="180" spans="1:47" s="2" customFormat="1" ht="12">
      <c r="A180" s="38"/>
      <c r="B180" s="39"/>
      <c r="C180" s="40"/>
      <c r="D180" s="225" t="s">
        <v>159</v>
      </c>
      <c r="E180" s="40"/>
      <c r="F180" s="226" t="s">
        <v>212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159</v>
      </c>
      <c r="AU180" s="17" t="s">
        <v>84</v>
      </c>
    </row>
    <row r="181" spans="1:51" s="13" customFormat="1" ht="12">
      <c r="A181" s="13"/>
      <c r="B181" s="230"/>
      <c r="C181" s="231"/>
      <c r="D181" s="232" t="s">
        <v>161</v>
      </c>
      <c r="E181" s="233" t="s">
        <v>19</v>
      </c>
      <c r="F181" s="234" t="s">
        <v>486</v>
      </c>
      <c r="G181" s="231"/>
      <c r="H181" s="233" t="s">
        <v>19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161</v>
      </c>
      <c r="AU181" s="240" t="s">
        <v>84</v>
      </c>
      <c r="AV181" s="13" t="s">
        <v>82</v>
      </c>
      <c r="AW181" s="13" t="s">
        <v>37</v>
      </c>
      <c r="AX181" s="13" t="s">
        <v>75</v>
      </c>
      <c r="AY181" s="240" t="s">
        <v>150</v>
      </c>
    </row>
    <row r="182" spans="1:51" s="14" customFormat="1" ht="12">
      <c r="A182" s="14"/>
      <c r="B182" s="241"/>
      <c r="C182" s="242"/>
      <c r="D182" s="232" t="s">
        <v>161</v>
      </c>
      <c r="E182" s="243" t="s">
        <v>19</v>
      </c>
      <c r="F182" s="244" t="s">
        <v>556</v>
      </c>
      <c r="G182" s="242"/>
      <c r="H182" s="245">
        <v>11.4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161</v>
      </c>
      <c r="AU182" s="251" t="s">
        <v>84</v>
      </c>
      <c r="AV182" s="14" t="s">
        <v>84</v>
      </c>
      <c r="AW182" s="14" t="s">
        <v>37</v>
      </c>
      <c r="AX182" s="14" t="s">
        <v>75</v>
      </c>
      <c r="AY182" s="251" t="s">
        <v>150</v>
      </c>
    </row>
    <row r="183" spans="1:65" s="2" customFormat="1" ht="37.8" customHeight="1">
      <c r="A183" s="38"/>
      <c r="B183" s="39"/>
      <c r="C183" s="212" t="s">
        <v>487</v>
      </c>
      <c r="D183" s="212" t="s">
        <v>152</v>
      </c>
      <c r="E183" s="213" t="s">
        <v>215</v>
      </c>
      <c r="F183" s="214" t="s">
        <v>216</v>
      </c>
      <c r="G183" s="215" t="s">
        <v>155</v>
      </c>
      <c r="H183" s="216">
        <v>11.4</v>
      </c>
      <c r="I183" s="217"/>
      <c r="J183" s="218">
        <f>ROUND(I183*H183,2)</f>
        <v>0</v>
      </c>
      <c r="K183" s="214" t="s">
        <v>156</v>
      </c>
      <c r="L183" s="44"/>
      <c r="M183" s="219" t="s">
        <v>19</v>
      </c>
      <c r="N183" s="220" t="s">
        <v>46</v>
      </c>
      <c r="O183" s="84"/>
      <c r="P183" s="221">
        <f>O183*H183</f>
        <v>0</v>
      </c>
      <c r="Q183" s="221">
        <v>0.15826</v>
      </c>
      <c r="R183" s="221">
        <f>Q183*H183</f>
        <v>1.804164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157</v>
      </c>
      <c r="AT183" s="223" t="s">
        <v>152</v>
      </c>
      <c r="AU183" s="223" t="s">
        <v>84</v>
      </c>
      <c r="AY183" s="17" t="s">
        <v>150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82</v>
      </c>
      <c r="BK183" s="224">
        <f>ROUND(I183*H183,2)</f>
        <v>0</v>
      </c>
      <c r="BL183" s="17" t="s">
        <v>157</v>
      </c>
      <c r="BM183" s="223" t="s">
        <v>601</v>
      </c>
    </row>
    <row r="184" spans="1:47" s="2" customFormat="1" ht="12">
      <c r="A184" s="38"/>
      <c r="B184" s="39"/>
      <c r="C184" s="40"/>
      <c r="D184" s="225" t="s">
        <v>159</v>
      </c>
      <c r="E184" s="40"/>
      <c r="F184" s="226" t="s">
        <v>218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159</v>
      </c>
      <c r="AU184" s="17" t="s">
        <v>84</v>
      </c>
    </row>
    <row r="185" spans="1:51" s="13" customFormat="1" ht="12">
      <c r="A185" s="13"/>
      <c r="B185" s="230"/>
      <c r="C185" s="231"/>
      <c r="D185" s="232" t="s">
        <v>161</v>
      </c>
      <c r="E185" s="233" t="s">
        <v>19</v>
      </c>
      <c r="F185" s="234" t="s">
        <v>602</v>
      </c>
      <c r="G185" s="231"/>
      <c r="H185" s="233" t="s">
        <v>19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161</v>
      </c>
      <c r="AU185" s="240" t="s">
        <v>84</v>
      </c>
      <c r="AV185" s="13" t="s">
        <v>82</v>
      </c>
      <c r="AW185" s="13" t="s">
        <v>37</v>
      </c>
      <c r="AX185" s="13" t="s">
        <v>75</v>
      </c>
      <c r="AY185" s="240" t="s">
        <v>150</v>
      </c>
    </row>
    <row r="186" spans="1:51" s="14" customFormat="1" ht="12">
      <c r="A186" s="14"/>
      <c r="B186" s="241"/>
      <c r="C186" s="242"/>
      <c r="D186" s="232" t="s">
        <v>161</v>
      </c>
      <c r="E186" s="243" t="s">
        <v>19</v>
      </c>
      <c r="F186" s="244" t="s">
        <v>603</v>
      </c>
      <c r="G186" s="242"/>
      <c r="H186" s="245">
        <v>11.4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161</v>
      </c>
      <c r="AU186" s="251" t="s">
        <v>84</v>
      </c>
      <c r="AV186" s="14" t="s">
        <v>84</v>
      </c>
      <c r="AW186" s="14" t="s">
        <v>37</v>
      </c>
      <c r="AX186" s="14" t="s">
        <v>75</v>
      </c>
      <c r="AY186" s="251" t="s">
        <v>150</v>
      </c>
    </row>
    <row r="187" spans="1:63" s="12" customFormat="1" ht="22.8" customHeight="1">
      <c r="A187" s="12"/>
      <c r="B187" s="196"/>
      <c r="C187" s="197"/>
      <c r="D187" s="198" t="s">
        <v>74</v>
      </c>
      <c r="E187" s="210" t="s">
        <v>501</v>
      </c>
      <c r="F187" s="210" t="s">
        <v>502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SUM(P188:P189)</f>
        <v>0</v>
      </c>
      <c r="Q187" s="204"/>
      <c r="R187" s="205">
        <f>SUM(R188:R189)</f>
        <v>0</v>
      </c>
      <c r="S187" s="204"/>
      <c r="T187" s="206">
        <f>SUM(T188:T189)</f>
        <v>5.949999999999999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82</v>
      </c>
      <c r="AT187" s="208" t="s">
        <v>74</v>
      </c>
      <c r="AU187" s="208" t="s">
        <v>82</v>
      </c>
      <c r="AY187" s="207" t="s">
        <v>150</v>
      </c>
      <c r="BK187" s="209">
        <f>SUM(BK188:BK189)</f>
        <v>0</v>
      </c>
    </row>
    <row r="188" spans="1:65" s="2" customFormat="1" ht="24.15" customHeight="1">
      <c r="A188" s="38"/>
      <c r="B188" s="39"/>
      <c r="C188" s="212" t="s">
        <v>490</v>
      </c>
      <c r="D188" s="212" t="s">
        <v>152</v>
      </c>
      <c r="E188" s="213" t="s">
        <v>604</v>
      </c>
      <c r="F188" s="214" t="s">
        <v>605</v>
      </c>
      <c r="G188" s="215" t="s">
        <v>227</v>
      </c>
      <c r="H188" s="216">
        <v>8.5</v>
      </c>
      <c r="I188" s="217"/>
      <c r="J188" s="218">
        <f>ROUND(I188*H188,2)</f>
        <v>0</v>
      </c>
      <c r="K188" s="214" t="s">
        <v>156</v>
      </c>
      <c r="L188" s="44"/>
      <c r="M188" s="219" t="s">
        <v>19</v>
      </c>
      <c r="N188" s="220" t="s">
        <v>46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0.7</v>
      </c>
      <c r="T188" s="222">
        <f>S188*H188</f>
        <v>5.949999999999999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157</v>
      </c>
      <c r="AT188" s="223" t="s">
        <v>152</v>
      </c>
      <c r="AU188" s="223" t="s">
        <v>84</v>
      </c>
      <c r="AY188" s="17" t="s">
        <v>150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82</v>
      </c>
      <c r="BK188" s="224">
        <f>ROUND(I188*H188,2)</f>
        <v>0</v>
      </c>
      <c r="BL188" s="17" t="s">
        <v>157</v>
      </c>
      <c r="BM188" s="223" t="s">
        <v>606</v>
      </c>
    </row>
    <row r="189" spans="1:47" s="2" customFormat="1" ht="12">
      <c r="A189" s="38"/>
      <c r="B189" s="39"/>
      <c r="C189" s="40"/>
      <c r="D189" s="225" t="s">
        <v>159</v>
      </c>
      <c r="E189" s="40"/>
      <c r="F189" s="226" t="s">
        <v>607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159</v>
      </c>
      <c r="AU189" s="17" t="s">
        <v>84</v>
      </c>
    </row>
    <row r="190" spans="1:63" s="12" customFormat="1" ht="22.8" customHeight="1">
      <c r="A190" s="12"/>
      <c r="B190" s="196"/>
      <c r="C190" s="197"/>
      <c r="D190" s="198" t="s">
        <v>74</v>
      </c>
      <c r="E190" s="210" t="s">
        <v>508</v>
      </c>
      <c r="F190" s="210" t="s">
        <v>509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SUM(P191:P199)</f>
        <v>0</v>
      </c>
      <c r="Q190" s="204"/>
      <c r="R190" s="205">
        <f>SUM(R191:R199)</f>
        <v>9.83575617</v>
      </c>
      <c r="S190" s="204"/>
      <c r="T190" s="206">
        <f>SUM(T191:T199)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82</v>
      </c>
      <c r="AT190" s="208" t="s">
        <v>74</v>
      </c>
      <c r="AU190" s="208" t="s">
        <v>82</v>
      </c>
      <c r="AY190" s="207" t="s">
        <v>150</v>
      </c>
      <c r="BK190" s="209">
        <f>SUM(BK191:BK199)</f>
        <v>0</v>
      </c>
    </row>
    <row r="191" spans="1:65" s="2" customFormat="1" ht="33" customHeight="1">
      <c r="A191" s="38"/>
      <c r="B191" s="39"/>
      <c r="C191" s="212" t="s">
        <v>496</v>
      </c>
      <c r="D191" s="212" t="s">
        <v>152</v>
      </c>
      <c r="E191" s="213" t="s">
        <v>511</v>
      </c>
      <c r="F191" s="214" t="s">
        <v>512</v>
      </c>
      <c r="G191" s="215" t="s">
        <v>183</v>
      </c>
      <c r="H191" s="216">
        <v>3.909</v>
      </c>
      <c r="I191" s="217"/>
      <c r="J191" s="218">
        <f>ROUND(I191*H191,2)</f>
        <v>0</v>
      </c>
      <c r="K191" s="214" t="s">
        <v>156</v>
      </c>
      <c r="L191" s="44"/>
      <c r="M191" s="219" t="s">
        <v>19</v>
      </c>
      <c r="N191" s="220" t="s">
        <v>46</v>
      </c>
      <c r="O191" s="84"/>
      <c r="P191" s="221">
        <f>O191*H191</f>
        <v>0</v>
      </c>
      <c r="Q191" s="221">
        <v>2.50187</v>
      </c>
      <c r="R191" s="221">
        <f>Q191*H191</f>
        <v>9.77980983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157</v>
      </c>
      <c r="AT191" s="223" t="s">
        <v>152</v>
      </c>
      <c r="AU191" s="223" t="s">
        <v>84</v>
      </c>
      <c r="AY191" s="17" t="s">
        <v>150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82</v>
      </c>
      <c r="BK191" s="224">
        <f>ROUND(I191*H191,2)</f>
        <v>0</v>
      </c>
      <c r="BL191" s="17" t="s">
        <v>157</v>
      </c>
      <c r="BM191" s="223" t="s">
        <v>608</v>
      </c>
    </row>
    <row r="192" spans="1:47" s="2" customFormat="1" ht="12">
      <c r="A192" s="38"/>
      <c r="B192" s="39"/>
      <c r="C192" s="40"/>
      <c r="D192" s="225" t="s">
        <v>159</v>
      </c>
      <c r="E192" s="40"/>
      <c r="F192" s="226" t="s">
        <v>514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159</v>
      </c>
      <c r="AU192" s="17" t="s">
        <v>84</v>
      </c>
    </row>
    <row r="193" spans="1:51" s="14" customFormat="1" ht="12">
      <c r="A193" s="14"/>
      <c r="B193" s="241"/>
      <c r="C193" s="242"/>
      <c r="D193" s="232" t="s">
        <v>161</v>
      </c>
      <c r="E193" s="243" t="s">
        <v>19</v>
      </c>
      <c r="F193" s="244" t="s">
        <v>609</v>
      </c>
      <c r="G193" s="242"/>
      <c r="H193" s="245">
        <v>3.909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161</v>
      </c>
      <c r="AU193" s="251" t="s">
        <v>84</v>
      </c>
      <c r="AV193" s="14" t="s">
        <v>84</v>
      </c>
      <c r="AW193" s="14" t="s">
        <v>37</v>
      </c>
      <c r="AX193" s="14" t="s">
        <v>75</v>
      </c>
      <c r="AY193" s="251" t="s">
        <v>150</v>
      </c>
    </row>
    <row r="194" spans="1:65" s="2" customFormat="1" ht="21.75" customHeight="1">
      <c r="A194" s="38"/>
      <c r="B194" s="39"/>
      <c r="C194" s="212" t="s">
        <v>503</v>
      </c>
      <c r="D194" s="212" t="s">
        <v>152</v>
      </c>
      <c r="E194" s="213" t="s">
        <v>517</v>
      </c>
      <c r="F194" s="214" t="s">
        <v>518</v>
      </c>
      <c r="G194" s="215" t="s">
        <v>155</v>
      </c>
      <c r="H194" s="216">
        <v>13.917</v>
      </c>
      <c r="I194" s="217"/>
      <c r="J194" s="218">
        <f>ROUND(I194*H194,2)</f>
        <v>0</v>
      </c>
      <c r="K194" s="214" t="s">
        <v>156</v>
      </c>
      <c r="L194" s="44"/>
      <c r="M194" s="219" t="s">
        <v>19</v>
      </c>
      <c r="N194" s="220" t="s">
        <v>46</v>
      </c>
      <c r="O194" s="84"/>
      <c r="P194" s="221">
        <f>O194*H194</f>
        <v>0</v>
      </c>
      <c r="Q194" s="221">
        <v>0.00402</v>
      </c>
      <c r="R194" s="221">
        <f>Q194*H194</f>
        <v>0.055946340000000004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157</v>
      </c>
      <c r="AT194" s="223" t="s">
        <v>152</v>
      </c>
      <c r="AU194" s="223" t="s">
        <v>84</v>
      </c>
      <c r="AY194" s="17" t="s">
        <v>150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82</v>
      </c>
      <c r="BK194" s="224">
        <f>ROUND(I194*H194,2)</f>
        <v>0</v>
      </c>
      <c r="BL194" s="17" t="s">
        <v>157</v>
      </c>
      <c r="BM194" s="223" t="s">
        <v>610</v>
      </c>
    </row>
    <row r="195" spans="1:47" s="2" customFormat="1" ht="12">
      <c r="A195" s="38"/>
      <c r="B195" s="39"/>
      <c r="C195" s="40"/>
      <c r="D195" s="225" t="s">
        <v>159</v>
      </c>
      <c r="E195" s="40"/>
      <c r="F195" s="226" t="s">
        <v>520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159</v>
      </c>
      <c r="AU195" s="17" t="s">
        <v>84</v>
      </c>
    </row>
    <row r="196" spans="1:51" s="13" customFormat="1" ht="12">
      <c r="A196" s="13"/>
      <c r="B196" s="230"/>
      <c r="C196" s="231"/>
      <c r="D196" s="232" t="s">
        <v>161</v>
      </c>
      <c r="E196" s="233" t="s">
        <v>19</v>
      </c>
      <c r="F196" s="234" t="s">
        <v>611</v>
      </c>
      <c r="G196" s="231"/>
      <c r="H196" s="233" t="s">
        <v>19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161</v>
      </c>
      <c r="AU196" s="240" t="s">
        <v>84</v>
      </c>
      <c r="AV196" s="13" t="s">
        <v>82</v>
      </c>
      <c r="AW196" s="13" t="s">
        <v>37</v>
      </c>
      <c r="AX196" s="13" t="s">
        <v>75</v>
      </c>
      <c r="AY196" s="240" t="s">
        <v>150</v>
      </c>
    </row>
    <row r="197" spans="1:51" s="14" customFormat="1" ht="12">
      <c r="A197" s="14"/>
      <c r="B197" s="241"/>
      <c r="C197" s="242"/>
      <c r="D197" s="232" t="s">
        <v>161</v>
      </c>
      <c r="E197" s="243" t="s">
        <v>19</v>
      </c>
      <c r="F197" s="244" t="s">
        <v>612</v>
      </c>
      <c r="G197" s="242"/>
      <c r="H197" s="245">
        <v>13.26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161</v>
      </c>
      <c r="AU197" s="251" t="s">
        <v>84</v>
      </c>
      <c r="AV197" s="14" t="s">
        <v>84</v>
      </c>
      <c r="AW197" s="14" t="s">
        <v>37</v>
      </c>
      <c r="AX197" s="14" t="s">
        <v>75</v>
      </c>
      <c r="AY197" s="251" t="s">
        <v>150</v>
      </c>
    </row>
    <row r="198" spans="1:51" s="13" customFormat="1" ht="12">
      <c r="A198" s="13"/>
      <c r="B198" s="230"/>
      <c r="C198" s="231"/>
      <c r="D198" s="232" t="s">
        <v>161</v>
      </c>
      <c r="E198" s="233" t="s">
        <v>19</v>
      </c>
      <c r="F198" s="234" t="s">
        <v>521</v>
      </c>
      <c r="G198" s="231"/>
      <c r="H198" s="233" t="s">
        <v>19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161</v>
      </c>
      <c r="AU198" s="240" t="s">
        <v>84</v>
      </c>
      <c r="AV198" s="13" t="s">
        <v>82</v>
      </c>
      <c r="AW198" s="13" t="s">
        <v>37</v>
      </c>
      <c r="AX198" s="13" t="s">
        <v>75</v>
      </c>
      <c r="AY198" s="240" t="s">
        <v>150</v>
      </c>
    </row>
    <row r="199" spans="1:51" s="14" customFormat="1" ht="12">
      <c r="A199" s="14"/>
      <c r="B199" s="241"/>
      <c r="C199" s="242"/>
      <c r="D199" s="232" t="s">
        <v>161</v>
      </c>
      <c r="E199" s="243" t="s">
        <v>19</v>
      </c>
      <c r="F199" s="244" t="s">
        <v>613</v>
      </c>
      <c r="G199" s="242"/>
      <c r="H199" s="245">
        <v>0.657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1" t="s">
        <v>161</v>
      </c>
      <c r="AU199" s="251" t="s">
        <v>84</v>
      </c>
      <c r="AV199" s="14" t="s">
        <v>84</v>
      </c>
      <c r="AW199" s="14" t="s">
        <v>37</v>
      </c>
      <c r="AX199" s="14" t="s">
        <v>75</v>
      </c>
      <c r="AY199" s="251" t="s">
        <v>150</v>
      </c>
    </row>
    <row r="200" spans="1:63" s="12" customFormat="1" ht="22.8" customHeight="1">
      <c r="A200" s="12"/>
      <c r="B200" s="196"/>
      <c r="C200" s="197"/>
      <c r="D200" s="198" t="s">
        <v>74</v>
      </c>
      <c r="E200" s="210" t="s">
        <v>214</v>
      </c>
      <c r="F200" s="210" t="s">
        <v>219</v>
      </c>
      <c r="G200" s="197"/>
      <c r="H200" s="197"/>
      <c r="I200" s="200"/>
      <c r="J200" s="211">
        <f>BK200</f>
        <v>0</v>
      </c>
      <c r="K200" s="197"/>
      <c r="L200" s="202"/>
      <c r="M200" s="203"/>
      <c r="N200" s="204"/>
      <c r="O200" s="204"/>
      <c r="P200" s="205">
        <f>SUM(P201:P203)</f>
        <v>0</v>
      </c>
      <c r="Q200" s="204"/>
      <c r="R200" s="205">
        <f>SUM(R201:R203)</f>
        <v>0</v>
      </c>
      <c r="S200" s="204"/>
      <c r="T200" s="206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7" t="s">
        <v>82</v>
      </c>
      <c r="AT200" s="208" t="s">
        <v>74</v>
      </c>
      <c r="AU200" s="208" t="s">
        <v>82</v>
      </c>
      <c r="AY200" s="207" t="s">
        <v>150</v>
      </c>
      <c r="BK200" s="209">
        <f>SUM(BK201:BK203)</f>
        <v>0</v>
      </c>
    </row>
    <row r="201" spans="1:65" s="2" customFormat="1" ht="24.15" customHeight="1">
      <c r="A201" s="38"/>
      <c r="B201" s="39"/>
      <c r="C201" s="212" t="s">
        <v>510</v>
      </c>
      <c r="D201" s="212" t="s">
        <v>152</v>
      </c>
      <c r="E201" s="213" t="s">
        <v>225</v>
      </c>
      <c r="F201" s="214" t="s">
        <v>226</v>
      </c>
      <c r="G201" s="215" t="s">
        <v>227</v>
      </c>
      <c r="H201" s="216">
        <v>11.4</v>
      </c>
      <c r="I201" s="217"/>
      <c r="J201" s="218">
        <f>ROUND(I201*H201,2)</f>
        <v>0</v>
      </c>
      <c r="K201" s="214" t="s">
        <v>156</v>
      </c>
      <c r="L201" s="44"/>
      <c r="M201" s="219" t="s">
        <v>19</v>
      </c>
      <c r="N201" s="220" t="s">
        <v>46</v>
      </c>
      <c r="O201" s="84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157</v>
      </c>
      <c r="AT201" s="223" t="s">
        <v>152</v>
      </c>
      <c r="AU201" s="223" t="s">
        <v>84</v>
      </c>
      <c r="AY201" s="17" t="s">
        <v>150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82</v>
      </c>
      <c r="BK201" s="224">
        <f>ROUND(I201*H201,2)</f>
        <v>0</v>
      </c>
      <c r="BL201" s="17" t="s">
        <v>157</v>
      </c>
      <c r="BM201" s="223" t="s">
        <v>614</v>
      </c>
    </row>
    <row r="202" spans="1:47" s="2" customFormat="1" ht="12">
      <c r="A202" s="38"/>
      <c r="B202" s="39"/>
      <c r="C202" s="40"/>
      <c r="D202" s="225" t="s">
        <v>159</v>
      </c>
      <c r="E202" s="40"/>
      <c r="F202" s="226" t="s">
        <v>229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159</v>
      </c>
      <c r="AU202" s="17" t="s">
        <v>84</v>
      </c>
    </row>
    <row r="203" spans="1:51" s="14" customFormat="1" ht="12">
      <c r="A203" s="14"/>
      <c r="B203" s="241"/>
      <c r="C203" s="242"/>
      <c r="D203" s="232" t="s">
        <v>161</v>
      </c>
      <c r="E203" s="243" t="s">
        <v>19</v>
      </c>
      <c r="F203" s="244" t="s">
        <v>615</v>
      </c>
      <c r="G203" s="242"/>
      <c r="H203" s="245">
        <v>11.4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161</v>
      </c>
      <c r="AU203" s="251" t="s">
        <v>84</v>
      </c>
      <c r="AV203" s="14" t="s">
        <v>84</v>
      </c>
      <c r="AW203" s="14" t="s">
        <v>37</v>
      </c>
      <c r="AX203" s="14" t="s">
        <v>75</v>
      </c>
      <c r="AY203" s="251" t="s">
        <v>150</v>
      </c>
    </row>
    <row r="204" spans="1:63" s="12" customFormat="1" ht="22.8" customHeight="1">
      <c r="A204" s="12"/>
      <c r="B204" s="196"/>
      <c r="C204" s="197"/>
      <c r="D204" s="198" t="s">
        <v>74</v>
      </c>
      <c r="E204" s="210" t="s">
        <v>526</v>
      </c>
      <c r="F204" s="210" t="s">
        <v>527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SUM(P205:P209)</f>
        <v>0</v>
      </c>
      <c r="Q204" s="204"/>
      <c r="R204" s="205">
        <f>SUM(R205:R209)</f>
        <v>33.77437</v>
      </c>
      <c r="S204" s="204"/>
      <c r="T204" s="206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82</v>
      </c>
      <c r="AT204" s="208" t="s">
        <v>74</v>
      </c>
      <c r="AU204" s="208" t="s">
        <v>82</v>
      </c>
      <c r="AY204" s="207" t="s">
        <v>150</v>
      </c>
      <c r="BK204" s="209">
        <f>SUM(BK205:BK209)</f>
        <v>0</v>
      </c>
    </row>
    <row r="205" spans="1:65" s="2" customFormat="1" ht="33" customHeight="1">
      <c r="A205" s="38"/>
      <c r="B205" s="39"/>
      <c r="C205" s="212" t="s">
        <v>516</v>
      </c>
      <c r="D205" s="212" t="s">
        <v>152</v>
      </c>
      <c r="E205" s="213" t="s">
        <v>529</v>
      </c>
      <c r="F205" s="214" t="s">
        <v>530</v>
      </c>
      <c r="G205" s="215" t="s">
        <v>531</v>
      </c>
      <c r="H205" s="216">
        <v>2</v>
      </c>
      <c r="I205" s="217"/>
      <c r="J205" s="218">
        <f>ROUND(I205*H205,2)</f>
        <v>0</v>
      </c>
      <c r="K205" s="214" t="s">
        <v>156</v>
      </c>
      <c r="L205" s="44"/>
      <c r="M205" s="219" t="s">
        <v>19</v>
      </c>
      <c r="N205" s="220" t="s">
        <v>46</v>
      </c>
      <c r="O205" s="84"/>
      <c r="P205" s="221">
        <f>O205*H205</f>
        <v>0</v>
      </c>
      <c r="Q205" s="221">
        <v>16.75142</v>
      </c>
      <c r="R205" s="221">
        <f>Q205*H205</f>
        <v>33.50284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157</v>
      </c>
      <c r="AT205" s="223" t="s">
        <v>152</v>
      </c>
      <c r="AU205" s="223" t="s">
        <v>84</v>
      </c>
      <c r="AY205" s="17" t="s">
        <v>150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82</v>
      </c>
      <c r="BK205" s="224">
        <f>ROUND(I205*H205,2)</f>
        <v>0</v>
      </c>
      <c r="BL205" s="17" t="s">
        <v>157</v>
      </c>
      <c r="BM205" s="223" t="s">
        <v>616</v>
      </c>
    </row>
    <row r="206" spans="1:47" s="2" customFormat="1" ht="12">
      <c r="A206" s="38"/>
      <c r="B206" s="39"/>
      <c r="C206" s="40"/>
      <c r="D206" s="225" t="s">
        <v>159</v>
      </c>
      <c r="E206" s="40"/>
      <c r="F206" s="226" t="s">
        <v>533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84</v>
      </c>
    </row>
    <row r="207" spans="1:65" s="2" customFormat="1" ht="33" customHeight="1">
      <c r="A207" s="38"/>
      <c r="B207" s="39"/>
      <c r="C207" s="212" t="s">
        <v>523</v>
      </c>
      <c r="D207" s="212" t="s">
        <v>152</v>
      </c>
      <c r="E207" s="213" t="s">
        <v>617</v>
      </c>
      <c r="F207" s="214" t="s">
        <v>618</v>
      </c>
      <c r="G207" s="215" t="s">
        <v>227</v>
      </c>
      <c r="H207" s="216">
        <v>8.5</v>
      </c>
      <c r="I207" s="217"/>
      <c r="J207" s="218">
        <f>ROUND(I207*H207,2)</f>
        <v>0</v>
      </c>
      <c r="K207" s="214" t="s">
        <v>156</v>
      </c>
      <c r="L207" s="44"/>
      <c r="M207" s="219" t="s">
        <v>19</v>
      </c>
      <c r="N207" s="220" t="s">
        <v>46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157</v>
      </c>
      <c r="AT207" s="223" t="s">
        <v>152</v>
      </c>
      <c r="AU207" s="223" t="s">
        <v>84</v>
      </c>
      <c r="AY207" s="17" t="s">
        <v>150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82</v>
      </c>
      <c r="BK207" s="224">
        <f>ROUND(I207*H207,2)</f>
        <v>0</v>
      </c>
      <c r="BL207" s="17" t="s">
        <v>157</v>
      </c>
      <c r="BM207" s="223" t="s">
        <v>619</v>
      </c>
    </row>
    <row r="208" spans="1:47" s="2" customFormat="1" ht="12">
      <c r="A208" s="38"/>
      <c r="B208" s="39"/>
      <c r="C208" s="40"/>
      <c r="D208" s="225" t="s">
        <v>159</v>
      </c>
      <c r="E208" s="40"/>
      <c r="F208" s="226" t="s">
        <v>620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159</v>
      </c>
      <c r="AU208" s="17" t="s">
        <v>84</v>
      </c>
    </row>
    <row r="209" spans="1:65" s="2" customFormat="1" ht="24.15" customHeight="1">
      <c r="A209" s="38"/>
      <c r="B209" s="39"/>
      <c r="C209" s="252" t="s">
        <v>528</v>
      </c>
      <c r="D209" s="252" t="s">
        <v>202</v>
      </c>
      <c r="E209" s="253" t="s">
        <v>621</v>
      </c>
      <c r="F209" s="254" t="s">
        <v>622</v>
      </c>
      <c r="G209" s="255" t="s">
        <v>227</v>
      </c>
      <c r="H209" s="256">
        <v>9</v>
      </c>
      <c r="I209" s="257"/>
      <c r="J209" s="258">
        <f>ROUND(I209*H209,2)</f>
        <v>0</v>
      </c>
      <c r="K209" s="254" t="s">
        <v>156</v>
      </c>
      <c r="L209" s="259"/>
      <c r="M209" s="260" t="s">
        <v>19</v>
      </c>
      <c r="N209" s="261" t="s">
        <v>46</v>
      </c>
      <c r="O209" s="84"/>
      <c r="P209" s="221">
        <f>O209*H209</f>
        <v>0</v>
      </c>
      <c r="Q209" s="221">
        <v>0.03017</v>
      </c>
      <c r="R209" s="221">
        <f>Q209*H209</f>
        <v>0.27153</v>
      </c>
      <c r="S209" s="221">
        <v>0</v>
      </c>
      <c r="T209" s="22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206</v>
      </c>
      <c r="AT209" s="223" t="s">
        <v>202</v>
      </c>
      <c r="AU209" s="223" t="s">
        <v>84</v>
      </c>
      <c r="AY209" s="17" t="s">
        <v>150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82</v>
      </c>
      <c r="BK209" s="224">
        <f>ROUND(I209*H209,2)</f>
        <v>0</v>
      </c>
      <c r="BL209" s="17" t="s">
        <v>157</v>
      </c>
      <c r="BM209" s="223" t="s">
        <v>623</v>
      </c>
    </row>
    <row r="210" spans="1:63" s="12" customFormat="1" ht="22.8" customHeight="1">
      <c r="A210" s="12"/>
      <c r="B210" s="196"/>
      <c r="C210" s="197"/>
      <c r="D210" s="198" t="s">
        <v>74</v>
      </c>
      <c r="E210" s="210" t="s">
        <v>244</v>
      </c>
      <c r="F210" s="210" t="s">
        <v>245</v>
      </c>
      <c r="G210" s="197"/>
      <c r="H210" s="197"/>
      <c r="I210" s="200"/>
      <c r="J210" s="211">
        <f>BK210</f>
        <v>0</v>
      </c>
      <c r="K210" s="197"/>
      <c r="L210" s="202"/>
      <c r="M210" s="203"/>
      <c r="N210" s="204"/>
      <c r="O210" s="204"/>
      <c r="P210" s="205">
        <f>SUM(P211:P231)</f>
        <v>0</v>
      </c>
      <c r="Q210" s="204"/>
      <c r="R210" s="205">
        <f>SUM(R211:R231)</f>
        <v>0</v>
      </c>
      <c r="S210" s="204"/>
      <c r="T210" s="206">
        <f>SUM(T211:T231)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82</v>
      </c>
      <c r="AT210" s="208" t="s">
        <v>74</v>
      </c>
      <c r="AU210" s="208" t="s">
        <v>82</v>
      </c>
      <c r="AY210" s="207" t="s">
        <v>150</v>
      </c>
      <c r="BK210" s="209">
        <f>SUM(BK211:BK231)</f>
        <v>0</v>
      </c>
    </row>
    <row r="211" spans="1:65" s="2" customFormat="1" ht="33" customHeight="1">
      <c r="A211" s="38"/>
      <c r="B211" s="39"/>
      <c r="C211" s="212" t="s">
        <v>534</v>
      </c>
      <c r="D211" s="212" t="s">
        <v>152</v>
      </c>
      <c r="E211" s="213" t="s">
        <v>247</v>
      </c>
      <c r="F211" s="214" t="s">
        <v>248</v>
      </c>
      <c r="G211" s="215" t="s">
        <v>205</v>
      </c>
      <c r="H211" s="216">
        <v>15.07</v>
      </c>
      <c r="I211" s="217"/>
      <c r="J211" s="218">
        <f>ROUND(I211*H211,2)</f>
        <v>0</v>
      </c>
      <c r="K211" s="214" t="s">
        <v>156</v>
      </c>
      <c r="L211" s="44"/>
      <c r="M211" s="219" t="s">
        <v>19</v>
      </c>
      <c r="N211" s="220" t="s">
        <v>46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157</v>
      </c>
      <c r="AT211" s="223" t="s">
        <v>152</v>
      </c>
      <c r="AU211" s="223" t="s">
        <v>84</v>
      </c>
      <c r="AY211" s="17" t="s">
        <v>150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82</v>
      </c>
      <c r="BK211" s="224">
        <f>ROUND(I211*H211,2)</f>
        <v>0</v>
      </c>
      <c r="BL211" s="17" t="s">
        <v>157</v>
      </c>
      <c r="BM211" s="223" t="s">
        <v>624</v>
      </c>
    </row>
    <row r="212" spans="1:47" s="2" customFormat="1" ht="12">
      <c r="A212" s="38"/>
      <c r="B212" s="39"/>
      <c r="C212" s="40"/>
      <c r="D212" s="225" t="s">
        <v>159</v>
      </c>
      <c r="E212" s="40"/>
      <c r="F212" s="226" t="s">
        <v>250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159</v>
      </c>
      <c r="AU212" s="17" t="s">
        <v>84</v>
      </c>
    </row>
    <row r="213" spans="1:51" s="13" customFormat="1" ht="12">
      <c r="A213" s="13"/>
      <c r="B213" s="230"/>
      <c r="C213" s="231"/>
      <c r="D213" s="232" t="s">
        <v>161</v>
      </c>
      <c r="E213" s="233" t="s">
        <v>19</v>
      </c>
      <c r="F213" s="234" t="s">
        <v>251</v>
      </c>
      <c r="G213" s="231"/>
      <c r="H213" s="233" t="s">
        <v>19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161</v>
      </c>
      <c r="AU213" s="240" t="s">
        <v>84</v>
      </c>
      <c r="AV213" s="13" t="s">
        <v>82</v>
      </c>
      <c r="AW213" s="13" t="s">
        <v>37</v>
      </c>
      <c r="AX213" s="13" t="s">
        <v>75</v>
      </c>
      <c r="AY213" s="240" t="s">
        <v>150</v>
      </c>
    </row>
    <row r="214" spans="1:51" s="14" customFormat="1" ht="12">
      <c r="A214" s="14"/>
      <c r="B214" s="241"/>
      <c r="C214" s="242"/>
      <c r="D214" s="232" t="s">
        <v>161</v>
      </c>
      <c r="E214" s="243" t="s">
        <v>19</v>
      </c>
      <c r="F214" s="244" t="s">
        <v>625</v>
      </c>
      <c r="G214" s="242"/>
      <c r="H214" s="245">
        <v>6.612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161</v>
      </c>
      <c r="AU214" s="251" t="s">
        <v>84</v>
      </c>
      <c r="AV214" s="14" t="s">
        <v>84</v>
      </c>
      <c r="AW214" s="14" t="s">
        <v>37</v>
      </c>
      <c r="AX214" s="14" t="s">
        <v>75</v>
      </c>
      <c r="AY214" s="251" t="s">
        <v>150</v>
      </c>
    </row>
    <row r="215" spans="1:51" s="13" customFormat="1" ht="12">
      <c r="A215" s="13"/>
      <c r="B215" s="230"/>
      <c r="C215" s="231"/>
      <c r="D215" s="232" t="s">
        <v>161</v>
      </c>
      <c r="E215" s="233" t="s">
        <v>19</v>
      </c>
      <c r="F215" s="234" t="s">
        <v>253</v>
      </c>
      <c r="G215" s="231"/>
      <c r="H215" s="233" t="s">
        <v>19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161</v>
      </c>
      <c r="AU215" s="240" t="s">
        <v>84</v>
      </c>
      <c r="AV215" s="13" t="s">
        <v>82</v>
      </c>
      <c r="AW215" s="13" t="s">
        <v>37</v>
      </c>
      <c r="AX215" s="13" t="s">
        <v>75</v>
      </c>
      <c r="AY215" s="240" t="s">
        <v>150</v>
      </c>
    </row>
    <row r="216" spans="1:51" s="14" customFormat="1" ht="12">
      <c r="A216" s="14"/>
      <c r="B216" s="241"/>
      <c r="C216" s="242"/>
      <c r="D216" s="232" t="s">
        <v>161</v>
      </c>
      <c r="E216" s="243" t="s">
        <v>19</v>
      </c>
      <c r="F216" s="244" t="s">
        <v>626</v>
      </c>
      <c r="G216" s="242"/>
      <c r="H216" s="245">
        <v>2.508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161</v>
      </c>
      <c r="AU216" s="251" t="s">
        <v>84</v>
      </c>
      <c r="AV216" s="14" t="s">
        <v>84</v>
      </c>
      <c r="AW216" s="14" t="s">
        <v>37</v>
      </c>
      <c r="AX216" s="14" t="s">
        <v>75</v>
      </c>
      <c r="AY216" s="251" t="s">
        <v>150</v>
      </c>
    </row>
    <row r="217" spans="1:51" s="13" customFormat="1" ht="12">
      <c r="A217" s="13"/>
      <c r="B217" s="230"/>
      <c r="C217" s="231"/>
      <c r="D217" s="232" t="s">
        <v>161</v>
      </c>
      <c r="E217" s="233" t="s">
        <v>19</v>
      </c>
      <c r="F217" s="234" t="s">
        <v>538</v>
      </c>
      <c r="G217" s="231"/>
      <c r="H217" s="233" t="s">
        <v>19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161</v>
      </c>
      <c r="AU217" s="240" t="s">
        <v>84</v>
      </c>
      <c r="AV217" s="13" t="s">
        <v>82</v>
      </c>
      <c r="AW217" s="13" t="s">
        <v>37</v>
      </c>
      <c r="AX217" s="13" t="s">
        <v>75</v>
      </c>
      <c r="AY217" s="240" t="s">
        <v>150</v>
      </c>
    </row>
    <row r="218" spans="1:51" s="14" customFormat="1" ht="12">
      <c r="A218" s="14"/>
      <c r="B218" s="241"/>
      <c r="C218" s="242"/>
      <c r="D218" s="232" t="s">
        <v>161</v>
      </c>
      <c r="E218" s="243" t="s">
        <v>19</v>
      </c>
      <c r="F218" s="244" t="s">
        <v>627</v>
      </c>
      <c r="G218" s="242"/>
      <c r="H218" s="245">
        <v>5.95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161</v>
      </c>
      <c r="AU218" s="251" t="s">
        <v>84</v>
      </c>
      <c r="AV218" s="14" t="s">
        <v>84</v>
      </c>
      <c r="AW218" s="14" t="s">
        <v>37</v>
      </c>
      <c r="AX218" s="14" t="s">
        <v>75</v>
      </c>
      <c r="AY218" s="251" t="s">
        <v>150</v>
      </c>
    </row>
    <row r="219" spans="1:65" s="2" customFormat="1" ht="44.25" customHeight="1">
      <c r="A219" s="38"/>
      <c r="B219" s="39"/>
      <c r="C219" s="212" t="s">
        <v>540</v>
      </c>
      <c r="D219" s="212" t="s">
        <v>152</v>
      </c>
      <c r="E219" s="213" t="s">
        <v>255</v>
      </c>
      <c r="F219" s="214" t="s">
        <v>256</v>
      </c>
      <c r="G219" s="215" t="s">
        <v>205</v>
      </c>
      <c r="H219" s="216">
        <v>3266.12</v>
      </c>
      <c r="I219" s="217"/>
      <c r="J219" s="218">
        <f>ROUND(I219*H219,2)</f>
        <v>0</v>
      </c>
      <c r="K219" s="214" t="s">
        <v>156</v>
      </c>
      <c r="L219" s="44"/>
      <c r="M219" s="219" t="s">
        <v>19</v>
      </c>
      <c r="N219" s="220" t="s">
        <v>46</v>
      </c>
      <c r="O219" s="84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157</v>
      </c>
      <c r="AT219" s="223" t="s">
        <v>152</v>
      </c>
      <c r="AU219" s="223" t="s">
        <v>84</v>
      </c>
      <c r="AY219" s="17" t="s">
        <v>150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82</v>
      </c>
      <c r="BK219" s="224">
        <f>ROUND(I219*H219,2)</f>
        <v>0</v>
      </c>
      <c r="BL219" s="17" t="s">
        <v>157</v>
      </c>
      <c r="BM219" s="223" t="s">
        <v>628</v>
      </c>
    </row>
    <row r="220" spans="1:47" s="2" customFormat="1" ht="12">
      <c r="A220" s="38"/>
      <c r="B220" s="39"/>
      <c r="C220" s="40"/>
      <c r="D220" s="225" t="s">
        <v>159</v>
      </c>
      <c r="E220" s="40"/>
      <c r="F220" s="226" t="s">
        <v>258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84</v>
      </c>
    </row>
    <row r="221" spans="1:51" s="13" customFormat="1" ht="12">
      <c r="A221" s="13"/>
      <c r="B221" s="230"/>
      <c r="C221" s="231"/>
      <c r="D221" s="232" t="s">
        <v>161</v>
      </c>
      <c r="E221" s="233" t="s">
        <v>19</v>
      </c>
      <c r="F221" s="234" t="s">
        <v>251</v>
      </c>
      <c r="G221" s="231"/>
      <c r="H221" s="233" t="s">
        <v>19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161</v>
      </c>
      <c r="AU221" s="240" t="s">
        <v>84</v>
      </c>
      <c r="AV221" s="13" t="s">
        <v>82</v>
      </c>
      <c r="AW221" s="13" t="s">
        <v>37</v>
      </c>
      <c r="AX221" s="13" t="s">
        <v>75</v>
      </c>
      <c r="AY221" s="240" t="s">
        <v>150</v>
      </c>
    </row>
    <row r="222" spans="1:51" s="14" customFormat="1" ht="12">
      <c r="A222" s="14"/>
      <c r="B222" s="241"/>
      <c r="C222" s="242"/>
      <c r="D222" s="232" t="s">
        <v>161</v>
      </c>
      <c r="E222" s="243" t="s">
        <v>19</v>
      </c>
      <c r="F222" s="244" t="s">
        <v>629</v>
      </c>
      <c r="G222" s="242"/>
      <c r="H222" s="245">
        <v>171.912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161</v>
      </c>
      <c r="AU222" s="251" t="s">
        <v>84</v>
      </c>
      <c r="AV222" s="14" t="s">
        <v>84</v>
      </c>
      <c r="AW222" s="14" t="s">
        <v>37</v>
      </c>
      <c r="AX222" s="14" t="s">
        <v>75</v>
      </c>
      <c r="AY222" s="251" t="s">
        <v>150</v>
      </c>
    </row>
    <row r="223" spans="1:51" s="13" customFormat="1" ht="12">
      <c r="A223" s="13"/>
      <c r="B223" s="230"/>
      <c r="C223" s="231"/>
      <c r="D223" s="232" t="s">
        <v>161</v>
      </c>
      <c r="E223" s="233" t="s">
        <v>19</v>
      </c>
      <c r="F223" s="234" t="s">
        <v>538</v>
      </c>
      <c r="G223" s="231"/>
      <c r="H223" s="233" t="s">
        <v>19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161</v>
      </c>
      <c r="AU223" s="240" t="s">
        <v>84</v>
      </c>
      <c r="AV223" s="13" t="s">
        <v>82</v>
      </c>
      <c r="AW223" s="13" t="s">
        <v>37</v>
      </c>
      <c r="AX223" s="13" t="s">
        <v>75</v>
      </c>
      <c r="AY223" s="240" t="s">
        <v>150</v>
      </c>
    </row>
    <row r="224" spans="1:51" s="14" customFormat="1" ht="12">
      <c r="A224" s="14"/>
      <c r="B224" s="241"/>
      <c r="C224" s="242"/>
      <c r="D224" s="232" t="s">
        <v>161</v>
      </c>
      <c r="E224" s="243" t="s">
        <v>19</v>
      </c>
      <c r="F224" s="244" t="s">
        <v>630</v>
      </c>
      <c r="G224" s="242"/>
      <c r="H224" s="245">
        <v>154.7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161</v>
      </c>
      <c r="AU224" s="251" t="s">
        <v>84</v>
      </c>
      <c r="AV224" s="14" t="s">
        <v>84</v>
      </c>
      <c r="AW224" s="14" t="s">
        <v>37</v>
      </c>
      <c r="AX224" s="14" t="s">
        <v>75</v>
      </c>
      <c r="AY224" s="251" t="s">
        <v>150</v>
      </c>
    </row>
    <row r="225" spans="1:51" s="14" customFormat="1" ht="12">
      <c r="A225" s="14"/>
      <c r="B225" s="241"/>
      <c r="C225" s="242"/>
      <c r="D225" s="232" t="s">
        <v>161</v>
      </c>
      <c r="E225" s="242"/>
      <c r="F225" s="244" t="s">
        <v>631</v>
      </c>
      <c r="G225" s="242"/>
      <c r="H225" s="245">
        <v>3266.12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1" t="s">
        <v>161</v>
      </c>
      <c r="AU225" s="251" t="s">
        <v>84</v>
      </c>
      <c r="AV225" s="14" t="s">
        <v>84</v>
      </c>
      <c r="AW225" s="14" t="s">
        <v>4</v>
      </c>
      <c r="AX225" s="14" t="s">
        <v>82</v>
      </c>
      <c r="AY225" s="251" t="s">
        <v>150</v>
      </c>
    </row>
    <row r="226" spans="1:65" s="2" customFormat="1" ht="44.25" customHeight="1">
      <c r="A226" s="38"/>
      <c r="B226" s="39"/>
      <c r="C226" s="212" t="s">
        <v>545</v>
      </c>
      <c r="D226" s="212" t="s">
        <v>152</v>
      </c>
      <c r="E226" s="213" t="s">
        <v>262</v>
      </c>
      <c r="F226" s="214" t="s">
        <v>263</v>
      </c>
      <c r="G226" s="215" t="s">
        <v>205</v>
      </c>
      <c r="H226" s="216">
        <v>6.612</v>
      </c>
      <c r="I226" s="217"/>
      <c r="J226" s="218">
        <f>ROUND(I226*H226,2)</f>
        <v>0</v>
      </c>
      <c r="K226" s="214" t="s">
        <v>156</v>
      </c>
      <c r="L226" s="44"/>
      <c r="M226" s="219" t="s">
        <v>19</v>
      </c>
      <c r="N226" s="220" t="s">
        <v>46</v>
      </c>
      <c r="O226" s="84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157</v>
      </c>
      <c r="AT226" s="223" t="s">
        <v>152</v>
      </c>
      <c r="AU226" s="223" t="s">
        <v>84</v>
      </c>
      <c r="AY226" s="17" t="s">
        <v>150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82</v>
      </c>
      <c r="BK226" s="224">
        <f>ROUND(I226*H226,2)</f>
        <v>0</v>
      </c>
      <c r="BL226" s="17" t="s">
        <v>157</v>
      </c>
      <c r="BM226" s="223" t="s">
        <v>632</v>
      </c>
    </row>
    <row r="227" spans="1:47" s="2" customFormat="1" ht="12">
      <c r="A227" s="38"/>
      <c r="B227" s="39"/>
      <c r="C227" s="40"/>
      <c r="D227" s="225" t="s">
        <v>159</v>
      </c>
      <c r="E227" s="40"/>
      <c r="F227" s="226" t="s">
        <v>265</v>
      </c>
      <c r="G227" s="40"/>
      <c r="H227" s="40"/>
      <c r="I227" s="227"/>
      <c r="J227" s="40"/>
      <c r="K227" s="40"/>
      <c r="L227" s="44"/>
      <c r="M227" s="228"/>
      <c r="N227" s="229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159</v>
      </c>
      <c r="AU227" s="17" t="s">
        <v>84</v>
      </c>
    </row>
    <row r="228" spans="1:51" s="13" customFormat="1" ht="12">
      <c r="A228" s="13"/>
      <c r="B228" s="230"/>
      <c r="C228" s="231"/>
      <c r="D228" s="232" t="s">
        <v>161</v>
      </c>
      <c r="E228" s="233" t="s">
        <v>19</v>
      </c>
      <c r="F228" s="234" t="s">
        <v>251</v>
      </c>
      <c r="G228" s="231"/>
      <c r="H228" s="233" t="s">
        <v>19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161</v>
      </c>
      <c r="AU228" s="240" t="s">
        <v>84</v>
      </c>
      <c r="AV228" s="13" t="s">
        <v>82</v>
      </c>
      <c r="AW228" s="13" t="s">
        <v>37</v>
      </c>
      <c r="AX228" s="13" t="s">
        <v>75</v>
      </c>
      <c r="AY228" s="240" t="s">
        <v>150</v>
      </c>
    </row>
    <row r="229" spans="1:51" s="14" customFormat="1" ht="12">
      <c r="A229" s="14"/>
      <c r="B229" s="241"/>
      <c r="C229" s="242"/>
      <c r="D229" s="232" t="s">
        <v>161</v>
      </c>
      <c r="E229" s="243" t="s">
        <v>19</v>
      </c>
      <c r="F229" s="244" t="s">
        <v>625</v>
      </c>
      <c r="G229" s="242"/>
      <c r="H229" s="245">
        <v>6.612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1" t="s">
        <v>161</v>
      </c>
      <c r="AU229" s="251" t="s">
        <v>84</v>
      </c>
      <c r="AV229" s="14" t="s">
        <v>84</v>
      </c>
      <c r="AW229" s="14" t="s">
        <v>37</v>
      </c>
      <c r="AX229" s="14" t="s">
        <v>75</v>
      </c>
      <c r="AY229" s="251" t="s">
        <v>150</v>
      </c>
    </row>
    <row r="230" spans="1:65" s="2" customFormat="1" ht="44.25" customHeight="1">
      <c r="A230" s="38"/>
      <c r="B230" s="39"/>
      <c r="C230" s="212" t="s">
        <v>547</v>
      </c>
      <c r="D230" s="212" t="s">
        <v>152</v>
      </c>
      <c r="E230" s="213" t="s">
        <v>548</v>
      </c>
      <c r="F230" s="214" t="s">
        <v>549</v>
      </c>
      <c r="G230" s="215" t="s">
        <v>205</v>
      </c>
      <c r="H230" s="216">
        <v>5.95</v>
      </c>
      <c r="I230" s="217"/>
      <c r="J230" s="218">
        <f>ROUND(I230*H230,2)</f>
        <v>0</v>
      </c>
      <c r="K230" s="214" t="s">
        <v>156</v>
      </c>
      <c r="L230" s="44"/>
      <c r="M230" s="219" t="s">
        <v>19</v>
      </c>
      <c r="N230" s="220" t="s">
        <v>46</v>
      </c>
      <c r="O230" s="8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157</v>
      </c>
      <c r="AT230" s="223" t="s">
        <v>152</v>
      </c>
      <c r="AU230" s="223" t="s">
        <v>84</v>
      </c>
      <c r="AY230" s="17" t="s">
        <v>150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82</v>
      </c>
      <c r="BK230" s="224">
        <f>ROUND(I230*H230,2)</f>
        <v>0</v>
      </c>
      <c r="BL230" s="17" t="s">
        <v>157</v>
      </c>
      <c r="BM230" s="223" t="s">
        <v>633</v>
      </c>
    </row>
    <row r="231" spans="1:47" s="2" customFormat="1" ht="12">
      <c r="A231" s="38"/>
      <c r="B231" s="39"/>
      <c r="C231" s="40"/>
      <c r="D231" s="225" t="s">
        <v>159</v>
      </c>
      <c r="E231" s="40"/>
      <c r="F231" s="226" t="s">
        <v>551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159</v>
      </c>
      <c r="AU231" s="17" t="s">
        <v>84</v>
      </c>
    </row>
    <row r="232" spans="1:63" s="12" customFormat="1" ht="22.8" customHeight="1">
      <c r="A232" s="12"/>
      <c r="B232" s="196"/>
      <c r="C232" s="197"/>
      <c r="D232" s="198" t="s">
        <v>74</v>
      </c>
      <c r="E232" s="210" t="s">
        <v>266</v>
      </c>
      <c r="F232" s="210" t="s">
        <v>267</v>
      </c>
      <c r="G232" s="197"/>
      <c r="H232" s="197"/>
      <c r="I232" s="200"/>
      <c r="J232" s="211">
        <f>BK232</f>
        <v>0</v>
      </c>
      <c r="K232" s="197"/>
      <c r="L232" s="202"/>
      <c r="M232" s="203"/>
      <c r="N232" s="204"/>
      <c r="O232" s="204"/>
      <c r="P232" s="205">
        <f>SUM(P233:P234)</f>
        <v>0</v>
      </c>
      <c r="Q232" s="204"/>
      <c r="R232" s="205">
        <f>SUM(R233:R234)</f>
        <v>0</v>
      </c>
      <c r="S232" s="204"/>
      <c r="T232" s="206">
        <f>SUM(T233:T234)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7" t="s">
        <v>82</v>
      </c>
      <c r="AT232" s="208" t="s">
        <v>74</v>
      </c>
      <c r="AU232" s="208" t="s">
        <v>82</v>
      </c>
      <c r="AY232" s="207" t="s">
        <v>150</v>
      </c>
      <c r="BK232" s="209">
        <f>SUM(BK233:BK234)</f>
        <v>0</v>
      </c>
    </row>
    <row r="233" spans="1:65" s="2" customFormat="1" ht="44.25" customHeight="1">
      <c r="A233" s="38"/>
      <c r="B233" s="39"/>
      <c r="C233" s="212" t="s">
        <v>552</v>
      </c>
      <c r="D233" s="212" t="s">
        <v>152</v>
      </c>
      <c r="E233" s="213" t="s">
        <v>269</v>
      </c>
      <c r="F233" s="214" t="s">
        <v>270</v>
      </c>
      <c r="G233" s="215" t="s">
        <v>205</v>
      </c>
      <c r="H233" s="216">
        <v>84.023</v>
      </c>
      <c r="I233" s="217"/>
      <c r="J233" s="218">
        <f>ROUND(I233*H233,2)</f>
        <v>0</v>
      </c>
      <c r="K233" s="214" t="s">
        <v>156</v>
      </c>
      <c r="L233" s="44"/>
      <c r="M233" s="219" t="s">
        <v>19</v>
      </c>
      <c r="N233" s="220" t="s">
        <v>46</v>
      </c>
      <c r="O233" s="84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157</v>
      </c>
      <c r="AT233" s="223" t="s">
        <v>152</v>
      </c>
      <c r="AU233" s="223" t="s">
        <v>84</v>
      </c>
      <c r="AY233" s="17" t="s">
        <v>150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82</v>
      </c>
      <c r="BK233" s="224">
        <f>ROUND(I233*H233,2)</f>
        <v>0</v>
      </c>
      <c r="BL233" s="17" t="s">
        <v>157</v>
      </c>
      <c r="BM233" s="223" t="s">
        <v>634</v>
      </c>
    </row>
    <row r="234" spans="1:47" s="2" customFormat="1" ht="12">
      <c r="A234" s="38"/>
      <c r="B234" s="39"/>
      <c r="C234" s="40"/>
      <c r="D234" s="225" t="s">
        <v>159</v>
      </c>
      <c r="E234" s="40"/>
      <c r="F234" s="226" t="s">
        <v>272</v>
      </c>
      <c r="G234" s="40"/>
      <c r="H234" s="40"/>
      <c r="I234" s="227"/>
      <c r="J234" s="40"/>
      <c r="K234" s="40"/>
      <c r="L234" s="44"/>
      <c r="M234" s="262"/>
      <c r="N234" s="263"/>
      <c r="O234" s="264"/>
      <c r="P234" s="264"/>
      <c r="Q234" s="264"/>
      <c r="R234" s="264"/>
      <c r="S234" s="264"/>
      <c r="T234" s="26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159</v>
      </c>
      <c r="AU234" s="17" t="s">
        <v>84</v>
      </c>
    </row>
    <row r="235" spans="1:31" s="2" customFormat="1" ht="6.95" customHeight="1">
      <c r="A235" s="38"/>
      <c r="B235" s="59"/>
      <c r="C235" s="60"/>
      <c r="D235" s="60"/>
      <c r="E235" s="60"/>
      <c r="F235" s="60"/>
      <c r="G235" s="60"/>
      <c r="H235" s="60"/>
      <c r="I235" s="60"/>
      <c r="J235" s="60"/>
      <c r="K235" s="60"/>
      <c r="L235" s="44"/>
      <c r="M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</row>
  </sheetData>
  <sheetProtection password="CC35" sheet="1" objects="1" scenarios="1" formatColumns="0" formatRows="0" autoFilter="0"/>
  <autoFilter ref="C96:K23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2_02/113107224"/>
    <hyperlink ref="F105" r:id="rId2" display="https://podminky.urs.cz/item/CS_URS_2022_02/113107342"/>
    <hyperlink ref="F108" r:id="rId3" display="https://podminky.urs.cz/item/CS_URS_2022_02/122252203"/>
    <hyperlink ref="F113" r:id="rId4" display="https://podminky.urs.cz/item/CS_URS_2022_02/132251101"/>
    <hyperlink ref="F117" r:id="rId5" display="https://podminky.urs.cz/item/CS_URS_2022_02/132251251"/>
    <hyperlink ref="F120" r:id="rId6" display="https://podminky.urs.cz/item/CS_URS_2022_02/162351104"/>
    <hyperlink ref="F124" r:id="rId7" display="https://podminky.urs.cz/item/CS_URS_2022_02/162751119"/>
    <hyperlink ref="F127" r:id="rId8" display="https://podminky.urs.cz/item/CS_URS_2022_02/171201231"/>
    <hyperlink ref="F130" r:id="rId9" display="https://podminky.urs.cz/item/CS_URS_2022_02/174151101"/>
    <hyperlink ref="F136" r:id="rId10" display="https://podminky.urs.cz/item/CS_URS_2022_02/175151101"/>
    <hyperlink ref="F142" r:id="rId11" display="https://podminky.urs.cz/item/CS_URS_2022_02/181951112"/>
    <hyperlink ref="F146" r:id="rId12" display="https://podminky.urs.cz/item/CS_URS_2022_02/181351003"/>
    <hyperlink ref="F150" r:id="rId13" display="https://podminky.urs.cz/item/CS_URS_2022_02/181411132"/>
    <hyperlink ref="F154" r:id="rId14" display="https://podminky.urs.cz/item/CS_URS_2022_02/182151111"/>
    <hyperlink ref="F156" r:id="rId15" display="https://podminky.urs.cz/item/CS_URS_2022_02/184813511"/>
    <hyperlink ref="F159" r:id="rId16" display="https://podminky.urs.cz/item/CS_URS_2022_02/271572211"/>
    <hyperlink ref="F164" r:id="rId17" display="https://podminky.urs.cz/item/CS_URS_2022_02/451561112"/>
    <hyperlink ref="F169" r:id="rId18" display="https://podminky.urs.cz/item/CS_URS_2022_02/451571212"/>
    <hyperlink ref="F171" r:id="rId19" display="https://podminky.urs.cz/item/CS_URS_2022_02/452312171"/>
    <hyperlink ref="F177" r:id="rId20" display="https://podminky.urs.cz/item/CS_URS_2022_02/465513427"/>
    <hyperlink ref="F180" r:id="rId21" display="https://podminky.urs.cz/item/CS_URS_2022_02/564861011"/>
    <hyperlink ref="F184" r:id="rId22" display="https://podminky.urs.cz/item/CS_URS_2022_02/565141111"/>
    <hyperlink ref="F189" r:id="rId23" display="https://podminky.urs.cz/item/CS_URS_2022_02/810441811"/>
    <hyperlink ref="F192" r:id="rId24" display="https://podminky.urs.cz/item/CS_URS_2022_02/899623181"/>
    <hyperlink ref="F195" r:id="rId25" display="https://podminky.urs.cz/item/CS_URS_2022_02/899643111"/>
    <hyperlink ref="F202" r:id="rId26" display="https://podminky.urs.cz/item/CS_URS_2022_02/919735111"/>
    <hyperlink ref="F206" r:id="rId27" display="https://podminky.urs.cz/item/CS_URS_2022_02/919441221"/>
    <hyperlink ref="F208" r:id="rId28" display="https://podminky.urs.cz/item/CS_URS_2022_02/919551114"/>
    <hyperlink ref="F212" r:id="rId29" display="https://podminky.urs.cz/item/CS_URS_2022_02/997013501"/>
    <hyperlink ref="F220" r:id="rId30" display="https://podminky.urs.cz/item/CS_URS_2022_02/997013509"/>
    <hyperlink ref="F227" r:id="rId31" display="https://podminky.urs.cz/item/CS_URS_2022_02/997013873"/>
    <hyperlink ref="F231" r:id="rId32" display="https://podminky.urs.cz/item/CS_URS_2022_02/997013861"/>
    <hyperlink ref="F234" r:id="rId33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635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ROUND((SUM(BE97:BE239)),2)</f>
        <v>0</v>
      </c>
      <c r="G35" s="38"/>
      <c r="H35" s="38"/>
      <c r="I35" s="157">
        <v>0.21</v>
      </c>
      <c r="J35" s="156">
        <f>ROUND(((SUM(BE97:BE239))*I35),2)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ROUND((SUM(BF97:BF239)),2)</f>
        <v>0</v>
      </c>
      <c r="G36" s="38"/>
      <c r="H36" s="38"/>
      <c r="I36" s="157">
        <v>0.15</v>
      </c>
      <c r="J36" s="156">
        <f>ROUND(((SUM(BF97:BF239))*I36),2)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ROUND((SUM(BG97:BG239)),2)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ROUND((SUM(BH97:BH239)),2)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ROUND((SUM(BI97:BI239)),2)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04 - SO 103 - Oprava propustku Ø 600 v km 1,761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275</v>
      </c>
      <c r="E66" s="182"/>
      <c r="F66" s="182"/>
      <c r="G66" s="182"/>
      <c r="H66" s="182"/>
      <c r="I66" s="182"/>
      <c r="J66" s="183">
        <f>J146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383</v>
      </c>
      <c r="E67" s="182"/>
      <c r="F67" s="182"/>
      <c r="G67" s="182"/>
      <c r="H67" s="182"/>
      <c r="I67" s="182"/>
      <c r="J67" s="183">
        <f>J161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384</v>
      </c>
      <c r="E68" s="182"/>
      <c r="F68" s="182"/>
      <c r="G68" s="182"/>
      <c r="H68" s="182"/>
      <c r="I68" s="182"/>
      <c r="J68" s="183">
        <f>J166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131</v>
      </c>
      <c r="E69" s="182"/>
      <c r="F69" s="182"/>
      <c r="G69" s="182"/>
      <c r="H69" s="182"/>
      <c r="I69" s="182"/>
      <c r="J69" s="183">
        <f>J182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386</v>
      </c>
      <c r="E70" s="182"/>
      <c r="F70" s="182"/>
      <c r="G70" s="182"/>
      <c r="H70" s="182"/>
      <c r="I70" s="182"/>
      <c r="J70" s="183">
        <f>J191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387</v>
      </c>
      <c r="E71" s="182"/>
      <c r="F71" s="182"/>
      <c r="G71" s="182"/>
      <c r="H71" s="182"/>
      <c r="I71" s="182"/>
      <c r="J71" s="183">
        <f>J194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132</v>
      </c>
      <c r="E72" s="182"/>
      <c r="F72" s="182"/>
      <c r="G72" s="182"/>
      <c r="H72" s="182"/>
      <c r="I72" s="182"/>
      <c r="J72" s="183">
        <f>J204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388</v>
      </c>
      <c r="E73" s="182"/>
      <c r="F73" s="182"/>
      <c r="G73" s="182"/>
      <c r="H73" s="182"/>
      <c r="I73" s="182"/>
      <c r="J73" s="183">
        <f>J208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133</v>
      </c>
      <c r="E74" s="182"/>
      <c r="F74" s="182"/>
      <c r="G74" s="182"/>
      <c r="H74" s="182"/>
      <c r="I74" s="182"/>
      <c r="J74" s="183">
        <f>J214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134</v>
      </c>
      <c r="E75" s="182"/>
      <c r="F75" s="182"/>
      <c r="G75" s="182"/>
      <c r="H75" s="182"/>
      <c r="I75" s="182"/>
      <c r="J75" s="183">
        <f>J237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135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9" t="str">
        <f>E7</f>
        <v>II183 Srbice - Poděvousy - oprava</v>
      </c>
      <c r="F85" s="32"/>
      <c r="G85" s="32"/>
      <c r="H85" s="32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69" t="s">
        <v>273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123</v>
      </c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69" t="str">
        <f>E11</f>
        <v>04 - SO 103 - Oprava propustku Ø 600 v km 1,761</v>
      </c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32" t="s">
        <v>23</v>
      </c>
      <c r="J91" s="72" t="str">
        <f>IF(J14="","",J14)</f>
        <v>5. 12. 2022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SÚS PK, p.o.</v>
      </c>
      <c r="G93" s="40"/>
      <c r="H93" s="40"/>
      <c r="I93" s="32" t="s">
        <v>33</v>
      </c>
      <c r="J93" s="36" t="str">
        <f>E23</f>
        <v>IK Plzeň s.r.o.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31</v>
      </c>
      <c r="D94" s="40"/>
      <c r="E94" s="40"/>
      <c r="F94" s="27" t="str">
        <f>IF(E20="","",E20)</f>
        <v>Vyplň údaj</v>
      </c>
      <c r="G94" s="40"/>
      <c r="H94" s="40"/>
      <c r="I94" s="32" t="s">
        <v>38</v>
      </c>
      <c r="J94" s="36" t="str">
        <f>E26</f>
        <v xml:space="preserve"> 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11" customFormat="1" ht="29.25" customHeight="1">
      <c r="A96" s="185"/>
      <c r="B96" s="186"/>
      <c r="C96" s="187" t="s">
        <v>136</v>
      </c>
      <c r="D96" s="188" t="s">
        <v>60</v>
      </c>
      <c r="E96" s="188" t="s">
        <v>56</v>
      </c>
      <c r="F96" s="188" t="s">
        <v>57</v>
      </c>
      <c r="G96" s="188" t="s">
        <v>137</v>
      </c>
      <c r="H96" s="188" t="s">
        <v>138</v>
      </c>
      <c r="I96" s="188" t="s">
        <v>139</v>
      </c>
      <c r="J96" s="188" t="s">
        <v>127</v>
      </c>
      <c r="K96" s="189" t="s">
        <v>140</v>
      </c>
      <c r="L96" s="190"/>
      <c r="M96" s="92" t="s">
        <v>19</v>
      </c>
      <c r="N96" s="93" t="s">
        <v>45</v>
      </c>
      <c r="O96" s="93" t="s">
        <v>141</v>
      </c>
      <c r="P96" s="93" t="s">
        <v>142</v>
      </c>
      <c r="Q96" s="93" t="s">
        <v>143</v>
      </c>
      <c r="R96" s="93" t="s">
        <v>144</v>
      </c>
      <c r="S96" s="93" t="s">
        <v>145</v>
      </c>
      <c r="T96" s="94" t="s">
        <v>146</v>
      </c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</row>
    <row r="97" spans="1:63" s="2" customFormat="1" ht="22.8" customHeight="1">
      <c r="A97" s="38"/>
      <c r="B97" s="39"/>
      <c r="C97" s="99" t="s">
        <v>147</v>
      </c>
      <c r="D97" s="40"/>
      <c r="E97" s="40"/>
      <c r="F97" s="40"/>
      <c r="G97" s="40"/>
      <c r="H97" s="40"/>
      <c r="I97" s="40"/>
      <c r="J97" s="191">
        <f>BK97</f>
        <v>0</v>
      </c>
      <c r="K97" s="40"/>
      <c r="L97" s="44"/>
      <c r="M97" s="95"/>
      <c r="N97" s="192"/>
      <c r="O97" s="96"/>
      <c r="P97" s="193">
        <f>P98</f>
        <v>0</v>
      </c>
      <c r="Q97" s="96"/>
      <c r="R97" s="193">
        <f>R98</f>
        <v>169.54667073000002</v>
      </c>
      <c r="S97" s="96"/>
      <c r="T97" s="194">
        <f>T98</f>
        <v>17.729999999999997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74</v>
      </c>
      <c r="AU97" s="17" t="s">
        <v>128</v>
      </c>
      <c r="BK97" s="195">
        <f>BK98</f>
        <v>0</v>
      </c>
    </row>
    <row r="98" spans="1:63" s="12" customFormat="1" ht="25.9" customHeight="1">
      <c r="A98" s="12"/>
      <c r="B98" s="196"/>
      <c r="C98" s="197"/>
      <c r="D98" s="198" t="s">
        <v>74</v>
      </c>
      <c r="E98" s="199" t="s">
        <v>148</v>
      </c>
      <c r="F98" s="199" t="s">
        <v>149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P99+P146+P161+P166+P182+P191+P194+P204+P208+P214+P237</f>
        <v>0</v>
      </c>
      <c r="Q98" s="204"/>
      <c r="R98" s="205">
        <f>R99+R146+R161+R166+R182+R191+R194+R204+R208+R214+R237</f>
        <v>169.54667073000002</v>
      </c>
      <c r="S98" s="204"/>
      <c r="T98" s="206">
        <f>T99+T146+T161+T166+T182+T191+T194+T204+T208+T214+T237</f>
        <v>17.729999999999997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82</v>
      </c>
      <c r="AT98" s="208" t="s">
        <v>74</v>
      </c>
      <c r="AU98" s="208" t="s">
        <v>75</v>
      </c>
      <c r="AY98" s="207" t="s">
        <v>150</v>
      </c>
      <c r="BK98" s="209">
        <f>BK99+BK146+BK161+BK166+BK182+BK191+BK194+BK204+BK208+BK214+BK237</f>
        <v>0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82</v>
      </c>
      <c r="F99" s="210" t="s">
        <v>151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SUM(P100:P145)</f>
        <v>0</v>
      </c>
      <c r="Q99" s="204"/>
      <c r="R99" s="205">
        <f>SUM(R100:R145)</f>
        <v>44.139</v>
      </c>
      <c r="S99" s="204"/>
      <c r="T99" s="206">
        <f>SUM(T100:T145)</f>
        <v>10.799999999999999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150</v>
      </c>
      <c r="BK99" s="209">
        <f>SUM(BK100:BK145)</f>
        <v>0</v>
      </c>
    </row>
    <row r="100" spans="1:65" s="2" customFormat="1" ht="66.75" customHeight="1">
      <c r="A100" s="38"/>
      <c r="B100" s="39"/>
      <c r="C100" s="212" t="s">
        <v>82</v>
      </c>
      <c r="D100" s="212" t="s">
        <v>152</v>
      </c>
      <c r="E100" s="213" t="s">
        <v>153</v>
      </c>
      <c r="F100" s="214" t="s">
        <v>154</v>
      </c>
      <c r="G100" s="215" t="s">
        <v>155</v>
      </c>
      <c r="H100" s="216">
        <v>13.5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0.58</v>
      </c>
      <c r="T100" s="222">
        <f>S100*H100</f>
        <v>7.829999999999999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636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160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51" s="13" customFormat="1" ht="12">
      <c r="A102" s="13"/>
      <c r="B102" s="230"/>
      <c r="C102" s="231"/>
      <c r="D102" s="232" t="s">
        <v>161</v>
      </c>
      <c r="E102" s="233" t="s">
        <v>19</v>
      </c>
      <c r="F102" s="234" t="s">
        <v>390</v>
      </c>
      <c r="G102" s="231"/>
      <c r="H102" s="233" t="s">
        <v>19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161</v>
      </c>
      <c r="AU102" s="240" t="s">
        <v>84</v>
      </c>
      <c r="AV102" s="13" t="s">
        <v>82</v>
      </c>
      <c r="AW102" s="13" t="s">
        <v>37</v>
      </c>
      <c r="AX102" s="13" t="s">
        <v>75</v>
      </c>
      <c r="AY102" s="240" t="s">
        <v>150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637</v>
      </c>
      <c r="G103" s="242"/>
      <c r="H103" s="245">
        <v>13.5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84</v>
      </c>
      <c r="AV103" s="14" t="s">
        <v>84</v>
      </c>
      <c r="AW103" s="14" t="s">
        <v>37</v>
      </c>
      <c r="AX103" s="14" t="s">
        <v>75</v>
      </c>
      <c r="AY103" s="251" t="s">
        <v>150</v>
      </c>
    </row>
    <row r="104" spans="1:65" s="2" customFormat="1" ht="55.5" customHeight="1">
      <c r="A104" s="38"/>
      <c r="B104" s="39"/>
      <c r="C104" s="212" t="s">
        <v>84</v>
      </c>
      <c r="D104" s="212" t="s">
        <v>152</v>
      </c>
      <c r="E104" s="213" t="s">
        <v>392</v>
      </c>
      <c r="F104" s="214" t="s">
        <v>393</v>
      </c>
      <c r="G104" s="215" t="s">
        <v>155</v>
      </c>
      <c r="H104" s="216">
        <v>13.5</v>
      </c>
      <c r="I104" s="217"/>
      <c r="J104" s="218">
        <f>ROUND(I104*H104,2)</f>
        <v>0</v>
      </c>
      <c r="K104" s="214" t="s">
        <v>156</v>
      </c>
      <c r="L104" s="44"/>
      <c r="M104" s="219" t="s">
        <v>19</v>
      </c>
      <c r="N104" s="220" t="s">
        <v>46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0.22</v>
      </c>
      <c r="T104" s="222">
        <f>S104*H104</f>
        <v>2.97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157</v>
      </c>
      <c r="AT104" s="223" t="s">
        <v>152</v>
      </c>
      <c r="AU104" s="223" t="s">
        <v>84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157</v>
      </c>
      <c r="BM104" s="223" t="s">
        <v>638</v>
      </c>
    </row>
    <row r="105" spans="1:47" s="2" customFormat="1" ht="12">
      <c r="A105" s="38"/>
      <c r="B105" s="39"/>
      <c r="C105" s="40"/>
      <c r="D105" s="225" t="s">
        <v>159</v>
      </c>
      <c r="E105" s="40"/>
      <c r="F105" s="226" t="s">
        <v>395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159</v>
      </c>
      <c r="AU105" s="17" t="s">
        <v>84</v>
      </c>
    </row>
    <row r="106" spans="1:51" s="14" customFormat="1" ht="12">
      <c r="A106" s="14"/>
      <c r="B106" s="241"/>
      <c r="C106" s="242"/>
      <c r="D106" s="232" t="s">
        <v>161</v>
      </c>
      <c r="E106" s="243" t="s">
        <v>19</v>
      </c>
      <c r="F106" s="244" t="s">
        <v>637</v>
      </c>
      <c r="G106" s="242"/>
      <c r="H106" s="245">
        <v>13.5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161</v>
      </c>
      <c r="AU106" s="251" t="s">
        <v>84</v>
      </c>
      <c r="AV106" s="14" t="s">
        <v>84</v>
      </c>
      <c r="AW106" s="14" t="s">
        <v>37</v>
      </c>
      <c r="AX106" s="14" t="s">
        <v>75</v>
      </c>
      <c r="AY106" s="251" t="s">
        <v>150</v>
      </c>
    </row>
    <row r="107" spans="1:65" s="2" customFormat="1" ht="33" customHeight="1">
      <c r="A107" s="38"/>
      <c r="B107" s="39"/>
      <c r="C107" s="212" t="s">
        <v>174</v>
      </c>
      <c r="D107" s="212" t="s">
        <v>152</v>
      </c>
      <c r="E107" s="213" t="s">
        <v>396</v>
      </c>
      <c r="F107" s="214" t="s">
        <v>397</v>
      </c>
      <c r="G107" s="215" t="s">
        <v>183</v>
      </c>
      <c r="H107" s="216">
        <v>42.14</v>
      </c>
      <c r="I107" s="217"/>
      <c r="J107" s="218">
        <f>ROUND(I107*H107,2)</f>
        <v>0</v>
      </c>
      <c r="K107" s="214" t="s">
        <v>156</v>
      </c>
      <c r="L107" s="44"/>
      <c r="M107" s="219" t="s">
        <v>19</v>
      </c>
      <c r="N107" s="220" t="s">
        <v>46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157</v>
      </c>
      <c r="AT107" s="223" t="s">
        <v>152</v>
      </c>
      <c r="AU107" s="223" t="s">
        <v>84</v>
      </c>
      <c r="AY107" s="17" t="s">
        <v>150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157</v>
      </c>
      <c r="BM107" s="223" t="s">
        <v>639</v>
      </c>
    </row>
    <row r="108" spans="1:47" s="2" customFormat="1" ht="12">
      <c r="A108" s="38"/>
      <c r="B108" s="39"/>
      <c r="C108" s="40"/>
      <c r="D108" s="225" t="s">
        <v>159</v>
      </c>
      <c r="E108" s="40"/>
      <c r="F108" s="226" t="s">
        <v>399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159</v>
      </c>
      <c r="AU108" s="17" t="s">
        <v>84</v>
      </c>
    </row>
    <row r="109" spans="1:51" s="13" customFormat="1" ht="12">
      <c r="A109" s="13"/>
      <c r="B109" s="230"/>
      <c r="C109" s="231"/>
      <c r="D109" s="232" t="s">
        <v>161</v>
      </c>
      <c r="E109" s="233" t="s">
        <v>19</v>
      </c>
      <c r="F109" s="234" t="s">
        <v>559</v>
      </c>
      <c r="G109" s="231"/>
      <c r="H109" s="233" t="s">
        <v>19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161</v>
      </c>
      <c r="AU109" s="240" t="s">
        <v>84</v>
      </c>
      <c r="AV109" s="13" t="s">
        <v>82</v>
      </c>
      <c r="AW109" s="13" t="s">
        <v>37</v>
      </c>
      <c r="AX109" s="13" t="s">
        <v>75</v>
      </c>
      <c r="AY109" s="240" t="s">
        <v>150</v>
      </c>
    </row>
    <row r="110" spans="1:51" s="14" customFormat="1" ht="12">
      <c r="A110" s="14"/>
      <c r="B110" s="241"/>
      <c r="C110" s="242"/>
      <c r="D110" s="232" t="s">
        <v>161</v>
      </c>
      <c r="E110" s="243" t="s">
        <v>19</v>
      </c>
      <c r="F110" s="244" t="s">
        <v>640</v>
      </c>
      <c r="G110" s="242"/>
      <c r="H110" s="245">
        <v>11.752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161</v>
      </c>
      <c r="AU110" s="251" t="s">
        <v>84</v>
      </c>
      <c r="AV110" s="14" t="s">
        <v>84</v>
      </c>
      <c r="AW110" s="14" t="s">
        <v>37</v>
      </c>
      <c r="AX110" s="14" t="s">
        <v>75</v>
      </c>
      <c r="AY110" s="251" t="s">
        <v>150</v>
      </c>
    </row>
    <row r="111" spans="1:51" s="14" customFormat="1" ht="12">
      <c r="A111" s="14"/>
      <c r="B111" s="241"/>
      <c r="C111" s="242"/>
      <c r="D111" s="232" t="s">
        <v>161</v>
      </c>
      <c r="E111" s="243" t="s">
        <v>19</v>
      </c>
      <c r="F111" s="244" t="s">
        <v>641</v>
      </c>
      <c r="G111" s="242"/>
      <c r="H111" s="245">
        <v>20.488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161</v>
      </c>
      <c r="AU111" s="251" t="s">
        <v>84</v>
      </c>
      <c r="AV111" s="14" t="s">
        <v>84</v>
      </c>
      <c r="AW111" s="14" t="s">
        <v>37</v>
      </c>
      <c r="AX111" s="14" t="s">
        <v>75</v>
      </c>
      <c r="AY111" s="251" t="s">
        <v>150</v>
      </c>
    </row>
    <row r="112" spans="1:51" s="13" customFormat="1" ht="12">
      <c r="A112" s="13"/>
      <c r="B112" s="230"/>
      <c r="C112" s="231"/>
      <c r="D112" s="232" t="s">
        <v>161</v>
      </c>
      <c r="E112" s="233" t="s">
        <v>19</v>
      </c>
      <c r="F112" s="234" t="s">
        <v>642</v>
      </c>
      <c r="G112" s="231"/>
      <c r="H112" s="233" t="s">
        <v>19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84</v>
      </c>
      <c r="AV112" s="13" t="s">
        <v>82</v>
      </c>
      <c r="AW112" s="13" t="s">
        <v>37</v>
      </c>
      <c r="AX112" s="13" t="s">
        <v>75</v>
      </c>
      <c r="AY112" s="240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643</v>
      </c>
      <c r="G113" s="242"/>
      <c r="H113" s="245">
        <v>9.9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65" s="2" customFormat="1" ht="44.25" customHeight="1">
      <c r="A114" s="38"/>
      <c r="B114" s="39"/>
      <c r="C114" s="212" t="s">
        <v>157</v>
      </c>
      <c r="D114" s="212" t="s">
        <v>152</v>
      </c>
      <c r="E114" s="213" t="s">
        <v>402</v>
      </c>
      <c r="F114" s="214" t="s">
        <v>403</v>
      </c>
      <c r="G114" s="215" t="s">
        <v>183</v>
      </c>
      <c r="H114" s="216">
        <v>0.315</v>
      </c>
      <c r="I114" s="217"/>
      <c r="J114" s="218">
        <f>ROUND(I114*H114,2)</f>
        <v>0</v>
      </c>
      <c r="K114" s="214" t="s">
        <v>156</v>
      </c>
      <c r="L114" s="44"/>
      <c r="M114" s="219" t="s">
        <v>19</v>
      </c>
      <c r="N114" s="220" t="s">
        <v>46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157</v>
      </c>
      <c r="AT114" s="223" t="s">
        <v>152</v>
      </c>
      <c r="AU114" s="223" t="s">
        <v>84</v>
      </c>
      <c r="AY114" s="17" t="s">
        <v>150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157</v>
      </c>
      <c r="BM114" s="223" t="s">
        <v>644</v>
      </c>
    </row>
    <row r="115" spans="1:47" s="2" customFormat="1" ht="12">
      <c r="A115" s="38"/>
      <c r="B115" s="39"/>
      <c r="C115" s="40"/>
      <c r="D115" s="225" t="s">
        <v>159</v>
      </c>
      <c r="E115" s="40"/>
      <c r="F115" s="226" t="s">
        <v>405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159</v>
      </c>
      <c r="AU115" s="17" t="s">
        <v>84</v>
      </c>
    </row>
    <row r="116" spans="1:51" s="13" customFormat="1" ht="12">
      <c r="A116" s="13"/>
      <c r="B116" s="230"/>
      <c r="C116" s="231"/>
      <c r="D116" s="232" t="s">
        <v>161</v>
      </c>
      <c r="E116" s="233" t="s">
        <v>19</v>
      </c>
      <c r="F116" s="234" t="s">
        <v>406</v>
      </c>
      <c r="G116" s="231"/>
      <c r="H116" s="233" t="s">
        <v>19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161</v>
      </c>
      <c r="AU116" s="240" t="s">
        <v>84</v>
      </c>
      <c r="AV116" s="13" t="s">
        <v>82</v>
      </c>
      <c r="AW116" s="13" t="s">
        <v>37</v>
      </c>
      <c r="AX116" s="13" t="s">
        <v>75</v>
      </c>
      <c r="AY116" s="240" t="s">
        <v>150</v>
      </c>
    </row>
    <row r="117" spans="1:51" s="14" customFormat="1" ht="12">
      <c r="A117" s="14"/>
      <c r="B117" s="241"/>
      <c r="C117" s="242"/>
      <c r="D117" s="232" t="s">
        <v>161</v>
      </c>
      <c r="E117" s="243" t="s">
        <v>19</v>
      </c>
      <c r="F117" s="244" t="s">
        <v>563</v>
      </c>
      <c r="G117" s="242"/>
      <c r="H117" s="245">
        <v>0.315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161</v>
      </c>
      <c r="AU117" s="251" t="s">
        <v>84</v>
      </c>
      <c r="AV117" s="14" t="s">
        <v>84</v>
      </c>
      <c r="AW117" s="14" t="s">
        <v>37</v>
      </c>
      <c r="AX117" s="14" t="s">
        <v>75</v>
      </c>
      <c r="AY117" s="251" t="s">
        <v>150</v>
      </c>
    </row>
    <row r="118" spans="1:65" s="2" customFormat="1" ht="44.25" customHeight="1">
      <c r="A118" s="38"/>
      <c r="B118" s="39"/>
      <c r="C118" s="212" t="s">
        <v>188</v>
      </c>
      <c r="D118" s="212" t="s">
        <v>152</v>
      </c>
      <c r="E118" s="213" t="s">
        <v>564</v>
      </c>
      <c r="F118" s="214" t="s">
        <v>565</v>
      </c>
      <c r="G118" s="215" t="s">
        <v>183</v>
      </c>
      <c r="H118" s="216">
        <v>11.435</v>
      </c>
      <c r="I118" s="217"/>
      <c r="J118" s="218">
        <f>ROUND(I118*H118,2)</f>
        <v>0</v>
      </c>
      <c r="K118" s="214" t="s">
        <v>156</v>
      </c>
      <c r="L118" s="44"/>
      <c r="M118" s="219" t="s">
        <v>19</v>
      </c>
      <c r="N118" s="220" t="s">
        <v>46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157</v>
      </c>
      <c r="AT118" s="223" t="s">
        <v>152</v>
      </c>
      <c r="AU118" s="223" t="s">
        <v>84</v>
      </c>
      <c r="AY118" s="17" t="s">
        <v>150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157</v>
      </c>
      <c r="BM118" s="223" t="s">
        <v>645</v>
      </c>
    </row>
    <row r="119" spans="1:47" s="2" customFormat="1" ht="12">
      <c r="A119" s="38"/>
      <c r="B119" s="39"/>
      <c r="C119" s="40"/>
      <c r="D119" s="225" t="s">
        <v>159</v>
      </c>
      <c r="E119" s="40"/>
      <c r="F119" s="226" t="s">
        <v>567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159</v>
      </c>
      <c r="AU119" s="17" t="s">
        <v>84</v>
      </c>
    </row>
    <row r="120" spans="1:51" s="14" customFormat="1" ht="12">
      <c r="A120" s="14"/>
      <c r="B120" s="241"/>
      <c r="C120" s="242"/>
      <c r="D120" s="232" t="s">
        <v>161</v>
      </c>
      <c r="E120" s="243" t="s">
        <v>19</v>
      </c>
      <c r="F120" s="244" t="s">
        <v>646</v>
      </c>
      <c r="G120" s="242"/>
      <c r="H120" s="245">
        <v>11.435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161</v>
      </c>
      <c r="AU120" s="251" t="s">
        <v>84</v>
      </c>
      <c r="AV120" s="14" t="s">
        <v>84</v>
      </c>
      <c r="AW120" s="14" t="s">
        <v>37</v>
      </c>
      <c r="AX120" s="14" t="s">
        <v>75</v>
      </c>
      <c r="AY120" s="251" t="s">
        <v>150</v>
      </c>
    </row>
    <row r="121" spans="1:65" s="2" customFormat="1" ht="62.7" customHeight="1">
      <c r="A121" s="38"/>
      <c r="B121" s="39"/>
      <c r="C121" s="212" t="s">
        <v>194</v>
      </c>
      <c r="D121" s="212" t="s">
        <v>152</v>
      </c>
      <c r="E121" s="213" t="s">
        <v>276</v>
      </c>
      <c r="F121" s="214" t="s">
        <v>277</v>
      </c>
      <c r="G121" s="215" t="s">
        <v>183</v>
      </c>
      <c r="H121" s="216">
        <v>53.89</v>
      </c>
      <c r="I121" s="217"/>
      <c r="J121" s="218">
        <f>ROUND(I121*H121,2)</f>
        <v>0</v>
      </c>
      <c r="K121" s="214" t="s">
        <v>156</v>
      </c>
      <c r="L121" s="44"/>
      <c r="M121" s="219" t="s">
        <v>19</v>
      </c>
      <c r="N121" s="220" t="s">
        <v>46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157</v>
      </c>
      <c r="AT121" s="223" t="s">
        <v>152</v>
      </c>
      <c r="AU121" s="223" t="s">
        <v>84</v>
      </c>
      <c r="AY121" s="17" t="s">
        <v>150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157</v>
      </c>
      <c r="BM121" s="223" t="s">
        <v>647</v>
      </c>
    </row>
    <row r="122" spans="1:47" s="2" customFormat="1" ht="12">
      <c r="A122" s="38"/>
      <c r="B122" s="39"/>
      <c r="C122" s="40"/>
      <c r="D122" s="225" t="s">
        <v>159</v>
      </c>
      <c r="E122" s="40"/>
      <c r="F122" s="226" t="s">
        <v>279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159</v>
      </c>
      <c r="AU122" s="17" t="s">
        <v>84</v>
      </c>
    </row>
    <row r="123" spans="1:51" s="13" customFormat="1" ht="12">
      <c r="A123" s="13"/>
      <c r="B123" s="230"/>
      <c r="C123" s="231"/>
      <c r="D123" s="232" t="s">
        <v>161</v>
      </c>
      <c r="E123" s="233" t="s">
        <v>19</v>
      </c>
      <c r="F123" s="234" t="s">
        <v>414</v>
      </c>
      <c r="G123" s="231"/>
      <c r="H123" s="233" t="s">
        <v>19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161</v>
      </c>
      <c r="AU123" s="240" t="s">
        <v>84</v>
      </c>
      <c r="AV123" s="13" t="s">
        <v>82</v>
      </c>
      <c r="AW123" s="13" t="s">
        <v>37</v>
      </c>
      <c r="AX123" s="13" t="s">
        <v>75</v>
      </c>
      <c r="AY123" s="240" t="s">
        <v>150</v>
      </c>
    </row>
    <row r="124" spans="1:51" s="14" customFormat="1" ht="12">
      <c r="A124" s="14"/>
      <c r="B124" s="241"/>
      <c r="C124" s="242"/>
      <c r="D124" s="232" t="s">
        <v>161</v>
      </c>
      <c r="E124" s="243" t="s">
        <v>19</v>
      </c>
      <c r="F124" s="244" t="s">
        <v>648</v>
      </c>
      <c r="G124" s="242"/>
      <c r="H124" s="245">
        <v>53.89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161</v>
      </c>
      <c r="AU124" s="251" t="s">
        <v>84</v>
      </c>
      <c r="AV124" s="14" t="s">
        <v>84</v>
      </c>
      <c r="AW124" s="14" t="s">
        <v>37</v>
      </c>
      <c r="AX124" s="14" t="s">
        <v>75</v>
      </c>
      <c r="AY124" s="251" t="s">
        <v>150</v>
      </c>
    </row>
    <row r="125" spans="1:65" s="2" customFormat="1" ht="66.75" customHeight="1">
      <c r="A125" s="38"/>
      <c r="B125" s="39"/>
      <c r="C125" s="212" t="s">
        <v>201</v>
      </c>
      <c r="D125" s="212" t="s">
        <v>152</v>
      </c>
      <c r="E125" s="213" t="s">
        <v>282</v>
      </c>
      <c r="F125" s="214" t="s">
        <v>283</v>
      </c>
      <c r="G125" s="215" t="s">
        <v>183</v>
      </c>
      <c r="H125" s="216">
        <v>1401.14</v>
      </c>
      <c r="I125" s="217"/>
      <c r="J125" s="218">
        <f>ROUND(I125*H125,2)</f>
        <v>0</v>
      </c>
      <c r="K125" s="214" t="s">
        <v>156</v>
      </c>
      <c r="L125" s="44"/>
      <c r="M125" s="219" t="s">
        <v>19</v>
      </c>
      <c r="N125" s="220" t="s">
        <v>46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84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157</v>
      </c>
      <c r="BM125" s="223" t="s">
        <v>649</v>
      </c>
    </row>
    <row r="126" spans="1:47" s="2" customFormat="1" ht="12">
      <c r="A126" s="38"/>
      <c r="B126" s="39"/>
      <c r="C126" s="40"/>
      <c r="D126" s="225" t="s">
        <v>159</v>
      </c>
      <c r="E126" s="40"/>
      <c r="F126" s="226" t="s">
        <v>285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84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650</v>
      </c>
      <c r="G127" s="242"/>
      <c r="H127" s="245">
        <v>1401.14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84</v>
      </c>
      <c r="AV127" s="14" t="s">
        <v>84</v>
      </c>
      <c r="AW127" s="14" t="s">
        <v>37</v>
      </c>
      <c r="AX127" s="14" t="s">
        <v>75</v>
      </c>
      <c r="AY127" s="251" t="s">
        <v>150</v>
      </c>
    </row>
    <row r="128" spans="1:65" s="2" customFormat="1" ht="44.25" customHeight="1">
      <c r="A128" s="38"/>
      <c r="B128" s="39"/>
      <c r="C128" s="212" t="s">
        <v>206</v>
      </c>
      <c r="D128" s="212" t="s">
        <v>152</v>
      </c>
      <c r="E128" s="213" t="s">
        <v>418</v>
      </c>
      <c r="F128" s="214" t="s">
        <v>263</v>
      </c>
      <c r="G128" s="215" t="s">
        <v>205</v>
      </c>
      <c r="H128" s="216">
        <v>99.697</v>
      </c>
      <c r="I128" s="217"/>
      <c r="J128" s="218">
        <f>ROUND(I128*H128,2)</f>
        <v>0</v>
      </c>
      <c r="K128" s="214" t="s">
        <v>156</v>
      </c>
      <c r="L128" s="44"/>
      <c r="M128" s="219" t="s">
        <v>19</v>
      </c>
      <c r="N128" s="220" t="s">
        <v>46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157</v>
      </c>
      <c r="AT128" s="223" t="s">
        <v>152</v>
      </c>
      <c r="AU128" s="223" t="s">
        <v>84</v>
      </c>
      <c r="AY128" s="17" t="s">
        <v>150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157</v>
      </c>
      <c r="BM128" s="223" t="s">
        <v>651</v>
      </c>
    </row>
    <row r="129" spans="1:47" s="2" customFormat="1" ht="12">
      <c r="A129" s="38"/>
      <c r="B129" s="39"/>
      <c r="C129" s="40"/>
      <c r="D129" s="225" t="s">
        <v>159</v>
      </c>
      <c r="E129" s="40"/>
      <c r="F129" s="226" t="s">
        <v>420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84</v>
      </c>
    </row>
    <row r="130" spans="1:51" s="14" customFormat="1" ht="12">
      <c r="A130" s="14"/>
      <c r="B130" s="241"/>
      <c r="C130" s="242"/>
      <c r="D130" s="232" t="s">
        <v>161</v>
      </c>
      <c r="E130" s="243" t="s">
        <v>19</v>
      </c>
      <c r="F130" s="244" t="s">
        <v>652</v>
      </c>
      <c r="G130" s="242"/>
      <c r="H130" s="245">
        <v>99.697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161</v>
      </c>
      <c r="AU130" s="251" t="s">
        <v>84</v>
      </c>
      <c r="AV130" s="14" t="s">
        <v>84</v>
      </c>
      <c r="AW130" s="14" t="s">
        <v>37</v>
      </c>
      <c r="AX130" s="14" t="s">
        <v>75</v>
      </c>
      <c r="AY130" s="251" t="s">
        <v>150</v>
      </c>
    </row>
    <row r="131" spans="1:65" s="2" customFormat="1" ht="44.25" customHeight="1">
      <c r="A131" s="38"/>
      <c r="B131" s="39"/>
      <c r="C131" s="212" t="s">
        <v>214</v>
      </c>
      <c r="D131" s="212" t="s">
        <v>152</v>
      </c>
      <c r="E131" s="213" t="s">
        <v>422</v>
      </c>
      <c r="F131" s="214" t="s">
        <v>423</v>
      </c>
      <c r="G131" s="215" t="s">
        <v>183</v>
      </c>
      <c r="H131" s="216">
        <v>17.325</v>
      </c>
      <c r="I131" s="217"/>
      <c r="J131" s="218">
        <f>ROUND(I131*H131,2)</f>
        <v>0</v>
      </c>
      <c r="K131" s="214" t="s">
        <v>156</v>
      </c>
      <c r="L131" s="44"/>
      <c r="M131" s="219" t="s">
        <v>19</v>
      </c>
      <c r="N131" s="220" t="s">
        <v>46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157</v>
      </c>
      <c r="AT131" s="223" t="s">
        <v>152</v>
      </c>
      <c r="AU131" s="223" t="s">
        <v>84</v>
      </c>
      <c r="AY131" s="17" t="s">
        <v>150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157</v>
      </c>
      <c r="BM131" s="223" t="s">
        <v>653</v>
      </c>
    </row>
    <row r="132" spans="1:47" s="2" customFormat="1" ht="12">
      <c r="A132" s="38"/>
      <c r="B132" s="39"/>
      <c r="C132" s="40"/>
      <c r="D132" s="225" t="s">
        <v>159</v>
      </c>
      <c r="E132" s="40"/>
      <c r="F132" s="226" t="s">
        <v>425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84</v>
      </c>
    </row>
    <row r="133" spans="1:51" s="13" customFormat="1" ht="12">
      <c r="A133" s="13"/>
      <c r="B133" s="230"/>
      <c r="C133" s="231"/>
      <c r="D133" s="232" t="s">
        <v>161</v>
      </c>
      <c r="E133" s="233" t="s">
        <v>19</v>
      </c>
      <c r="F133" s="234" t="s">
        <v>654</v>
      </c>
      <c r="G133" s="231"/>
      <c r="H133" s="233" t="s">
        <v>19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161</v>
      </c>
      <c r="AU133" s="240" t="s">
        <v>84</v>
      </c>
      <c r="AV133" s="13" t="s">
        <v>82</v>
      </c>
      <c r="AW133" s="13" t="s">
        <v>37</v>
      </c>
      <c r="AX133" s="13" t="s">
        <v>75</v>
      </c>
      <c r="AY133" s="240" t="s">
        <v>150</v>
      </c>
    </row>
    <row r="134" spans="1:51" s="14" customFormat="1" ht="12">
      <c r="A134" s="14"/>
      <c r="B134" s="241"/>
      <c r="C134" s="242"/>
      <c r="D134" s="232" t="s">
        <v>161</v>
      </c>
      <c r="E134" s="243" t="s">
        <v>19</v>
      </c>
      <c r="F134" s="244" t="s">
        <v>655</v>
      </c>
      <c r="G134" s="242"/>
      <c r="H134" s="245">
        <v>17.325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161</v>
      </c>
      <c r="AU134" s="251" t="s">
        <v>84</v>
      </c>
      <c r="AV134" s="14" t="s">
        <v>84</v>
      </c>
      <c r="AW134" s="14" t="s">
        <v>37</v>
      </c>
      <c r="AX134" s="14" t="s">
        <v>75</v>
      </c>
      <c r="AY134" s="251" t="s">
        <v>150</v>
      </c>
    </row>
    <row r="135" spans="1:65" s="2" customFormat="1" ht="16.5" customHeight="1">
      <c r="A135" s="38"/>
      <c r="B135" s="39"/>
      <c r="C135" s="252" t="s">
        <v>220</v>
      </c>
      <c r="D135" s="252" t="s">
        <v>202</v>
      </c>
      <c r="E135" s="253" t="s">
        <v>428</v>
      </c>
      <c r="F135" s="254" t="s">
        <v>429</v>
      </c>
      <c r="G135" s="255" t="s">
        <v>205</v>
      </c>
      <c r="H135" s="256">
        <v>32.051</v>
      </c>
      <c r="I135" s="257"/>
      <c r="J135" s="258">
        <f>ROUND(I135*H135,2)</f>
        <v>0</v>
      </c>
      <c r="K135" s="254" t="s">
        <v>156</v>
      </c>
      <c r="L135" s="259"/>
      <c r="M135" s="260" t="s">
        <v>19</v>
      </c>
      <c r="N135" s="261" t="s">
        <v>46</v>
      </c>
      <c r="O135" s="84"/>
      <c r="P135" s="221">
        <f>O135*H135</f>
        <v>0</v>
      </c>
      <c r="Q135" s="221">
        <v>1</v>
      </c>
      <c r="R135" s="221">
        <f>Q135*H135</f>
        <v>32.051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206</v>
      </c>
      <c r="AT135" s="223" t="s">
        <v>202</v>
      </c>
      <c r="AU135" s="223" t="s">
        <v>84</v>
      </c>
      <c r="AY135" s="17" t="s">
        <v>150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157</v>
      </c>
      <c r="BM135" s="223" t="s">
        <v>656</v>
      </c>
    </row>
    <row r="136" spans="1:51" s="14" customFormat="1" ht="12">
      <c r="A136" s="14"/>
      <c r="B136" s="241"/>
      <c r="C136" s="242"/>
      <c r="D136" s="232" t="s">
        <v>161</v>
      </c>
      <c r="E136" s="243" t="s">
        <v>19</v>
      </c>
      <c r="F136" s="244" t="s">
        <v>657</v>
      </c>
      <c r="G136" s="242"/>
      <c r="H136" s="245">
        <v>32.051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161</v>
      </c>
      <c r="AU136" s="251" t="s">
        <v>84</v>
      </c>
      <c r="AV136" s="14" t="s">
        <v>84</v>
      </c>
      <c r="AW136" s="14" t="s">
        <v>37</v>
      </c>
      <c r="AX136" s="14" t="s">
        <v>75</v>
      </c>
      <c r="AY136" s="251" t="s">
        <v>150</v>
      </c>
    </row>
    <row r="137" spans="1:65" s="2" customFormat="1" ht="66.75" customHeight="1">
      <c r="A137" s="38"/>
      <c r="B137" s="39"/>
      <c r="C137" s="212" t="s">
        <v>224</v>
      </c>
      <c r="D137" s="212" t="s">
        <v>152</v>
      </c>
      <c r="E137" s="213" t="s">
        <v>432</v>
      </c>
      <c r="F137" s="214" t="s">
        <v>433</v>
      </c>
      <c r="G137" s="215" t="s">
        <v>183</v>
      </c>
      <c r="H137" s="216">
        <v>6.534</v>
      </c>
      <c r="I137" s="217"/>
      <c r="J137" s="218">
        <f>ROUND(I137*H137,2)</f>
        <v>0</v>
      </c>
      <c r="K137" s="214" t="s">
        <v>156</v>
      </c>
      <c r="L137" s="44"/>
      <c r="M137" s="219" t="s">
        <v>19</v>
      </c>
      <c r="N137" s="220" t="s">
        <v>46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157</v>
      </c>
      <c r="AT137" s="223" t="s">
        <v>152</v>
      </c>
      <c r="AU137" s="223" t="s">
        <v>84</v>
      </c>
      <c r="AY137" s="17" t="s">
        <v>150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157</v>
      </c>
      <c r="BM137" s="223" t="s">
        <v>658</v>
      </c>
    </row>
    <row r="138" spans="1:47" s="2" customFormat="1" ht="12">
      <c r="A138" s="38"/>
      <c r="B138" s="39"/>
      <c r="C138" s="40"/>
      <c r="D138" s="225" t="s">
        <v>159</v>
      </c>
      <c r="E138" s="40"/>
      <c r="F138" s="226" t="s">
        <v>435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84</v>
      </c>
    </row>
    <row r="139" spans="1:51" s="13" customFormat="1" ht="12">
      <c r="A139" s="13"/>
      <c r="B139" s="230"/>
      <c r="C139" s="231"/>
      <c r="D139" s="232" t="s">
        <v>161</v>
      </c>
      <c r="E139" s="233" t="s">
        <v>19</v>
      </c>
      <c r="F139" s="234" t="s">
        <v>580</v>
      </c>
      <c r="G139" s="231"/>
      <c r="H139" s="233" t="s">
        <v>19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161</v>
      </c>
      <c r="AU139" s="240" t="s">
        <v>84</v>
      </c>
      <c r="AV139" s="13" t="s">
        <v>82</v>
      </c>
      <c r="AW139" s="13" t="s">
        <v>37</v>
      </c>
      <c r="AX139" s="13" t="s">
        <v>75</v>
      </c>
      <c r="AY139" s="240" t="s">
        <v>150</v>
      </c>
    </row>
    <row r="140" spans="1:51" s="14" customFormat="1" ht="12">
      <c r="A140" s="14"/>
      <c r="B140" s="241"/>
      <c r="C140" s="242"/>
      <c r="D140" s="232" t="s">
        <v>161</v>
      </c>
      <c r="E140" s="243" t="s">
        <v>19</v>
      </c>
      <c r="F140" s="244" t="s">
        <v>659</v>
      </c>
      <c r="G140" s="242"/>
      <c r="H140" s="245">
        <v>6.534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161</v>
      </c>
      <c r="AU140" s="251" t="s">
        <v>84</v>
      </c>
      <c r="AV140" s="14" t="s">
        <v>84</v>
      </c>
      <c r="AW140" s="14" t="s">
        <v>37</v>
      </c>
      <c r="AX140" s="14" t="s">
        <v>75</v>
      </c>
      <c r="AY140" s="251" t="s">
        <v>150</v>
      </c>
    </row>
    <row r="141" spans="1:65" s="2" customFormat="1" ht="16.5" customHeight="1">
      <c r="A141" s="38"/>
      <c r="B141" s="39"/>
      <c r="C141" s="252" t="s">
        <v>235</v>
      </c>
      <c r="D141" s="252" t="s">
        <v>202</v>
      </c>
      <c r="E141" s="253" t="s">
        <v>438</v>
      </c>
      <c r="F141" s="254" t="s">
        <v>439</v>
      </c>
      <c r="G141" s="255" t="s">
        <v>205</v>
      </c>
      <c r="H141" s="256">
        <v>12.088</v>
      </c>
      <c r="I141" s="257"/>
      <c r="J141" s="258">
        <f>ROUND(I141*H141,2)</f>
        <v>0</v>
      </c>
      <c r="K141" s="254" t="s">
        <v>156</v>
      </c>
      <c r="L141" s="259"/>
      <c r="M141" s="260" t="s">
        <v>19</v>
      </c>
      <c r="N141" s="261" t="s">
        <v>46</v>
      </c>
      <c r="O141" s="84"/>
      <c r="P141" s="221">
        <f>O141*H141</f>
        <v>0</v>
      </c>
      <c r="Q141" s="221">
        <v>1</v>
      </c>
      <c r="R141" s="221">
        <f>Q141*H141</f>
        <v>12.088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206</v>
      </c>
      <c r="AT141" s="223" t="s">
        <v>202</v>
      </c>
      <c r="AU141" s="223" t="s">
        <v>84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157</v>
      </c>
      <c r="BM141" s="223" t="s">
        <v>660</v>
      </c>
    </row>
    <row r="142" spans="1:51" s="14" customFormat="1" ht="12">
      <c r="A142" s="14"/>
      <c r="B142" s="241"/>
      <c r="C142" s="242"/>
      <c r="D142" s="232" t="s">
        <v>161</v>
      </c>
      <c r="E142" s="243" t="s">
        <v>19</v>
      </c>
      <c r="F142" s="244" t="s">
        <v>661</v>
      </c>
      <c r="G142" s="242"/>
      <c r="H142" s="245">
        <v>12.088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161</v>
      </c>
      <c r="AU142" s="251" t="s">
        <v>84</v>
      </c>
      <c r="AV142" s="14" t="s">
        <v>84</v>
      </c>
      <c r="AW142" s="14" t="s">
        <v>37</v>
      </c>
      <c r="AX142" s="14" t="s">
        <v>75</v>
      </c>
      <c r="AY142" s="251" t="s">
        <v>150</v>
      </c>
    </row>
    <row r="143" spans="1:65" s="2" customFormat="1" ht="33" customHeight="1">
      <c r="A143" s="38"/>
      <c r="B143" s="39"/>
      <c r="C143" s="212" t="s">
        <v>240</v>
      </c>
      <c r="D143" s="212" t="s">
        <v>152</v>
      </c>
      <c r="E143" s="213" t="s">
        <v>189</v>
      </c>
      <c r="F143" s="214" t="s">
        <v>190</v>
      </c>
      <c r="G143" s="215" t="s">
        <v>155</v>
      </c>
      <c r="H143" s="216">
        <v>13.5</v>
      </c>
      <c r="I143" s="217"/>
      <c r="J143" s="218">
        <f>ROUND(I143*H143,2)</f>
        <v>0</v>
      </c>
      <c r="K143" s="214" t="s">
        <v>156</v>
      </c>
      <c r="L143" s="44"/>
      <c r="M143" s="219" t="s">
        <v>19</v>
      </c>
      <c r="N143" s="220" t="s">
        <v>46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157</v>
      </c>
      <c r="AT143" s="223" t="s">
        <v>152</v>
      </c>
      <c r="AU143" s="223" t="s">
        <v>84</v>
      </c>
      <c r="AY143" s="17" t="s">
        <v>150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157</v>
      </c>
      <c r="BM143" s="223" t="s">
        <v>662</v>
      </c>
    </row>
    <row r="144" spans="1:47" s="2" customFormat="1" ht="12">
      <c r="A144" s="38"/>
      <c r="B144" s="39"/>
      <c r="C144" s="40"/>
      <c r="D144" s="225" t="s">
        <v>159</v>
      </c>
      <c r="E144" s="40"/>
      <c r="F144" s="226" t="s">
        <v>192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159</v>
      </c>
      <c r="AU144" s="17" t="s">
        <v>84</v>
      </c>
    </row>
    <row r="145" spans="1:51" s="14" customFormat="1" ht="12">
      <c r="A145" s="14"/>
      <c r="B145" s="241"/>
      <c r="C145" s="242"/>
      <c r="D145" s="232" t="s">
        <v>161</v>
      </c>
      <c r="E145" s="243" t="s">
        <v>19</v>
      </c>
      <c r="F145" s="244" t="s">
        <v>637</v>
      </c>
      <c r="G145" s="242"/>
      <c r="H145" s="245">
        <v>13.5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1" t="s">
        <v>161</v>
      </c>
      <c r="AU145" s="251" t="s">
        <v>84</v>
      </c>
      <c r="AV145" s="14" t="s">
        <v>84</v>
      </c>
      <c r="AW145" s="14" t="s">
        <v>37</v>
      </c>
      <c r="AX145" s="14" t="s">
        <v>75</v>
      </c>
      <c r="AY145" s="251" t="s">
        <v>150</v>
      </c>
    </row>
    <row r="146" spans="1:63" s="12" customFormat="1" ht="22.8" customHeight="1">
      <c r="A146" s="12"/>
      <c r="B146" s="196"/>
      <c r="C146" s="197"/>
      <c r="D146" s="198" t="s">
        <v>74</v>
      </c>
      <c r="E146" s="210" t="s">
        <v>299</v>
      </c>
      <c r="F146" s="210" t="s">
        <v>300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SUM(P147:P160)</f>
        <v>0</v>
      </c>
      <c r="Q146" s="204"/>
      <c r="R146" s="205">
        <f>SUM(R147:R160)</f>
        <v>0.00054</v>
      </c>
      <c r="S146" s="204"/>
      <c r="T146" s="206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82</v>
      </c>
      <c r="AT146" s="208" t="s">
        <v>74</v>
      </c>
      <c r="AU146" s="208" t="s">
        <v>82</v>
      </c>
      <c r="AY146" s="207" t="s">
        <v>150</v>
      </c>
      <c r="BK146" s="209">
        <f>SUM(BK147:BK160)</f>
        <v>0</v>
      </c>
    </row>
    <row r="147" spans="1:65" s="2" customFormat="1" ht="37.8" customHeight="1">
      <c r="A147" s="38"/>
      <c r="B147" s="39"/>
      <c r="C147" s="212" t="s">
        <v>246</v>
      </c>
      <c r="D147" s="212" t="s">
        <v>152</v>
      </c>
      <c r="E147" s="213" t="s">
        <v>443</v>
      </c>
      <c r="F147" s="214" t="s">
        <v>444</v>
      </c>
      <c r="G147" s="215" t="s">
        <v>155</v>
      </c>
      <c r="H147" s="216">
        <v>36</v>
      </c>
      <c r="I147" s="217"/>
      <c r="J147" s="218">
        <f>ROUND(I147*H147,2)</f>
        <v>0</v>
      </c>
      <c r="K147" s="214" t="s">
        <v>156</v>
      </c>
      <c r="L147" s="44"/>
      <c r="M147" s="219" t="s">
        <v>19</v>
      </c>
      <c r="N147" s="220" t="s">
        <v>46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157</v>
      </c>
      <c r="AT147" s="223" t="s">
        <v>152</v>
      </c>
      <c r="AU147" s="223" t="s">
        <v>84</v>
      </c>
      <c r="AY147" s="17" t="s">
        <v>150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157</v>
      </c>
      <c r="BM147" s="223" t="s">
        <v>663</v>
      </c>
    </row>
    <row r="148" spans="1:47" s="2" customFormat="1" ht="12">
      <c r="A148" s="38"/>
      <c r="B148" s="39"/>
      <c r="C148" s="40"/>
      <c r="D148" s="225" t="s">
        <v>159</v>
      </c>
      <c r="E148" s="40"/>
      <c r="F148" s="226" t="s">
        <v>446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159</v>
      </c>
      <c r="AU148" s="17" t="s">
        <v>84</v>
      </c>
    </row>
    <row r="149" spans="1:51" s="13" customFormat="1" ht="12">
      <c r="A149" s="13"/>
      <c r="B149" s="230"/>
      <c r="C149" s="231"/>
      <c r="D149" s="232" t="s">
        <v>161</v>
      </c>
      <c r="E149" s="233" t="s">
        <v>19</v>
      </c>
      <c r="F149" s="234" t="s">
        <v>447</v>
      </c>
      <c r="G149" s="231"/>
      <c r="H149" s="233" t="s">
        <v>19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161</v>
      </c>
      <c r="AU149" s="240" t="s">
        <v>84</v>
      </c>
      <c r="AV149" s="13" t="s">
        <v>82</v>
      </c>
      <c r="AW149" s="13" t="s">
        <v>37</v>
      </c>
      <c r="AX149" s="13" t="s">
        <v>75</v>
      </c>
      <c r="AY149" s="240" t="s">
        <v>150</v>
      </c>
    </row>
    <row r="150" spans="1:51" s="14" customFormat="1" ht="12">
      <c r="A150" s="14"/>
      <c r="B150" s="241"/>
      <c r="C150" s="242"/>
      <c r="D150" s="232" t="s">
        <v>161</v>
      </c>
      <c r="E150" s="243" t="s">
        <v>19</v>
      </c>
      <c r="F150" s="244" t="s">
        <v>448</v>
      </c>
      <c r="G150" s="242"/>
      <c r="H150" s="245">
        <v>16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161</v>
      </c>
      <c r="AU150" s="251" t="s">
        <v>84</v>
      </c>
      <c r="AV150" s="14" t="s">
        <v>84</v>
      </c>
      <c r="AW150" s="14" t="s">
        <v>37</v>
      </c>
      <c r="AX150" s="14" t="s">
        <v>75</v>
      </c>
      <c r="AY150" s="251" t="s">
        <v>150</v>
      </c>
    </row>
    <row r="151" spans="1:51" s="13" customFormat="1" ht="12">
      <c r="A151" s="13"/>
      <c r="B151" s="230"/>
      <c r="C151" s="231"/>
      <c r="D151" s="232" t="s">
        <v>161</v>
      </c>
      <c r="E151" s="233" t="s">
        <v>19</v>
      </c>
      <c r="F151" s="234" t="s">
        <v>664</v>
      </c>
      <c r="G151" s="231"/>
      <c r="H151" s="233" t="s">
        <v>19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161</v>
      </c>
      <c r="AU151" s="240" t="s">
        <v>84</v>
      </c>
      <c r="AV151" s="13" t="s">
        <v>82</v>
      </c>
      <c r="AW151" s="13" t="s">
        <v>37</v>
      </c>
      <c r="AX151" s="13" t="s">
        <v>75</v>
      </c>
      <c r="AY151" s="240" t="s">
        <v>150</v>
      </c>
    </row>
    <row r="152" spans="1:51" s="14" customFormat="1" ht="12">
      <c r="A152" s="14"/>
      <c r="B152" s="241"/>
      <c r="C152" s="242"/>
      <c r="D152" s="232" t="s">
        <v>161</v>
      </c>
      <c r="E152" s="243" t="s">
        <v>19</v>
      </c>
      <c r="F152" s="244" t="s">
        <v>665</v>
      </c>
      <c r="G152" s="242"/>
      <c r="H152" s="245">
        <v>20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161</v>
      </c>
      <c r="AU152" s="251" t="s">
        <v>84</v>
      </c>
      <c r="AV152" s="14" t="s">
        <v>84</v>
      </c>
      <c r="AW152" s="14" t="s">
        <v>37</v>
      </c>
      <c r="AX152" s="14" t="s">
        <v>75</v>
      </c>
      <c r="AY152" s="251" t="s">
        <v>150</v>
      </c>
    </row>
    <row r="153" spans="1:65" s="2" customFormat="1" ht="37.8" customHeight="1">
      <c r="A153" s="38"/>
      <c r="B153" s="39"/>
      <c r="C153" s="212" t="s">
        <v>8</v>
      </c>
      <c r="D153" s="212" t="s">
        <v>152</v>
      </c>
      <c r="E153" s="213" t="s">
        <v>301</v>
      </c>
      <c r="F153" s="214" t="s">
        <v>302</v>
      </c>
      <c r="G153" s="215" t="s">
        <v>155</v>
      </c>
      <c r="H153" s="216">
        <v>60</v>
      </c>
      <c r="I153" s="217"/>
      <c r="J153" s="218">
        <f>ROUND(I153*H153,2)</f>
        <v>0</v>
      </c>
      <c r="K153" s="214" t="s">
        <v>156</v>
      </c>
      <c r="L153" s="44"/>
      <c r="M153" s="219" t="s">
        <v>19</v>
      </c>
      <c r="N153" s="220" t="s">
        <v>46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157</v>
      </c>
      <c r="AT153" s="223" t="s">
        <v>152</v>
      </c>
      <c r="AU153" s="223" t="s">
        <v>84</v>
      </c>
      <c r="AY153" s="17" t="s">
        <v>150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157</v>
      </c>
      <c r="BM153" s="223" t="s">
        <v>666</v>
      </c>
    </row>
    <row r="154" spans="1:47" s="2" customFormat="1" ht="12">
      <c r="A154" s="38"/>
      <c r="B154" s="39"/>
      <c r="C154" s="40"/>
      <c r="D154" s="225" t="s">
        <v>159</v>
      </c>
      <c r="E154" s="40"/>
      <c r="F154" s="226" t="s">
        <v>304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84</v>
      </c>
    </row>
    <row r="155" spans="1:65" s="2" customFormat="1" ht="16.5" customHeight="1">
      <c r="A155" s="38"/>
      <c r="B155" s="39"/>
      <c r="C155" s="252" t="s">
        <v>261</v>
      </c>
      <c r="D155" s="252" t="s">
        <v>202</v>
      </c>
      <c r="E155" s="253" t="s">
        <v>305</v>
      </c>
      <c r="F155" s="254" t="s">
        <v>306</v>
      </c>
      <c r="G155" s="255" t="s">
        <v>307</v>
      </c>
      <c r="H155" s="256">
        <v>0.54</v>
      </c>
      <c r="I155" s="257"/>
      <c r="J155" s="258">
        <f>ROUND(I155*H155,2)</f>
        <v>0</v>
      </c>
      <c r="K155" s="254" t="s">
        <v>156</v>
      </c>
      <c r="L155" s="259"/>
      <c r="M155" s="260" t="s">
        <v>19</v>
      </c>
      <c r="N155" s="261" t="s">
        <v>46</v>
      </c>
      <c r="O155" s="84"/>
      <c r="P155" s="221">
        <f>O155*H155</f>
        <v>0</v>
      </c>
      <c r="Q155" s="221">
        <v>0.001</v>
      </c>
      <c r="R155" s="221">
        <f>Q155*H155</f>
        <v>0.00054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206</v>
      </c>
      <c r="AT155" s="223" t="s">
        <v>202</v>
      </c>
      <c r="AU155" s="223" t="s">
        <v>84</v>
      </c>
      <c r="AY155" s="17" t="s">
        <v>150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157</v>
      </c>
      <c r="BM155" s="223" t="s">
        <v>667</v>
      </c>
    </row>
    <row r="156" spans="1:51" s="14" customFormat="1" ht="12">
      <c r="A156" s="14"/>
      <c r="B156" s="241"/>
      <c r="C156" s="242"/>
      <c r="D156" s="232" t="s">
        <v>161</v>
      </c>
      <c r="E156" s="243" t="s">
        <v>19</v>
      </c>
      <c r="F156" s="244" t="s">
        <v>668</v>
      </c>
      <c r="G156" s="242"/>
      <c r="H156" s="245">
        <v>0.54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161</v>
      </c>
      <c r="AU156" s="251" t="s">
        <v>84</v>
      </c>
      <c r="AV156" s="14" t="s">
        <v>84</v>
      </c>
      <c r="AW156" s="14" t="s">
        <v>37</v>
      </c>
      <c r="AX156" s="14" t="s">
        <v>75</v>
      </c>
      <c r="AY156" s="251" t="s">
        <v>150</v>
      </c>
    </row>
    <row r="157" spans="1:65" s="2" customFormat="1" ht="49.05" customHeight="1">
      <c r="A157" s="38"/>
      <c r="B157" s="39"/>
      <c r="C157" s="212" t="s">
        <v>268</v>
      </c>
      <c r="D157" s="212" t="s">
        <v>152</v>
      </c>
      <c r="E157" s="213" t="s">
        <v>310</v>
      </c>
      <c r="F157" s="214" t="s">
        <v>311</v>
      </c>
      <c r="G157" s="215" t="s">
        <v>155</v>
      </c>
      <c r="H157" s="216">
        <v>36</v>
      </c>
      <c r="I157" s="217"/>
      <c r="J157" s="218">
        <f>ROUND(I157*H157,2)</f>
        <v>0</v>
      </c>
      <c r="K157" s="214" t="s">
        <v>156</v>
      </c>
      <c r="L157" s="44"/>
      <c r="M157" s="219" t="s">
        <v>19</v>
      </c>
      <c r="N157" s="220" t="s">
        <v>46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157</v>
      </c>
      <c r="AT157" s="223" t="s">
        <v>152</v>
      </c>
      <c r="AU157" s="223" t="s">
        <v>84</v>
      </c>
      <c r="AY157" s="17" t="s">
        <v>150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157</v>
      </c>
      <c r="BM157" s="223" t="s">
        <v>669</v>
      </c>
    </row>
    <row r="158" spans="1:47" s="2" customFormat="1" ht="12">
      <c r="A158" s="38"/>
      <c r="B158" s="39"/>
      <c r="C158" s="40"/>
      <c r="D158" s="225" t="s">
        <v>159</v>
      </c>
      <c r="E158" s="40"/>
      <c r="F158" s="226" t="s">
        <v>313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84</v>
      </c>
    </row>
    <row r="159" spans="1:65" s="2" customFormat="1" ht="49.05" customHeight="1">
      <c r="A159" s="38"/>
      <c r="B159" s="39"/>
      <c r="C159" s="212" t="s">
        <v>299</v>
      </c>
      <c r="D159" s="212" t="s">
        <v>152</v>
      </c>
      <c r="E159" s="213" t="s">
        <v>453</v>
      </c>
      <c r="F159" s="214" t="s">
        <v>454</v>
      </c>
      <c r="G159" s="215" t="s">
        <v>155</v>
      </c>
      <c r="H159" s="216">
        <v>36</v>
      </c>
      <c r="I159" s="217"/>
      <c r="J159" s="218">
        <f>ROUND(I159*H159,2)</f>
        <v>0</v>
      </c>
      <c r="K159" s="214" t="s">
        <v>156</v>
      </c>
      <c r="L159" s="44"/>
      <c r="M159" s="219" t="s">
        <v>19</v>
      </c>
      <c r="N159" s="220" t="s">
        <v>46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157</v>
      </c>
      <c r="AT159" s="223" t="s">
        <v>152</v>
      </c>
      <c r="AU159" s="223" t="s">
        <v>84</v>
      </c>
      <c r="AY159" s="17" t="s">
        <v>150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157</v>
      </c>
      <c r="BM159" s="223" t="s">
        <v>670</v>
      </c>
    </row>
    <row r="160" spans="1:47" s="2" customFormat="1" ht="12">
      <c r="A160" s="38"/>
      <c r="B160" s="39"/>
      <c r="C160" s="40"/>
      <c r="D160" s="225" t="s">
        <v>159</v>
      </c>
      <c r="E160" s="40"/>
      <c r="F160" s="226" t="s">
        <v>456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159</v>
      </c>
      <c r="AU160" s="17" t="s">
        <v>84</v>
      </c>
    </row>
    <row r="161" spans="1:63" s="12" customFormat="1" ht="22.8" customHeight="1">
      <c r="A161" s="12"/>
      <c r="B161" s="196"/>
      <c r="C161" s="197"/>
      <c r="D161" s="198" t="s">
        <v>74</v>
      </c>
      <c r="E161" s="210" t="s">
        <v>84</v>
      </c>
      <c r="F161" s="210" t="s">
        <v>457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SUM(P162:P165)</f>
        <v>0</v>
      </c>
      <c r="Q161" s="204"/>
      <c r="R161" s="205">
        <f>SUM(R162:R165)</f>
        <v>3.08682</v>
      </c>
      <c r="S161" s="204"/>
      <c r="T161" s="206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82</v>
      </c>
      <c r="AT161" s="208" t="s">
        <v>74</v>
      </c>
      <c r="AU161" s="208" t="s">
        <v>82</v>
      </c>
      <c r="AY161" s="207" t="s">
        <v>150</v>
      </c>
      <c r="BK161" s="209">
        <f>SUM(BK162:BK165)</f>
        <v>0</v>
      </c>
    </row>
    <row r="162" spans="1:65" s="2" customFormat="1" ht="24.15" customHeight="1">
      <c r="A162" s="38"/>
      <c r="B162" s="39"/>
      <c r="C162" s="212" t="s">
        <v>364</v>
      </c>
      <c r="D162" s="212" t="s">
        <v>152</v>
      </c>
      <c r="E162" s="213" t="s">
        <v>458</v>
      </c>
      <c r="F162" s="214" t="s">
        <v>459</v>
      </c>
      <c r="G162" s="215" t="s">
        <v>183</v>
      </c>
      <c r="H162" s="216">
        <v>1.559</v>
      </c>
      <c r="I162" s="217"/>
      <c r="J162" s="218">
        <f>ROUND(I162*H162,2)</f>
        <v>0</v>
      </c>
      <c r="K162" s="214" t="s">
        <v>156</v>
      </c>
      <c r="L162" s="44"/>
      <c r="M162" s="219" t="s">
        <v>19</v>
      </c>
      <c r="N162" s="220" t="s">
        <v>46</v>
      </c>
      <c r="O162" s="84"/>
      <c r="P162" s="221">
        <f>O162*H162</f>
        <v>0</v>
      </c>
      <c r="Q162" s="221">
        <v>1.98</v>
      </c>
      <c r="R162" s="221">
        <f>Q162*H162</f>
        <v>3.08682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157</v>
      </c>
      <c r="AT162" s="223" t="s">
        <v>152</v>
      </c>
      <c r="AU162" s="223" t="s">
        <v>84</v>
      </c>
      <c r="AY162" s="17" t="s">
        <v>150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157</v>
      </c>
      <c r="BM162" s="223" t="s">
        <v>671</v>
      </c>
    </row>
    <row r="163" spans="1:47" s="2" customFormat="1" ht="12">
      <c r="A163" s="38"/>
      <c r="B163" s="39"/>
      <c r="C163" s="40"/>
      <c r="D163" s="225" t="s">
        <v>159</v>
      </c>
      <c r="E163" s="40"/>
      <c r="F163" s="226" t="s">
        <v>461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84</v>
      </c>
    </row>
    <row r="164" spans="1:51" s="13" customFormat="1" ht="12">
      <c r="A164" s="13"/>
      <c r="B164" s="230"/>
      <c r="C164" s="231"/>
      <c r="D164" s="232" t="s">
        <v>161</v>
      </c>
      <c r="E164" s="233" t="s">
        <v>19</v>
      </c>
      <c r="F164" s="234" t="s">
        <v>462</v>
      </c>
      <c r="G164" s="231"/>
      <c r="H164" s="233" t="s">
        <v>19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161</v>
      </c>
      <c r="AU164" s="240" t="s">
        <v>84</v>
      </c>
      <c r="AV164" s="13" t="s">
        <v>82</v>
      </c>
      <c r="AW164" s="13" t="s">
        <v>37</v>
      </c>
      <c r="AX164" s="13" t="s">
        <v>75</v>
      </c>
      <c r="AY164" s="240" t="s">
        <v>150</v>
      </c>
    </row>
    <row r="165" spans="1:51" s="14" customFormat="1" ht="12">
      <c r="A165" s="14"/>
      <c r="B165" s="241"/>
      <c r="C165" s="242"/>
      <c r="D165" s="232" t="s">
        <v>161</v>
      </c>
      <c r="E165" s="243" t="s">
        <v>19</v>
      </c>
      <c r="F165" s="244" t="s">
        <v>672</v>
      </c>
      <c r="G165" s="242"/>
      <c r="H165" s="245">
        <v>1.559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161</v>
      </c>
      <c r="AU165" s="251" t="s">
        <v>84</v>
      </c>
      <c r="AV165" s="14" t="s">
        <v>84</v>
      </c>
      <c r="AW165" s="14" t="s">
        <v>37</v>
      </c>
      <c r="AX165" s="14" t="s">
        <v>75</v>
      </c>
      <c r="AY165" s="251" t="s">
        <v>150</v>
      </c>
    </row>
    <row r="166" spans="1:63" s="12" customFormat="1" ht="22.8" customHeight="1">
      <c r="A166" s="12"/>
      <c r="B166" s="196"/>
      <c r="C166" s="197"/>
      <c r="D166" s="198" t="s">
        <v>74</v>
      </c>
      <c r="E166" s="210" t="s">
        <v>157</v>
      </c>
      <c r="F166" s="210" t="s">
        <v>464</v>
      </c>
      <c r="G166" s="197"/>
      <c r="H166" s="197"/>
      <c r="I166" s="200"/>
      <c r="J166" s="211">
        <f>BK166</f>
        <v>0</v>
      </c>
      <c r="K166" s="197"/>
      <c r="L166" s="202"/>
      <c r="M166" s="203"/>
      <c r="N166" s="204"/>
      <c r="O166" s="204"/>
      <c r="P166" s="205">
        <f>SUM(P167:P181)</f>
        <v>0</v>
      </c>
      <c r="Q166" s="204"/>
      <c r="R166" s="205">
        <f>SUM(R167:R181)</f>
        <v>74.9235206</v>
      </c>
      <c r="S166" s="204"/>
      <c r="T166" s="206">
        <f>SUM(T167:T181)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7" t="s">
        <v>82</v>
      </c>
      <c r="AT166" s="208" t="s">
        <v>74</v>
      </c>
      <c r="AU166" s="208" t="s">
        <v>82</v>
      </c>
      <c r="AY166" s="207" t="s">
        <v>150</v>
      </c>
      <c r="BK166" s="209">
        <f>SUM(BK167:BK181)</f>
        <v>0</v>
      </c>
    </row>
    <row r="167" spans="1:65" s="2" customFormat="1" ht="24.15" customHeight="1">
      <c r="A167" s="38"/>
      <c r="B167" s="39"/>
      <c r="C167" s="212" t="s">
        <v>369</v>
      </c>
      <c r="D167" s="212" t="s">
        <v>152</v>
      </c>
      <c r="E167" s="213" t="s">
        <v>465</v>
      </c>
      <c r="F167" s="214" t="s">
        <v>466</v>
      </c>
      <c r="G167" s="215" t="s">
        <v>155</v>
      </c>
      <c r="H167" s="216">
        <v>40.3</v>
      </c>
      <c r="I167" s="217"/>
      <c r="J167" s="218">
        <f>ROUND(I167*H167,2)</f>
        <v>0</v>
      </c>
      <c r="K167" s="214" t="s">
        <v>156</v>
      </c>
      <c r="L167" s="44"/>
      <c r="M167" s="219" t="s">
        <v>19</v>
      </c>
      <c r="N167" s="220" t="s">
        <v>46</v>
      </c>
      <c r="O167" s="84"/>
      <c r="P167" s="221">
        <f>O167*H167</f>
        <v>0</v>
      </c>
      <c r="Q167" s="221">
        <v>0.30006</v>
      </c>
      <c r="R167" s="221">
        <f>Q167*H167</f>
        <v>12.092417999999999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157</v>
      </c>
      <c r="AT167" s="223" t="s">
        <v>152</v>
      </c>
      <c r="AU167" s="223" t="s">
        <v>84</v>
      </c>
      <c r="AY167" s="17" t="s">
        <v>150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157</v>
      </c>
      <c r="BM167" s="223" t="s">
        <v>673</v>
      </c>
    </row>
    <row r="168" spans="1:47" s="2" customFormat="1" ht="12">
      <c r="A168" s="38"/>
      <c r="B168" s="39"/>
      <c r="C168" s="40"/>
      <c r="D168" s="225" t="s">
        <v>159</v>
      </c>
      <c r="E168" s="40"/>
      <c r="F168" s="226" t="s">
        <v>468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159</v>
      </c>
      <c r="AU168" s="17" t="s">
        <v>84</v>
      </c>
    </row>
    <row r="169" spans="1:51" s="13" customFormat="1" ht="12">
      <c r="A169" s="13"/>
      <c r="B169" s="230"/>
      <c r="C169" s="231"/>
      <c r="D169" s="232" t="s">
        <v>161</v>
      </c>
      <c r="E169" s="233" t="s">
        <v>19</v>
      </c>
      <c r="F169" s="234" t="s">
        <v>559</v>
      </c>
      <c r="G169" s="231"/>
      <c r="H169" s="233" t="s">
        <v>19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161</v>
      </c>
      <c r="AU169" s="240" t="s">
        <v>84</v>
      </c>
      <c r="AV169" s="13" t="s">
        <v>82</v>
      </c>
      <c r="AW169" s="13" t="s">
        <v>37</v>
      </c>
      <c r="AX169" s="13" t="s">
        <v>75</v>
      </c>
      <c r="AY169" s="240" t="s">
        <v>150</v>
      </c>
    </row>
    <row r="170" spans="1:51" s="14" customFormat="1" ht="12">
      <c r="A170" s="14"/>
      <c r="B170" s="241"/>
      <c r="C170" s="242"/>
      <c r="D170" s="232" t="s">
        <v>161</v>
      </c>
      <c r="E170" s="243" t="s">
        <v>19</v>
      </c>
      <c r="F170" s="244" t="s">
        <v>674</v>
      </c>
      <c r="G170" s="242"/>
      <c r="H170" s="245">
        <v>14.69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161</v>
      </c>
      <c r="AU170" s="251" t="s">
        <v>84</v>
      </c>
      <c r="AV170" s="14" t="s">
        <v>84</v>
      </c>
      <c r="AW170" s="14" t="s">
        <v>37</v>
      </c>
      <c r="AX170" s="14" t="s">
        <v>75</v>
      </c>
      <c r="AY170" s="251" t="s">
        <v>150</v>
      </c>
    </row>
    <row r="171" spans="1:51" s="14" customFormat="1" ht="12">
      <c r="A171" s="14"/>
      <c r="B171" s="241"/>
      <c r="C171" s="242"/>
      <c r="D171" s="232" t="s">
        <v>161</v>
      </c>
      <c r="E171" s="243" t="s">
        <v>19</v>
      </c>
      <c r="F171" s="244" t="s">
        <v>675</v>
      </c>
      <c r="G171" s="242"/>
      <c r="H171" s="245">
        <v>25.61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161</v>
      </c>
      <c r="AU171" s="251" t="s">
        <v>84</v>
      </c>
      <c r="AV171" s="14" t="s">
        <v>84</v>
      </c>
      <c r="AW171" s="14" t="s">
        <v>37</v>
      </c>
      <c r="AX171" s="14" t="s">
        <v>75</v>
      </c>
      <c r="AY171" s="251" t="s">
        <v>150</v>
      </c>
    </row>
    <row r="172" spans="1:65" s="2" customFormat="1" ht="24.15" customHeight="1">
      <c r="A172" s="38"/>
      <c r="B172" s="39"/>
      <c r="C172" s="212" t="s">
        <v>7</v>
      </c>
      <c r="D172" s="212" t="s">
        <v>152</v>
      </c>
      <c r="E172" s="213" t="s">
        <v>469</v>
      </c>
      <c r="F172" s="214" t="s">
        <v>470</v>
      </c>
      <c r="G172" s="215" t="s">
        <v>155</v>
      </c>
      <c r="H172" s="216">
        <v>40.3</v>
      </c>
      <c r="I172" s="217"/>
      <c r="J172" s="218">
        <f>ROUND(I172*H172,2)</f>
        <v>0</v>
      </c>
      <c r="K172" s="214" t="s">
        <v>156</v>
      </c>
      <c r="L172" s="44"/>
      <c r="M172" s="219" t="s">
        <v>19</v>
      </c>
      <c r="N172" s="220" t="s">
        <v>46</v>
      </c>
      <c r="O172" s="84"/>
      <c r="P172" s="221">
        <f>O172*H172</f>
        <v>0</v>
      </c>
      <c r="Q172" s="221">
        <v>0.31879</v>
      </c>
      <c r="R172" s="221">
        <f>Q172*H172</f>
        <v>12.847237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157</v>
      </c>
      <c r="AT172" s="223" t="s">
        <v>152</v>
      </c>
      <c r="AU172" s="223" t="s">
        <v>84</v>
      </c>
      <c r="AY172" s="17" t="s">
        <v>150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82</v>
      </c>
      <c r="BK172" s="224">
        <f>ROUND(I172*H172,2)</f>
        <v>0</v>
      </c>
      <c r="BL172" s="17" t="s">
        <v>157</v>
      </c>
      <c r="BM172" s="223" t="s">
        <v>676</v>
      </c>
    </row>
    <row r="173" spans="1:47" s="2" customFormat="1" ht="12">
      <c r="A173" s="38"/>
      <c r="B173" s="39"/>
      <c r="C173" s="40"/>
      <c r="D173" s="225" t="s">
        <v>159</v>
      </c>
      <c r="E173" s="40"/>
      <c r="F173" s="226" t="s">
        <v>472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159</v>
      </c>
      <c r="AU173" s="17" t="s">
        <v>84</v>
      </c>
    </row>
    <row r="174" spans="1:65" s="2" customFormat="1" ht="37.8" customHeight="1">
      <c r="A174" s="38"/>
      <c r="B174" s="39"/>
      <c r="C174" s="212" t="s">
        <v>375</v>
      </c>
      <c r="D174" s="212" t="s">
        <v>152</v>
      </c>
      <c r="E174" s="213" t="s">
        <v>473</v>
      </c>
      <c r="F174" s="214" t="s">
        <v>474</v>
      </c>
      <c r="G174" s="215" t="s">
        <v>183</v>
      </c>
      <c r="H174" s="216">
        <v>1.78</v>
      </c>
      <c r="I174" s="217"/>
      <c r="J174" s="218">
        <f>ROUND(I174*H174,2)</f>
        <v>0</v>
      </c>
      <c r="K174" s="214" t="s">
        <v>156</v>
      </c>
      <c r="L174" s="44"/>
      <c r="M174" s="219" t="s">
        <v>19</v>
      </c>
      <c r="N174" s="220" t="s">
        <v>46</v>
      </c>
      <c r="O174" s="84"/>
      <c r="P174" s="221">
        <f>O174*H174</f>
        <v>0</v>
      </c>
      <c r="Q174" s="221">
        <v>2.50187</v>
      </c>
      <c r="R174" s="221">
        <f>Q174*H174</f>
        <v>4.4533286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157</v>
      </c>
      <c r="AT174" s="223" t="s">
        <v>152</v>
      </c>
      <c r="AU174" s="223" t="s">
        <v>84</v>
      </c>
      <c r="AY174" s="17" t="s">
        <v>150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82</v>
      </c>
      <c r="BK174" s="224">
        <f>ROUND(I174*H174,2)</f>
        <v>0</v>
      </c>
      <c r="BL174" s="17" t="s">
        <v>157</v>
      </c>
      <c r="BM174" s="223" t="s">
        <v>677</v>
      </c>
    </row>
    <row r="175" spans="1:47" s="2" customFormat="1" ht="12">
      <c r="A175" s="38"/>
      <c r="B175" s="39"/>
      <c r="C175" s="40"/>
      <c r="D175" s="225" t="s">
        <v>159</v>
      </c>
      <c r="E175" s="40"/>
      <c r="F175" s="226" t="s">
        <v>476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84</v>
      </c>
    </row>
    <row r="176" spans="1:51" s="13" customFormat="1" ht="12">
      <c r="A176" s="13"/>
      <c r="B176" s="230"/>
      <c r="C176" s="231"/>
      <c r="D176" s="232" t="s">
        <v>161</v>
      </c>
      <c r="E176" s="233" t="s">
        <v>19</v>
      </c>
      <c r="F176" s="234" t="s">
        <v>477</v>
      </c>
      <c r="G176" s="231"/>
      <c r="H176" s="233" t="s">
        <v>19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161</v>
      </c>
      <c r="AU176" s="240" t="s">
        <v>84</v>
      </c>
      <c r="AV176" s="13" t="s">
        <v>82</v>
      </c>
      <c r="AW176" s="13" t="s">
        <v>37</v>
      </c>
      <c r="AX176" s="13" t="s">
        <v>75</v>
      </c>
      <c r="AY176" s="240" t="s">
        <v>150</v>
      </c>
    </row>
    <row r="177" spans="1:51" s="14" customFormat="1" ht="12">
      <c r="A177" s="14"/>
      <c r="B177" s="241"/>
      <c r="C177" s="242"/>
      <c r="D177" s="232" t="s">
        <v>161</v>
      </c>
      <c r="E177" s="243" t="s">
        <v>19</v>
      </c>
      <c r="F177" s="244" t="s">
        <v>678</v>
      </c>
      <c r="G177" s="242"/>
      <c r="H177" s="245">
        <v>1.559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161</v>
      </c>
      <c r="AU177" s="251" t="s">
        <v>84</v>
      </c>
      <c r="AV177" s="14" t="s">
        <v>84</v>
      </c>
      <c r="AW177" s="14" t="s">
        <v>37</v>
      </c>
      <c r="AX177" s="14" t="s">
        <v>75</v>
      </c>
      <c r="AY177" s="251" t="s">
        <v>150</v>
      </c>
    </row>
    <row r="178" spans="1:51" s="13" customFormat="1" ht="12">
      <c r="A178" s="13"/>
      <c r="B178" s="230"/>
      <c r="C178" s="231"/>
      <c r="D178" s="232" t="s">
        <v>161</v>
      </c>
      <c r="E178" s="233" t="s">
        <v>19</v>
      </c>
      <c r="F178" s="234" t="s">
        <v>479</v>
      </c>
      <c r="G178" s="231"/>
      <c r="H178" s="233" t="s">
        <v>19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161</v>
      </c>
      <c r="AU178" s="240" t="s">
        <v>84</v>
      </c>
      <c r="AV178" s="13" t="s">
        <v>82</v>
      </c>
      <c r="AW178" s="13" t="s">
        <v>37</v>
      </c>
      <c r="AX178" s="13" t="s">
        <v>75</v>
      </c>
      <c r="AY178" s="240" t="s">
        <v>150</v>
      </c>
    </row>
    <row r="179" spans="1:51" s="14" customFormat="1" ht="12">
      <c r="A179" s="14"/>
      <c r="B179" s="241"/>
      <c r="C179" s="242"/>
      <c r="D179" s="232" t="s">
        <v>161</v>
      </c>
      <c r="E179" s="243" t="s">
        <v>19</v>
      </c>
      <c r="F179" s="244" t="s">
        <v>598</v>
      </c>
      <c r="G179" s="242"/>
      <c r="H179" s="245">
        <v>0.221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161</v>
      </c>
      <c r="AU179" s="251" t="s">
        <v>84</v>
      </c>
      <c r="AV179" s="14" t="s">
        <v>84</v>
      </c>
      <c r="AW179" s="14" t="s">
        <v>37</v>
      </c>
      <c r="AX179" s="14" t="s">
        <v>75</v>
      </c>
      <c r="AY179" s="251" t="s">
        <v>150</v>
      </c>
    </row>
    <row r="180" spans="1:65" s="2" customFormat="1" ht="44.25" customHeight="1">
      <c r="A180" s="38"/>
      <c r="B180" s="39"/>
      <c r="C180" s="212" t="s">
        <v>378</v>
      </c>
      <c r="D180" s="212" t="s">
        <v>152</v>
      </c>
      <c r="E180" s="213" t="s">
        <v>481</v>
      </c>
      <c r="F180" s="214" t="s">
        <v>482</v>
      </c>
      <c r="G180" s="215" t="s">
        <v>155</v>
      </c>
      <c r="H180" s="216">
        <v>40.3</v>
      </c>
      <c r="I180" s="217"/>
      <c r="J180" s="218">
        <f>ROUND(I180*H180,2)</f>
        <v>0</v>
      </c>
      <c r="K180" s="214" t="s">
        <v>156</v>
      </c>
      <c r="L180" s="44"/>
      <c r="M180" s="219" t="s">
        <v>19</v>
      </c>
      <c r="N180" s="220" t="s">
        <v>46</v>
      </c>
      <c r="O180" s="84"/>
      <c r="P180" s="221">
        <f>O180*H180</f>
        <v>0</v>
      </c>
      <c r="Q180" s="221">
        <v>1.12979</v>
      </c>
      <c r="R180" s="221">
        <f>Q180*H180</f>
        <v>45.530537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157</v>
      </c>
      <c r="AT180" s="223" t="s">
        <v>152</v>
      </c>
      <c r="AU180" s="223" t="s">
        <v>84</v>
      </c>
      <c r="AY180" s="17" t="s">
        <v>150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82</v>
      </c>
      <c r="BK180" s="224">
        <f>ROUND(I180*H180,2)</f>
        <v>0</v>
      </c>
      <c r="BL180" s="17" t="s">
        <v>157</v>
      </c>
      <c r="BM180" s="223" t="s">
        <v>679</v>
      </c>
    </row>
    <row r="181" spans="1:47" s="2" customFormat="1" ht="12">
      <c r="A181" s="38"/>
      <c r="B181" s="39"/>
      <c r="C181" s="40"/>
      <c r="D181" s="225" t="s">
        <v>159</v>
      </c>
      <c r="E181" s="40"/>
      <c r="F181" s="226" t="s">
        <v>484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159</v>
      </c>
      <c r="AU181" s="17" t="s">
        <v>84</v>
      </c>
    </row>
    <row r="182" spans="1:63" s="12" customFormat="1" ht="22.8" customHeight="1">
      <c r="A182" s="12"/>
      <c r="B182" s="196"/>
      <c r="C182" s="197"/>
      <c r="D182" s="198" t="s">
        <v>74</v>
      </c>
      <c r="E182" s="210" t="s">
        <v>188</v>
      </c>
      <c r="F182" s="210" t="s">
        <v>193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SUM(P183:P190)</f>
        <v>0</v>
      </c>
      <c r="Q182" s="204"/>
      <c r="R182" s="205">
        <f>SUM(R183:R190)</f>
        <v>2.1365100000000004</v>
      </c>
      <c r="S182" s="204"/>
      <c r="T182" s="206">
        <f>SUM(T183:T190)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82</v>
      </c>
      <c r="AT182" s="208" t="s">
        <v>74</v>
      </c>
      <c r="AU182" s="208" t="s">
        <v>82</v>
      </c>
      <c r="AY182" s="207" t="s">
        <v>150</v>
      </c>
      <c r="BK182" s="209">
        <f>SUM(BK183:BK190)</f>
        <v>0</v>
      </c>
    </row>
    <row r="183" spans="1:65" s="2" customFormat="1" ht="33" customHeight="1">
      <c r="A183" s="38"/>
      <c r="B183" s="39"/>
      <c r="C183" s="212" t="s">
        <v>380</v>
      </c>
      <c r="D183" s="212" t="s">
        <v>152</v>
      </c>
      <c r="E183" s="213" t="s">
        <v>209</v>
      </c>
      <c r="F183" s="214" t="s">
        <v>210</v>
      </c>
      <c r="G183" s="215" t="s">
        <v>155</v>
      </c>
      <c r="H183" s="216">
        <v>13.5</v>
      </c>
      <c r="I183" s="217"/>
      <c r="J183" s="218">
        <f>ROUND(I183*H183,2)</f>
        <v>0</v>
      </c>
      <c r="K183" s="214" t="s">
        <v>156</v>
      </c>
      <c r="L183" s="44"/>
      <c r="M183" s="219" t="s">
        <v>19</v>
      </c>
      <c r="N183" s="220" t="s">
        <v>46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157</v>
      </c>
      <c r="AT183" s="223" t="s">
        <v>152</v>
      </c>
      <c r="AU183" s="223" t="s">
        <v>84</v>
      </c>
      <c r="AY183" s="17" t="s">
        <v>150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82</v>
      </c>
      <c r="BK183" s="224">
        <f>ROUND(I183*H183,2)</f>
        <v>0</v>
      </c>
      <c r="BL183" s="17" t="s">
        <v>157</v>
      </c>
      <c r="BM183" s="223" t="s">
        <v>680</v>
      </c>
    </row>
    <row r="184" spans="1:47" s="2" customFormat="1" ht="12">
      <c r="A184" s="38"/>
      <c r="B184" s="39"/>
      <c r="C184" s="40"/>
      <c r="D184" s="225" t="s">
        <v>159</v>
      </c>
      <c r="E184" s="40"/>
      <c r="F184" s="226" t="s">
        <v>212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159</v>
      </c>
      <c r="AU184" s="17" t="s">
        <v>84</v>
      </c>
    </row>
    <row r="185" spans="1:51" s="13" customFormat="1" ht="12">
      <c r="A185" s="13"/>
      <c r="B185" s="230"/>
      <c r="C185" s="231"/>
      <c r="D185" s="232" t="s">
        <v>161</v>
      </c>
      <c r="E185" s="233" t="s">
        <v>19</v>
      </c>
      <c r="F185" s="234" t="s">
        <v>486</v>
      </c>
      <c r="G185" s="231"/>
      <c r="H185" s="233" t="s">
        <v>19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161</v>
      </c>
      <c r="AU185" s="240" t="s">
        <v>84</v>
      </c>
      <c r="AV185" s="13" t="s">
        <v>82</v>
      </c>
      <c r="AW185" s="13" t="s">
        <v>37</v>
      </c>
      <c r="AX185" s="13" t="s">
        <v>75</v>
      </c>
      <c r="AY185" s="240" t="s">
        <v>150</v>
      </c>
    </row>
    <row r="186" spans="1:51" s="14" customFormat="1" ht="12">
      <c r="A186" s="14"/>
      <c r="B186" s="241"/>
      <c r="C186" s="242"/>
      <c r="D186" s="232" t="s">
        <v>161</v>
      </c>
      <c r="E186" s="243" t="s">
        <v>19</v>
      </c>
      <c r="F186" s="244" t="s">
        <v>637</v>
      </c>
      <c r="G186" s="242"/>
      <c r="H186" s="245">
        <v>13.5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161</v>
      </c>
      <c r="AU186" s="251" t="s">
        <v>84</v>
      </c>
      <c r="AV186" s="14" t="s">
        <v>84</v>
      </c>
      <c r="AW186" s="14" t="s">
        <v>37</v>
      </c>
      <c r="AX186" s="14" t="s">
        <v>75</v>
      </c>
      <c r="AY186" s="251" t="s">
        <v>150</v>
      </c>
    </row>
    <row r="187" spans="1:65" s="2" customFormat="1" ht="37.8" customHeight="1">
      <c r="A187" s="38"/>
      <c r="B187" s="39"/>
      <c r="C187" s="212" t="s">
        <v>487</v>
      </c>
      <c r="D187" s="212" t="s">
        <v>152</v>
      </c>
      <c r="E187" s="213" t="s">
        <v>215</v>
      </c>
      <c r="F187" s="214" t="s">
        <v>216</v>
      </c>
      <c r="G187" s="215" t="s">
        <v>155</v>
      </c>
      <c r="H187" s="216">
        <v>13.5</v>
      </c>
      <c r="I187" s="217"/>
      <c r="J187" s="218">
        <f>ROUND(I187*H187,2)</f>
        <v>0</v>
      </c>
      <c r="K187" s="214" t="s">
        <v>156</v>
      </c>
      <c r="L187" s="44"/>
      <c r="M187" s="219" t="s">
        <v>19</v>
      </c>
      <c r="N187" s="220" t="s">
        <v>46</v>
      </c>
      <c r="O187" s="84"/>
      <c r="P187" s="221">
        <f>O187*H187</f>
        <v>0</v>
      </c>
      <c r="Q187" s="221">
        <v>0.15826</v>
      </c>
      <c r="R187" s="221">
        <f>Q187*H187</f>
        <v>2.1365100000000004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157</v>
      </c>
      <c r="AT187" s="223" t="s">
        <v>152</v>
      </c>
      <c r="AU187" s="223" t="s">
        <v>84</v>
      </c>
      <c r="AY187" s="17" t="s">
        <v>150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82</v>
      </c>
      <c r="BK187" s="224">
        <f>ROUND(I187*H187,2)</f>
        <v>0</v>
      </c>
      <c r="BL187" s="17" t="s">
        <v>157</v>
      </c>
      <c r="BM187" s="223" t="s">
        <v>681</v>
      </c>
    </row>
    <row r="188" spans="1:47" s="2" customFormat="1" ht="12">
      <c r="A188" s="38"/>
      <c r="B188" s="39"/>
      <c r="C188" s="40"/>
      <c r="D188" s="225" t="s">
        <v>159</v>
      </c>
      <c r="E188" s="40"/>
      <c r="F188" s="226" t="s">
        <v>218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159</v>
      </c>
      <c r="AU188" s="17" t="s">
        <v>84</v>
      </c>
    </row>
    <row r="189" spans="1:51" s="13" customFormat="1" ht="12">
      <c r="A189" s="13"/>
      <c r="B189" s="230"/>
      <c r="C189" s="231"/>
      <c r="D189" s="232" t="s">
        <v>161</v>
      </c>
      <c r="E189" s="233" t="s">
        <v>19</v>
      </c>
      <c r="F189" s="234" t="s">
        <v>602</v>
      </c>
      <c r="G189" s="231"/>
      <c r="H189" s="233" t="s">
        <v>19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0" t="s">
        <v>161</v>
      </c>
      <c r="AU189" s="240" t="s">
        <v>84</v>
      </c>
      <c r="AV189" s="13" t="s">
        <v>82</v>
      </c>
      <c r="AW189" s="13" t="s">
        <v>37</v>
      </c>
      <c r="AX189" s="13" t="s">
        <v>75</v>
      </c>
      <c r="AY189" s="240" t="s">
        <v>150</v>
      </c>
    </row>
    <row r="190" spans="1:51" s="14" customFormat="1" ht="12">
      <c r="A190" s="14"/>
      <c r="B190" s="241"/>
      <c r="C190" s="242"/>
      <c r="D190" s="232" t="s">
        <v>161</v>
      </c>
      <c r="E190" s="243" t="s">
        <v>19</v>
      </c>
      <c r="F190" s="244" t="s">
        <v>682</v>
      </c>
      <c r="G190" s="242"/>
      <c r="H190" s="245">
        <v>13.5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161</v>
      </c>
      <c r="AU190" s="251" t="s">
        <v>84</v>
      </c>
      <c r="AV190" s="14" t="s">
        <v>84</v>
      </c>
      <c r="AW190" s="14" t="s">
        <v>37</v>
      </c>
      <c r="AX190" s="14" t="s">
        <v>75</v>
      </c>
      <c r="AY190" s="251" t="s">
        <v>150</v>
      </c>
    </row>
    <row r="191" spans="1:63" s="12" customFormat="1" ht="22.8" customHeight="1">
      <c r="A191" s="12"/>
      <c r="B191" s="196"/>
      <c r="C191" s="197"/>
      <c r="D191" s="198" t="s">
        <v>74</v>
      </c>
      <c r="E191" s="210" t="s">
        <v>501</v>
      </c>
      <c r="F191" s="210" t="s">
        <v>502</v>
      </c>
      <c r="G191" s="197"/>
      <c r="H191" s="197"/>
      <c r="I191" s="200"/>
      <c r="J191" s="211">
        <f>BK191</f>
        <v>0</v>
      </c>
      <c r="K191" s="197"/>
      <c r="L191" s="202"/>
      <c r="M191" s="203"/>
      <c r="N191" s="204"/>
      <c r="O191" s="204"/>
      <c r="P191" s="205">
        <f>SUM(P192:P193)</f>
        <v>0</v>
      </c>
      <c r="Q191" s="204"/>
      <c r="R191" s="205">
        <f>SUM(R192:R193)</f>
        <v>0</v>
      </c>
      <c r="S191" s="204"/>
      <c r="T191" s="206">
        <f>SUM(T192:T193)</f>
        <v>6.93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82</v>
      </c>
      <c r="AT191" s="208" t="s">
        <v>74</v>
      </c>
      <c r="AU191" s="208" t="s">
        <v>82</v>
      </c>
      <c r="AY191" s="207" t="s">
        <v>150</v>
      </c>
      <c r="BK191" s="209">
        <f>SUM(BK192:BK193)</f>
        <v>0</v>
      </c>
    </row>
    <row r="192" spans="1:65" s="2" customFormat="1" ht="24.15" customHeight="1">
      <c r="A192" s="38"/>
      <c r="B192" s="39"/>
      <c r="C192" s="212" t="s">
        <v>490</v>
      </c>
      <c r="D192" s="212" t="s">
        <v>152</v>
      </c>
      <c r="E192" s="213" t="s">
        <v>604</v>
      </c>
      <c r="F192" s="214" t="s">
        <v>605</v>
      </c>
      <c r="G192" s="215" t="s">
        <v>227</v>
      </c>
      <c r="H192" s="216">
        <v>9.9</v>
      </c>
      <c r="I192" s="217"/>
      <c r="J192" s="218">
        <f>ROUND(I192*H192,2)</f>
        <v>0</v>
      </c>
      <c r="K192" s="214" t="s">
        <v>156</v>
      </c>
      <c r="L192" s="44"/>
      <c r="M192" s="219" t="s">
        <v>19</v>
      </c>
      <c r="N192" s="220" t="s">
        <v>46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0.7</v>
      </c>
      <c r="T192" s="222">
        <f>S192*H192</f>
        <v>6.93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157</v>
      </c>
      <c r="AT192" s="223" t="s">
        <v>152</v>
      </c>
      <c r="AU192" s="223" t="s">
        <v>84</v>
      </c>
      <c r="AY192" s="17" t="s">
        <v>150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82</v>
      </c>
      <c r="BK192" s="224">
        <f>ROUND(I192*H192,2)</f>
        <v>0</v>
      </c>
      <c r="BL192" s="17" t="s">
        <v>157</v>
      </c>
      <c r="BM192" s="223" t="s">
        <v>683</v>
      </c>
    </row>
    <row r="193" spans="1:47" s="2" customFormat="1" ht="12">
      <c r="A193" s="38"/>
      <c r="B193" s="39"/>
      <c r="C193" s="40"/>
      <c r="D193" s="225" t="s">
        <v>159</v>
      </c>
      <c r="E193" s="40"/>
      <c r="F193" s="226" t="s">
        <v>607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84</v>
      </c>
    </row>
    <row r="194" spans="1:63" s="12" customFormat="1" ht="22.8" customHeight="1">
      <c r="A194" s="12"/>
      <c r="B194" s="196"/>
      <c r="C194" s="197"/>
      <c r="D194" s="198" t="s">
        <v>74</v>
      </c>
      <c r="E194" s="210" t="s">
        <v>508</v>
      </c>
      <c r="F194" s="210" t="s">
        <v>509</v>
      </c>
      <c r="G194" s="197"/>
      <c r="H194" s="197"/>
      <c r="I194" s="200"/>
      <c r="J194" s="211">
        <f>BK194</f>
        <v>0</v>
      </c>
      <c r="K194" s="197"/>
      <c r="L194" s="202"/>
      <c r="M194" s="203"/>
      <c r="N194" s="204"/>
      <c r="O194" s="204"/>
      <c r="P194" s="205">
        <f>SUM(P195:P203)</f>
        <v>0</v>
      </c>
      <c r="Q194" s="204"/>
      <c r="R194" s="205">
        <f>SUM(R195:R203)</f>
        <v>11.455740129999999</v>
      </c>
      <c r="S194" s="204"/>
      <c r="T194" s="206">
        <f>SUM(T195:T203)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7" t="s">
        <v>82</v>
      </c>
      <c r="AT194" s="208" t="s">
        <v>74</v>
      </c>
      <c r="AU194" s="208" t="s">
        <v>82</v>
      </c>
      <c r="AY194" s="207" t="s">
        <v>150</v>
      </c>
      <c r="BK194" s="209">
        <f>SUM(BK195:BK203)</f>
        <v>0</v>
      </c>
    </row>
    <row r="195" spans="1:65" s="2" customFormat="1" ht="33" customHeight="1">
      <c r="A195" s="38"/>
      <c r="B195" s="39"/>
      <c r="C195" s="212" t="s">
        <v>496</v>
      </c>
      <c r="D195" s="212" t="s">
        <v>152</v>
      </c>
      <c r="E195" s="213" t="s">
        <v>511</v>
      </c>
      <c r="F195" s="214" t="s">
        <v>512</v>
      </c>
      <c r="G195" s="215" t="s">
        <v>183</v>
      </c>
      <c r="H195" s="216">
        <v>4.553</v>
      </c>
      <c r="I195" s="217"/>
      <c r="J195" s="218">
        <f>ROUND(I195*H195,2)</f>
        <v>0</v>
      </c>
      <c r="K195" s="214" t="s">
        <v>156</v>
      </c>
      <c r="L195" s="44"/>
      <c r="M195" s="219" t="s">
        <v>19</v>
      </c>
      <c r="N195" s="220" t="s">
        <v>46</v>
      </c>
      <c r="O195" s="84"/>
      <c r="P195" s="221">
        <f>O195*H195</f>
        <v>0</v>
      </c>
      <c r="Q195" s="221">
        <v>2.50187</v>
      </c>
      <c r="R195" s="221">
        <f>Q195*H195</f>
        <v>11.391014109999999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157</v>
      </c>
      <c r="AT195" s="223" t="s">
        <v>152</v>
      </c>
      <c r="AU195" s="223" t="s">
        <v>84</v>
      </c>
      <c r="AY195" s="17" t="s">
        <v>150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82</v>
      </c>
      <c r="BK195" s="224">
        <f>ROUND(I195*H195,2)</f>
        <v>0</v>
      </c>
      <c r="BL195" s="17" t="s">
        <v>157</v>
      </c>
      <c r="BM195" s="223" t="s">
        <v>684</v>
      </c>
    </row>
    <row r="196" spans="1:47" s="2" customFormat="1" ht="12">
      <c r="A196" s="38"/>
      <c r="B196" s="39"/>
      <c r="C196" s="40"/>
      <c r="D196" s="225" t="s">
        <v>159</v>
      </c>
      <c r="E196" s="40"/>
      <c r="F196" s="226" t="s">
        <v>514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159</v>
      </c>
      <c r="AU196" s="17" t="s">
        <v>84</v>
      </c>
    </row>
    <row r="197" spans="1:51" s="14" customFormat="1" ht="12">
      <c r="A197" s="14"/>
      <c r="B197" s="241"/>
      <c r="C197" s="242"/>
      <c r="D197" s="232" t="s">
        <v>161</v>
      </c>
      <c r="E197" s="243" t="s">
        <v>19</v>
      </c>
      <c r="F197" s="244" t="s">
        <v>685</v>
      </c>
      <c r="G197" s="242"/>
      <c r="H197" s="245">
        <v>4.553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161</v>
      </c>
      <c r="AU197" s="251" t="s">
        <v>84</v>
      </c>
      <c r="AV197" s="14" t="s">
        <v>84</v>
      </c>
      <c r="AW197" s="14" t="s">
        <v>37</v>
      </c>
      <c r="AX197" s="14" t="s">
        <v>75</v>
      </c>
      <c r="AY197" s="251" t="s">
        <v>150</v>
      </c>
    </row>
    <row r="198" spans="1:65" s="2" customFormat="1" ht="21.75" customHeight="1">
      <c r="A198" s="38"/>
      <c r="B198" s="39"/>
      <c r="C198" s="212" t="s">
        <v>503</v>
      </c>
      <c r="D198" s="212" t="s">
        <v>152</v>
      </c>
      <c r="E198" s="213" t="s">
        <v>517</v>
      </c>
      <c r="F198" s="214" t="s">
        <v>518</v>
      </c>
      <c r="G198" s="215" t="s">
        <v>155</v>
      </c>
      <c r="H198" s="216">
        <v>16.101</v>
      </c>
      <c r="I198" s="217"/>
      <c r="J198" s="218">
        <f>ROUND(I198*H198,2)</f>
        <v>0</v>
      </c>
      <c r="K198" s="214" t="s">
        <v>156</v>
      </c>
      <c r="L198" s="44"/>
      <c r="M198" s="219" t="s">
        <v>19</v>
      </c>
      <c r="N198" s="220" t="s">
        <v>46</v>
      </c>
      <c r="O198" s="84"/>
      <c r="P198" s="221">
        <f>O198*H198</f>
        <v>0</v>
      </c>
      <c r="Q198" s="221">
        <v>0.00402</v>
      </c>
      <c r="R198" s="221">
        <f>Q198*H198</f>
        <v>0.06472602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157</v>
      </c>
      <c r="AT198" s="223" t="s">
        <v>152</v>
      </c>
      <c r="AU198" s="223" t="s">
        <v>84</v>
      </c>
      <c r="AY198" s="17" t="s">
        <v>150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82</v>
      </c>
      <c r="BK198" s="224">
        <f>ROUND(I198*H198,2)</f>
        <v>0</v>
      </c>
      <c r="BL198" s="17" t="s">
        <v>157</v>
      </c>
      <c r="BM198" s="223" t="s">
        <v>686</v>
      </c>
    </row>
    <row r="199" spans="1:47" s="2" customFormat="1" ht="12">
      <c r="A199" s="38"/>
      <c r="B199" s="39"/>
      <c r="C199" s="40"/>
      <c r="D199" s="225" t="s">
        <v>159</v>
      </c>
      <c r="E199" s="40"/>
      <c r="F199" s="226" t="s">
        <v>520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159</v>
      </c>
      <c r="AU199" s="17" t="s">
        <v>84</v>
      </c>
    </row>
    <row r="200" spans="1:51" s="13" customFormat="1" ht="12">
      <c r="A200" s="13"/>
      <c r="B200" s="230"/>
      <c r="C200" s="231"/>
      <c r="D200" s="232" t="s">
        <v>161</v>
      </c>
      <c r="E200" s="233" t="s">
        <v>19</v>
      </c>
      <c r="F200" s="234" t="s">
        <v>611</v>
      </c>
      <c r="G200" s="231"/>
      <c r="H200" s="233" t="s">
        <v>19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161</v>
      </c>
      <c r="AU200" s="240" t="s">
        <v>84</v>
      </c>
      <c r="AV200" s="13" t="s">
        <v>82</v>
      </c>
      <c r="AW200" s="13" t="s">
        <v>37</v>
      </c>
      <c r="AX200" s="13" t="s">
        <v>75</v>
      </c>
      <c r="AY200" s="240" t="s">
        <v>150</v>
      </c>
    </row>
    <row r="201" spans="1:51" s="14" customFormat="1" ht="12">
      <c r="A201" s="14"/>
      <c r="B201" s="241"/>
      <c r="C201" s="242"/>
      <c r="D201" s="232" t="s">
        <v>161</v>
      </c>
      <c r="E201" s="243" t="s">
        <v>19</v>
      </c>
      <c r="F201" s="244" t="s">
        <v>687</v>
      </c>
      <c r="G201" s="242"/>
      <c r="H201" s="245">
        <v>15.444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161</v>
      </c>
      <c r="AU201" s="251" t="s">
        <v>84</v>
      </c>
      <c r="AV201" s="14" t="s">
        <v>84</v>
      </c>
      <c r="AW201" s="14" t="s">
        <v>37</v>
      </c>
      <c r="AX201" s="14" t="s">
        <v>75</v>
      </c>
      <c r="AY201" s="251" t="s">
        <v>150</v>
      </c>
    </row>
    <row r="202" spans="1:51" s="13" customFormat="1" ht="12">
      <c r="A202" s="13"/>
      <c r="B202" s="230"/>
      <c r="C202" s="231"/>
      <c r="D202" s="232" t="s">
        <v>161</v>
      </c>
      <c r="E202" s="233" t="s">
        <v>19</v>
      </c>
      <c r="F202" s="234" t="s">
        <v>521</v>
      </c>
      <c r="G202" s="231"/>
      <c r="H202" s="233" t="s">
        <v>19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0" t="s">
        <v>161</v>
      </c>
      <c r="AU202" s="240" t="s">
        <v>84</v>
      </c>
      <c r="AV202" s="13" t="s">
        <v>82</v>
      </c>
      <c r="AW202" s="13" t="s">
        <v>37</v>
      </c>
      <c r="AX202" s="13" t="s">
        <v>75</v>
      </c>
      <c r="AY202" s="240" t="s">
        <v>150</v>
      </c>
    </row>
    <row r="203" spans="1:51" s="14" customFormat="1" ht="12">
      <c r="A203" s="14"/>
      <c r="B203" s="241"/>
      <c r="C203" s="242"/>
      <c r="D203" s="232" t="s">
        <v>161</v>
      </c>
      <c r="E203" s="243" t="s">
        <v>19</v>
      </c>
      <c r="F203" s="244" t="s">
        <v>613</v>
      </c>
      <c r="G203" s="242"/>
      <c r="H203" s="245">
        <v>0.657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161</v>
      </c>
      <c r="AU203" s="251" t="s">
        <v>84</v>
      </c>
      <c r="AV203" s="14" t="s">
        <v>84</v>
      </c>
      <c r="AW203" s="14" t="s">
        <v>37</v>
      </c>
      <c r="AX203" s="14" t="s">
        <v>75</v>
      </c>
      <c r="AY203" s="251" t="s">
        <v>150</v>
      </c>
    </row>
    <row r="204" spans="1:63" s="12" customFormat="1" ht="22.8" customHeight="1">
      <c r="A204" s="12"/>
      <c r="B204" s="196"/>
      <c r="C204" s="197"/>
      <c r="D204" s="198" t="s">
        <v>74</v>
      </c>
      <c r="E204" s="210" t="s">
        <v>214</v>
      </c>
      <c r="F204" s="210" t="s">
        <v>219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SUM(P205:P207)</f>
        <v>0</v>
      </c>
      <c r="Q204" s="204"/>
      <c r="R204" s="205">
        <f>SUM(R205:R207)</f>
        <v>0</v>
      </c>
      <c r="S204" s="204"/>
      <c r="T204" s="206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82</v>
      </c>
      <c r="AT204" s="208" t="s">
        <v>74</v>
      </c>
      <c r="AU204" s="208" t="s">
        <v>82</v>
      </c>
      <c r="AY204" s="207" t="s">
        <v>150</v>
      </c>
      <c r="BK204" s="209">
        <f>SUM(BK205:BK207)</f>
        <v>0</v>
      </c>
    </row>
    <row r="205" spans="1:65" s="2" customFormat="1" ht="24.15" customHeight="1">
      <c r="A205" s="38"/>
      <c r="B205" s="39"/>
      <c r="C205" s="212" t="s">
        <v>510</v>
      </c>
      <c r="D205" s="212" t="s">
        <v>152</v>
      </c>
      <c r="E205" s="213" t="s">
        <v>225</v>
      </c>
      <c r="F205" s="214" t="s">
        <v>226</v>
      </c>
      <c r="G205" s="215" t="s">
        <v>227</v>
      </c>
      <c r="H205" s="216">
        <v>10.8</v>
      </c>
      <c r="I205" s="217"/>
      <c r="J205" s="218">
        <f>ROUND(I205*H205,2)</f>
        <v>0</v>
      </c>
      <c r="K205" s="214" t="s">
        <v>156</v>
      </c>
      <c r="L205" s="44"/>
      <c r="M205" s="219" t="s">
        <v>19</v>
      </c>
      <c r="N205" s="220" t="s">
        <v>46</v>
      </c>
      <c r="O205" s="8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157</v>
      </c>
      <c r="AT205" s="223" t="s">
        <v>152</v>
      </c>
      <c r="AU205" s="223" t="s">
        <v>84</v>
      </c>
      <c r="AY205" s="17" t="s">
        <v>150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82</v>
      </c>
      <c r="BK205" s="224">
        <f>ROUND(I205*H205,2)</f>
        <v>0</v>
      </c>
      <c r="BL205" s="17" t="s">
        <v>157</v>
      </c>
      <c r="BM205" s="223" t="s">
        <v>688</v>
      </c>
    </row>
    <row r="206" spans="1:47" s="2" customFormat="1" ht="12">
      <c r="A206" s="38"/>
      <c r="B206" s="39"/>
      <c r="C206" s="40"/>
      <c r="D206" s="225" t="s">
        <v>159</v>
      </c>
      <c r="E206" s="40"/>
      <c r="F206" s="226" t="s">
        <v>229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84</v>
      </c>
    </row>
    <row r="207" spans="1:51" s="14" customFormat="1" ht="12">
      <c r="A207" s="14"/>
      <c r="B207" s="241"/>
      <c r="C207" s="242"/>
      <c r="D207" s="232" t="s">
        <v>161</v>
      </c>
      <c r="E207" s="243" t="s">
        <v>19</v>
      </c>
      <c r="F207" s="244" t="s">
        <v>689</v>
      </c>
      <c r="G207" s="242"/>
      <c r="H207" s="245">
        <v>10.8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161</v>
      </c>
      <c r="AU207" s="251" t="s">
        <v>84</v>
      </c>
      <c r="AV207" s="14" t="s">
        <v>84</v>
      </c>
      <c r="AW207" s="14" t="s">
        <v>37</v>
      </c>
      <c r="AX207" s="14" t="s">
        <v>75</v>
      </c>
      <c r="AY207" s="251" t="s">
        <v>150</v>
      </c>
    </row>
    <row r="208" spans="1:63" s="12" customFormat="1" ht="22.8" customHeight="1">
      <c r="A208" s="12"/>
      <c r="B208" s="196"/>
      <c r="C208" s="197"/>
      <c r="D208" s="198" t="s">
        <v>74</v>
      </c>
      <c r="E208" s="210" t="s">
        <v>526</v>
      </c>
      <c r="F208" s="210" t="s">
        <v>527</v>
      </c>
      <c r="G208" s="197"/>
      <c r="H208" s="197"/>
      <c r="I208" s="200"/>
      <c r="J208" s="211">
        <f>BK208</f>
        <v>0</v>
      </c>
      <c r="K208" s="197"/>
      <c r="L208" s="202"/>
      <c r="M208" s="203"/>
      <c r="N208" s="204"/>
      <c r="O208" s="204"/>
      <c r="P208" s="205">
        <f>SUM(P209:P213)</f>
        <v>0</v>
      </c>
      <c r="Q208" s="204"/>
      <c r="R208" s="205">
        <f>SUM(R209:R213)</f>
        <v>33.804539999999996</v>
      </c>
      <c r="S208" s="204"/>
      <c r="T208" s="206">
        <f>SUM(T209:T213)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7" t="s">
        <v>82</v>
      </c>
      <c r="AT208" s="208" t="s">
        <v>74</v>
      </c>
      <c r="AU208" s="208" t="s">
        <v>82</v>
      </c>
      <c r="AY208" s="207" t="s">
        <v>150</v>
      </c>
      <c r="BK208" s="209">
        <f>SUM(BK209:BK213)</f>
        <v>0</v>
      </c>
    </row>
    <row r="209" spans="1:65" s="2" customFormat="1" ht="33" customHeight="1">
      <c r="A209" s="38"/>
      <c r="B209" s="39"/>
      <c r="C209" s="212" t="s">
        <v>516</v>
      </c>
      <c r="D209" s="212" t="s">
        <v>152</v>
      </c>
      <c r="E209" s="213" t="s">
        <v>529</v>
      </c>
      <c r="F209" s="214" t="s">
        <v>530</v>
      </c>
      <c r="G209" s="215" t="s">
        <v>531</v>
      </c>
      <c r="H209" s="216">
        <v>2</v>
      </c>
      <c r="I209" s="217"/>
      <c r="J209" s="218">
        <f>ROUND(I209*H209,2)</f>
        <v>0</v>
      </c>
      <c r="K209" s="214" t="s">
        <v>156</v>
      </c>
      <c r="L209" s="44"/>
      <c r="M209" s="219" t="s">
        <v>19</v>
      </c>
      <c r="N209" s="220" t="s">
        <v>46</v>
      </c>
      <c r="O209" s="84"/>
      <c r="P209" s="221">
        <f>O209*H209</f>
        <v>0</v>
      </c>
      <c r="Q209" s="221">
        <v>16.75142</v>
      </c>
      <c r="R209" s="221">
        <f>Q209*H209</f>
        <v>33.50284</v>
      </c>
      <c r="S209" s="221">
        <v>0</v>
      </c>
      <c r="T209" s="22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157</v>
      </c>
      <c r="AT209" s="223" t="s">
        <v>152</v>
      </c>
      <c r="AU209" s="223" t="s">
        <v>84</v>
      </c>
      <c r="AY209" s="17" t="s">
        <v>150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82</v>
      </c>
      <c r="BK209" s="224">
        <f>ROUND(I209*H209,2)</f>
        <v>0</v>
      </c>
      <c r="BL209" s="17" t="s">
        <v>157</v>
      </c>
      <c r="BM209" s="223" t="s">
        <v>690</v>
      </c>
    </row>
    <row r="210" spans="1:47" s="2" customFormat="1" ht="12">
      <c r="A210" s="38"/>
      <c r="B210" s="39"/>
      <c r="C210" s="40"/>
      <c r="D210" s="225" t="s">
        <v>159</v>
      </c>
      <c r="E210" s="40"/>
      <c r="F210" s="226" t="s">
        <v>533</v>
      </c>
      <c r="G210" s="40"/>
      <c r="H210" s="40"/>
      <c r="I210" s="227"/>
      <c r="J210" s="40"/>
      <c r="K210" s="40"/>
      <c r="L210" s="44"/>
      <c r="M210" s="228"/>
      <c r="N210" s="229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159</v>
      </c>
      <c r="AU210" s="17" t="s">
        <v>84</v>
      </c>
    </row>
    <row r="211" spans="1:65" s="2" customFormat="1" ht="33" customHeight="1">
      <c r="A211" s="38"/>
      <c r="B211" s="39"/>
      <c r="C211" s="212" t="s">
        <v>523</v>
      </c>
      <c r="D211" s="212" t="s">
        <v>152</v>
      </c>
      <c r="E211" s="213" t="s">
        <v>617</v>
      </c>
      <c r="F211" s="214" t="s">
        <v>618</v>
      </c>
      <c r="G211" s="215" t="s">
        <v>227</v>
      </c>
      <c r="H211" s="216">
        <v>9.9</v>
      </c>
      <c r="I211" s="217"/>
      <c r="J211" s="218">
        <f>ROUND(I211*H211,2)</f>
        <v>0</v>
      </c>
      <c r="K211" s="214" t="s">
        <v>156</v>
      </c>
      <c r="L211" s="44"/>
      <c r="M211" s="219" t="s">
        <v>19</v>
      </c>
      <c r="N211" s="220" t="s">
        <v>46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157</v>
      </c>
      <c r="AT211" s="223" t="s">
        <v>152</v>
      </c>
      <c r="AU211" s="223" t="s">
        <v>84</v>
      </c>
      <c r="AY211" s="17" t="s">
        <v>150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82</v>
      </c>
      <c r="BK211" s="224">
        <f>ROUND(I211*H211,2)</f>
        <v>0</v>
      </c>
      <c r="BL211" s="17" t="s">
        <v>157</v>
      </c>
      <c r="BM211" s="223" t="s">
        <v>691</v>
      </c>
    </row>
    <row r="212" spans="1:47" s="2" customFormat="1" ht="12">
      <c r="A212" s="38"/>
      <c r="B212" s="39"/>
      <c r="C212" s="40"/>
      <c r="D212" s="225" t="s">
        <v>159</v>
      </c>
      <c r="E212" s="40"/>
      <c r="F212" s="226" t="s">
        <v>620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159</v>
      </c>
      <c r="AU212" s="17" t="s">
        <v>84</v>
      </c>
    </row>
    <row r="213" spans="1:65" s="2" customFormat="1" ht="24.15" customHeight="1">
      <c r="A213" s="38"/>
      <c r="B213" s="39"/>
      <c r="C213" s="252" t="s">
        <v>528</v>
      </c>
      <c r="D213" s="252" t="s">
        <v>202</v>
      </c>
      <c r="E213" s="253" t="s">
        <v>621</v>
      </c>
      <c r="F213" s="254" t="s">
        <v>622</v>
      </c>
      <c r="G213" s="255" t="s">
        <v>227</v>
      </c>
      <c r="H213" s="256">
        <v>10</v>
      </c>
      <c r="I213" s="257"/>
      <c r="J213" s="258">
        <f>ROUND(I213*H213,2)</f>
        <v>0</v>
      </c>
      <c r="K213" s="254" t="s">
        <v>156</v>
      </c>
      <c r="L213" s="259"/>
      <c r="M213" s="260" t="s">
        <v>19</v>
      </c>
      <c r="N213" s="261" t="s">
        <v>46</v>
      </c>
      <c r="O213" s="84"/>
      <c r="P213" s="221">
        <f>O213*H213</f>
        <v>0</v>
      </c>
      <c r="Q213" s="221">
        <v>0.03017</v>
      </c>
      <c r="R213" s="221">
        <f>Q213*H213</f>
        <v>0.30169999999999997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206</v>
      </c>
      <c r="AT213" s="223" t="s">
        <v>202</v>
      </c>
      <c r="AU213" s="223" t="s">
        <v>84</v>
      </c>
      <c r="AY213" s="17" t="s">
        <v>150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82</v>
      </c>
      <c r="BK213" s="224">
        <f>ROUND(I213*H213,2)</f>
        <v>0</v>
      </c>
      <c r="BL213" s="17" t="s">
        <v>157</v>
      </c>
      <c r="BM213" s="223" t="s">
        <v>692</v>
      </c>
    </row>
    <row r="214" spans="1:63" s="12" customFormat="1" ht="22.8" customHeight="1">
      <c r="A214" s="12"/>
      <c r="B214" s="196"/>
      <c r="C214" s="197"/>
      <c r="D214" s="198" t="s">
        <v>74</v>
      </c>
      <c r="E214" s="210" t="s">
        <v>244</v>
      </c>
      <c r="F214" s="210" t="s">
        <v>245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SUM(P215:P236)</f>
        <v>0</v>
      </c>
      <c r="Q214" s="204"/>
      <c r="R214" s="205">
        <f>SUM(R215:R236)</f>
        <v>0</v>
      </c>
      <c r="S214" s="204"/>
      <c r="T214" s="206">
        <f>SUM(T215:T236)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82</v>
      </c>
      <c r="AT214" s="208" t="s">
        <v>74</v>
      </c>
      <c r="AU214" s="208" t="s">
        <v>82</v>
      </c>
      <c r="AY214" s="207" t="s">
        <v>150</v>
      </c>
      <c r="BK214" s="209">
        <f>SUM(BK215:BK236)</f>
        <v>0</v>
      </c>
    </row>
    <row r="215" spans="1:65" s="2" customFormat="1" ht="33" customHeight="1">
      <c r="A215" s="38"/>
      <c r="B215" s="39"/>
      <c r="C215" s="212" t="s">
        <v>534</v>
      </c>
      <c r="D215" s="212" t="s">
        <v>152</v>
      </c>
      <c r="E215" s="213" t="s">
        <v>247</v>
      </c>
      <c r="F215" s="214" t="s">
        <v>248</v>
      </c>
      <c r="G215" s="215" t="s">
        <v>205</v>
      </c>
      <c r="H215" s="216">
        <v>17.73</v>
      </c>
      <c r="I215" s="217"/>
      <c r="J215" s="218">
        <f>ROUND(I215*H215,2)</f>
        <v>0</v>
      </c>
      <c r="K215" s="214" t="s">
        <v>156</v>
      </c>
      <c r="L215" s="44"/>
      <c r="M215" s="219" t="s">
        <v>19</v>
      </c>
      <c r="N215" s="220" t="s">
        <v>46</v>
      </c>
      <c r="O215" s="84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157</v>
      </c>
      <c r="AT215" s="223" t="s">
        <v>152</v>
      </c>
      <c r="AU215" s="223" t="s">
        <v>84</v>
      </c>
      <c r="AY215" s="17" t="s">
        <v>150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157</v>
      </c>
      <c r="BM215" s="223" t="s">
        <v>693</v>
      </c>
    </row>
    <row r="216" spans="1:47" s="2" customFormat="1" ht="12">
      <c r="A216" s="38"/>
      <c r="B216" s="39"/>
      <c r="C216" s="40"/>
      <c r="D216" s="225" t="s">
        <v>159</v>
      </c>
      <c r="E216" s="40"/>
      <c r="F216" s="226" t="s">
        <v>250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159</v>
      </c>
      <c r="AU216" s="17" t="s">
        <v>84</v>
      </c>
    </row>
    <row r="217" spans="1:51" s="13" customFormat="1" ht="12">
      <c r="A217" s="13"/>
      <c r="B217" s="230"/>
      <c r="C217" s="231"/>
      <c r="D217" s="232" t="s">
        <v>161</v>
      </c>
      <c r="E217" s="233" t="s">
        <v>19</v>
      </c>
      <c r="F217" s="234" t="s">
        <v>251</v>
      </c>
      <c r="G217" s="231"/>
      <c r="H217" s="233" t="s">
        <v>19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161</v>
      </c>
      <c r="AU217" s="240" t="s">
        <v>84</v>
      </c>
      <c r="AV217" s="13" t="s">
        <v>82</v>
      </c>
      <c r="AW217" s="13" t="s">
        <v>37</v>
      </c>
      <c r="AX217" s="13" t="s">
        <v>75</v>
      </c>
      <c r="AY217" s="240" t="s">
        <v>150</v>
      </c>
    </row>
    <row r="218" spans="1:51" s="14" customFormat="1" ht="12">
      <c r="A218" s="14"/>
      <c r="B218" s="241"/>
      <c r="C218" s="242"/>
      <c r="D218" s="232" t="s">
        <v>161</v>
      </c>
      <c r="E218" s="243" t="s">
        <v>19</v>
      </c>
      <c r="F218" s="244" t="s">
        <v>694</v>
      </c>
      <c r="G218" s="242"/>
      <c r="H218" s="245">
        <v>7.83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161</v>
      </c>
      <c r="AU218" s="251" t="s">
        <v>84</v>
      </c>
      <c r="AV218" s="14" t="s">
        <v>84</v>
      </c>
      <c r="AW218" s="14" t="s">
        <v>37</v>
      </c>
      <c r="AX218" s="14" t="s">
        <v>75</v>
      </c>
      <c r="AY218" s="251" t="s">
        <v>150</v>
      </c>
    </row>
    <row r="219" spans="1:51" s="13" customFormat="1" ht="12">
      <c r="A219" s="13"/>
      <c r="B219" s="230"/>
      <c r="C219" s="231"/>
      <c r="D219" s="232" t="s">
        <v>161</v>
      </c>
      <c r="E219" s="233" t="s">
        <v>19</v>
      </c>
      <c r="F219" s="234" t="s">
        <v>253</v>
      </c>
      <c r="G219" s="231"/>
      <c r="H219" s="233" t="s">
        <v>19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161</v>
      </c>
      <c r="AU219" s="240" t="s">
        <v>84</v>
      </c>
      <c r="AV219" s="13" t="s">
        <v>82</v>
      </c>
      <c r="AW219" s="13" t="s">
        <v>37</v>
      </c>
      <c r="AX219" s="13" t="s">
        <v>75</v>
      </c>
      <c r="AY219" s="240" t="s">
        <v>150</v>
      </c>
    </row>
    <row r="220" spans="1:51" s="14" customFormat="1" ht="12">
      <c r="A220" s="14"/>
      <c r="B220" s="241"/>
      <c r="C220" s="242"/>
      <c r="D220" s="232" t="s">
        <v>161</v>
      </c>
      <c r="E220" s="243" t="s">
        <v>19</v>
      </c>
      <c r="F220" s="244" t="s">
        <v>695</v>
      </c>
      <c r="G220" s="242"/>
      <c r="H220" s="245">
        <v>2.97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161</v>
      </c>
      <c r="AU220" s="251" t="s">
        <v>84</v>
      </c>
      <c r="AV220" s="14" t="s">
        <v>84</v>
      </c>
      <c r="AW220" s="14" t="s">
        <v>37</v>
      </c>
      <c r="AX220" s="14" t="s">
        <v>75</v>
      </c>
      <c r="AY220" s="251" t="s">
        <v>150</v>
      </c>
    </row>
    <row r="221" spans="1:51" s="13" customFormat="1" ht="12">
      <c r="A221" s="13"/>
      <c r="B221" s="230"/>
      <c r="C221" s="231"/>
      <c r="D221" s="232" t="s">
        <v>161</v>
      </c>
      <c r="E221" s="233" t="s">
        <v>19</v>
      </c>
      <c r="F221" s="234" t="s">
        <v>538</v>
      </c>
      <c r="G221" s="231"/>
      <c r="H221" s="233" t="s">
        <v>19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161</v>
      </c>
      <c r="AU221" s="240" t="s">
        <v>84</v>
      </c>
      <c r="AV221" s="13" t="s">
        <v>82</v>
      </c>
      <c r="AW221" s="13" t="s">
        <v>37</v>
      </c>
      <c r="AX221" s="13" t="s">
        <v>75</v>
      </c>
      <c r="AY221" s="240" t="s">
        <v>150</v>
      </c>
    </row>
    <row r="222" spans="1:51" s="14" customFormat="1" ht="12">
      <c r="A222" s="14"/>
      <c r="B222" s="241"/>
      <c r="C222" s="242"/>
      <c r="D222" s="232" t="s">
        <v>161</v>
      </c>
      <c r="E222" s="243" t="s">
        <v>19</v>
      </c>
      <c r="F222" s="244" t="s">
        <v>696</v>
      </c>
      <c r="G222" s="242"/>
      <c r="H222" s="245">
        <v>6.93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161</v>
      </c>
      <c r="AU222" s="251" t="s">
        <v>84</v>
      </c>
      <c r="AV222" s="14" t="s">
        <v>84</v>
      </c>
      <c r="AW222" s="14" t="s">
        <v>37</v>
      </c>
      <c r="AX222" s="14" t="s">
        <v>75</v>
      </c>
      <c r="AY222" s="251" t="s">
        <v>150</v>
      </c>
    </row>
    <row r="223" spans="1:65" s="2" customFormat="1" ht="44.25" customHeight="1">
      <c r="A223" s="38"/>
      <c r="B223" s="39"/>
      <c r="C223" s="212" t="s">
        <v>540</v>
      </c>
      <c r="D223" s="212" t="s">
        <v>152</v>
      </c>
      <c r="E223" s="213" t="s">
        <v>255</v>
      </c>
      <c r="F223" s="214" t="s">
        <v>256</v>
      </c>
      <c r="G223" s="215" t="s">
        <v>205</v>
      </c>
      <c r="H223" s="216">
        <v>383.76</v>
      </c>
      <c r="I223" s="217"/>
      <c r="J223" s="218">
        <f>ROUND(I223*H223,2)</f>
        <v>0</v>
      </c>
      <c r="K223" s="214" t="s">
        <v>156</v>
      </c>
      <c r="L223" s="44"/>
      <c r="M223" s="219" t="s">
        <v>19</v>
      </c>
      <c r="N223" s="220" t="s">
        <v>46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157</v>
      </c>
      <c r="AT223" s="223" t="s">
        <v>152</v>
      </c>
      <c r="AU223" s="223" t="s">
        <v>84</v>
      </c>
      <c r="AY223" s="17" t="s">
        <v>150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82</v>
      </c>
      <c r="BK223" s="224">
        <f>ROUND(I223*H223,2)</f>
        <v>0</v>
      </c>
      <c r="BL223" s="17" t="s">
        <v>157</v>
      </c>
      <c r="BM223" s="223" t="s">
        <v>697</v>
      </c>
    </row>
    <row r="224" spans="1:47" s="2" customFormat="1" ht="12">
      <c r="A224" s="38"/>
      <c r="B224" s="39"/>
      <c r="C224" s="40"/>
      <c r="D224" s="225" t="s">
        <v>159</v>
      </c>
      <c r="E224" s="40"/>
      <c r="F224" s="226" t="s">
        <v>258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159</v>
      </c>
      <c r="AU224" s="17" t="s">
        <v>84</v>
      </c>
    </row>
    <row r="225" spans="1:51" s="13" customFormat="1" ht="12">
      <c r="A225" s="13"/>
      <c r="B225" s="230"/>
      <c r="C225" s="231"/>
      <c r="D225" s="232" t="s">
        <v>161</v>
      </c>
      <c r="E225" s="233" t="s">
        <v>19</v>
      </c>
      <c r="F225" s="234" t="s">
        <v>251</v>
      </c>
      <c r="G225" s="231"/>
      <c r="H225" s="233" t="s">
        <v>19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161</v>
      </c>
      <c r="AU225" s="240" t="s">
        <v>84</v>
      </c>
      <c r="AV225" s="13" t="s">
        <v>82</v>
      </c>
      <c r="AW225" s="13" t="s">
        <v>37</v>
      </c>
      <c r="AX225" s="13" t="s">
        <v>75</v>
      </c>
      <c r="AY225" s="240" t="s">
        <v>150</v>
      </c>
    </row>
    <row r="226" spans="1:51" s="14" customFormat="1" ht="12">
      <c r="A226" s="14"/>
      <c r="B226" s="241"/>
      <c r="C226" s="242"/>
      <c r="D226" s="232" t="s">
        <v>161</v>
      </c>
      <c r="E226" s="243" t="s">
        <v>19</v>
      </c>
      <c r="F226" s="244" t="s">
        <v>698</v>
      </c>
      <c r="G226" s="242"/>
      <c r="H226" s="245">
        <v>203.58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161</v>
      </c>
      <c r="AU226" s="251" t="s">
        <v>84</v>
      </c>
      <c r="AV226" s="14" t="s">
        <v>84</v>
      </c>
      <c r="AW226" s="14" t="s">
        <v>37</v>
      </c>
      <c r="AX226" s="14" t="s">
        <v>75</v>
      </c>
      <c r="AY226" s="251" t="s">
        <v>150</v>
      </c>
    </row>
    <row r="227" spans="1:51" s="13" customFormat="1" ht="12">
      <c r="A227" s="13"/>
      <c r="B227" s="230"/>
      <c r="C227" s="231"/>
      <c r="D227" s="232" t="s">
        <v>161</v>
      </c>
      <c r="E227" s="233" t="s">
        <v>19</v>
      </c>
      <c r="F227" s="234" t="s">
        <v>538</v>
      </c>
      <c r="G227" s="231"/>
      <c r="H227" s="233" t="s">
        <v>19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161</v>
      </c>
      <c r="AU227" s="240" t="s">
        <v>84</v>
      </c>
      <c r="AV227" s="13" t="s">
        <v>82</v>
      </c>
      <c r="AW227" s="13" t="s">
        <v>37</v>
      </c>
      <c r="AX227" s="13" t="s">
        <v>75</v>
      </c>
      <c r="AY227" s="240" t="s">
        <v>150</v>
      </c>
    </row>
    <row r="228" spans="1:51" s="14" customFormat="1" ht="12">
      <c r="A228" s="14"/>
      <c r="B228" s="241"/>
      <c r="C228" s="242"/>
      <c r="D228" s="232" t="s">
        <v>161</v>
      </c>
      <c r="E228" s="243" t="s">
        <v>19</v>
      </c>
      <c r="F228" s="244" t="s">
        <v>699</v>
      </c>
      <c r="G228" s="242"/>
      <c r="H228" s="245">
        <v>180.18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161</v>
      </c>
      <c r="AU228" s="251" t="s">
        <v>84</v>
      </c>
      <c r="AV228" s="14" t="s">
        <v>84</v>
      </c>
      <c r="AW228" s="14" t="s">
        <v>37</v>
      </c>
      <c r="AX228" s="14" t="s">
        <v>75</v>
      </c>
      <c r="AY228" s="251" t="s">
        <v>150</v>
      </c>
    </row>
    <row r="229" spans="1:65" s="2" customFormat="1" ht="44.25" customHeight="1">
      <c r="A229" s="38"/>
      <c r="B229" s="39"/>
      <c r="C229" s="212" t="s">
        <v>545</v>
      </c>
      <c r="D229" s="212" t="s">
        <v>152</v>
      </c>
      <c r="E229" s="213" t="s">
        <v>548</v>
      </c>
      <c r="F229" s="214" t="s">
        <v>549</v>
      </c>
      <c r="G229" s="215" t="s">
        <v>205</v>
      </c>
      <c r="H229" s="216">
        <v>6.93</v>
      </c>
      <c r="I229" s="217"/>
      <c r="J229" s="218">
        <f>ROUND(I229*H229,2)</f>
        <v>0</v>
      </c>
      <c r="K229" s="214" t="s">
        <v>156</v>
      </c>
      <c r="L229" s="44"/>
      <c r="M229" s="219" t="s">
        <v>19</v>
      </c>
      <c r="N229" s="220" t="s">
        <v>46</v>
      </c>
      <c r="O229" s="84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157</v>
      </c>
      <c r="AT229" s="223" t="s">
        <v>152</v>
      </c>
      <c r="AU229" s="223" t="s">
        <v>84</v>
      </c>
      <c r="AY229" s="17" t="s">
        <v>150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82</v>
      </c>
      <c r="BK229" s="224">
        <f>ROUND(I229*H229,2)</f>
        <v>0</v>
      </c>
      <c r="BL229" s="17" t="s">
        <v>157</v>
      </c>
      <c r="BM229" s="223" t="s">
        <v>700</v>
      </c>
    </row>
    <row r="230" spans="1:47" s="2" customFormat="1" ht="12">
      <c r="A230" s="38"/>
      <c r="B230" s="39"/>
      <c r="C230" s="40"/>
      <c r="D230" s="225" t="s">
        <v>159</v>
      </c>
      <c r="E230" s="40"/>
      <c r="F230" s="226" t="s">
        <v>551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159</v>
      </c>
      <c r="AU230" s="17" t="s">
        <v>84</v>
      </c>
    </row>
    <row r="231" spans="1:51" s="13" customFormat="1" ht="12">
      <c r="A231" s="13"/>
      <c r="B231" s="230"/>
      <c r="C231" s="231"/>
      <c r="D231" s="232" t="s">
        <v>161</v>
      </c>
      <c r="E231" s="233" t="s">
        <v>19</v>
      </c>
      <c r="F231" s="234" t="s">
        <v>538</v>
      </c>
      <c r="G231" s="231"/>
      <c r="H231" s="233" t="s">
        <v>19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161</v>
      </c>
      <c r="AU231" s="240" t="s">
        <v>84</v>
      </c>
      <c r="AV231" s="13" t="s">
        <v>82</v>
      </c>
      <c r="AW231" s="13" t="s">
        <v>37</v>
      </c>
      <c r="AX231" s="13" t="s">
        <v>75</v>
      </c>
      <c r="AY231" s="240" t="s">
        <v>150</v>
      </c>
    </row>
    <row r="232" spans="1:51" s="14" customFormat="1" ht="12">
      <c r="A232" s="14"/>
      <c r="B232" s="241"/>
      <c r="C232" s="242"/>
      <c r="D232" s="232" t="s">
        <v>161</v>
      </c>
      <c r="E232" s="243" t="s">
        <v>19</v>
      </c>
      <c r="F232" s="244" t="s">
        <v>696</v>
      </c>
      <c r="G232" s="242"/>
      <c r="H232" s="245">
        <v>6.93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161</v>
      </c>
      <c r="AU232" s="251" t="s">
        <v>84</v>
      </c>
      <c r="AV232" s="14" t="s">
        <v>84</v>
      </c>
      <c r="AW232" s="14" t="s">
        <v>37</v>
      </c>
      <c r="AX232" s="14" t="s">
        <v>75</v>
      </c>
      <c r="AY232" s="251" t="s">
        <v>150</v>
      </c>
    </row>
    <row r="233" spans="1:65" s="2" customFormat="1" ht="44.25" customHeight="1">
      <c r="A233" s="38"/>
      <c r="B233" s="39"/>
      <c r="C233" s="212" t="s">
        <v>547</v>
      </c>
      <c r="D233" s="212" t="s">
        <v>152</v>
      </c>
      <c r="E233" s="213" t="s">
        <v>262</v>
      </c>
      <c r="F233" s="214" t="s">
        <v>263</v>
      </c>
      <c r="G233" s="215" t="s">
        <v>205</v>
      </c>
      <c r="H233" s="216">
        <v>7.83</v>
      </c>
      <c r="I233" s="217"/>
      <c r="J233" s="218">
        <f>ROUND(I233*H233,2)</f>
        <v>0</v>
      </c>
      <c r="K233" s="214" t="s">
        <v>156</v>
      </c>
      <c r="L233" s="44"/>
      <c r="M233" s="219" t="s">
        <v>19</v>
      </c>
      <c r="N233" s="220" t="s">
        <v>46</v>
      </c>
      <c r="O233" s="84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157</v>
      </c>
      <c r="AT233" s="223" t="s">
        <v>152</v>
      </c>
      <c r="AU233" s="223" t="s">
        <v>84</v>
      </c>
      <c r="AY233" s="17" t="s">
        <v>150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82</v>
      </c>
      <c r="BK233" s="224">
        <f>ROUND(I233*H233,2)</f>
        <v>0</v>
      </c>
      <c r="BL233" s="17" t="s">
        <v>157</v>
      </c>
      <c r="BM233" s="223" t="s">
        <v>701</v>
      </c>
    </row>
    <row r="234" spans="1:47" s="2" customFormat="1" ht="12">
      <c r="A234" s="38"/>
      <c r="B234" s="39"/>
      <c r="C234" s="40"/>
      <c r="D234" s="225" t="s">
        <v>159</v>
      </c>
      <c r="E234" s="40"/>
      <c r="F234" s="226" t="s">
        <v>265</v>
      </c>
      <c r="G234" s="40"/>
      <c r="H234" s="40"/>
      <c r="I234" s="227"/>
      <c r="J234" s="40"/>
      <c r="K234" s="40"/>
      <c r="L234" s="44"/>
      <c r="M234" s="228"/>
      <c r="N234" s="229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159</v>
      </c>
      <c r="AU234" s="17" t="s">
        <v>84</v>
      </c>
    </row>
    <row r="235" spans="1:51" s="13" customFormat="1" ht="12">
      <c r="A235" s="13"/>
      <c r="B235" s="230"/>
      <c r="C235" s="231"/>
      <c r="D235" s="232" t="s">
        <v>161</v>
      </c>
      <c r="E235" s="233" t="s">
        <v>19</v>
      </c>
      <c r="F235" s="234" t="s">
        <v>251</v>
      </c>
      <c r="G235" s="231"/>
      <c r="H235" s="233" t="s">
        <v>19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161</v>
      </c>
      <c r="AU235" s="240" t="s">
        <v>84</v>
      </c>
      <c r="AV235" s="13" t="s">
        <v>82</v>
      </c>
      <c r="AW235" s="13" t="s">
        <v>37</v>
      </c>
      <c r="AX235" s="13" t="s">
        <v>75</v>
      </c>
      <c r="AY235" s="240" t="s">
        <v>150</v>
      </c>
    </row>
    <row r="236" spans="1:51" s="14" customFormat="1" ht="12">
      <c r="A236" s="14"/>
      <c r="B236" s="241"/>
      <c r="C236" s="242"/>
      <c r="D236" s="232" t="s">
        <v>161</v>
      </c>
      <c r="E236" s="243" t="s">
        <v>19</v>
      </c>
      <c r="F236" s="244" t="s">
        <v>694</v>
      </c>
      <c r="G236" s="242"/>
      <c r="H236" s="245">
        <v>7.83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161</v>
      </c>
      <c r="AU236" s="251" t="s">
        <v>84</v>
      </c>
      <c r="AV236" s="14" t="s">
        <v>84</v>
      </c>
      <c r="AW236" s="14" t="s">
        <v>37</v>
      </c>
      <c r="AX236" s="14" t="s">
        <v>75</v>
      </c>
      <c r="AY236" s="251" t="s">
        <v>150</v>
      </c>
    </row>
    <row r="237" spans="1:63" s="12" customFormat="1" ht="22.8" customHeight="1">
      <c r="A237" s="12"/>
      <c r="B237" s="196"/>
      <c r="C237" s="197"/>
      <c r="D237" s="198" t="s">
        <v>74</v>
      </c>
      <c r="E237" s="210" t="s">
        <v>266</v>
      </c>
      <c r="F237" s="210" t="s">
        <v>267</v>
      </c>
      <c r="G237" s="197"/>
      <c r="H237" s="197"/>
      <c r="I237" s="200"/>
      <c r="J237" s="211">
        <f>BK237</f>
        <v>0</v>
      </c>
      <c r="K237" s="197"/>
      <c r="L237" s="202"/>
      <c r="M237" s="203"/>
      <c r="N237" s="204"/>
      <c r="O237" s="204"/>
      <c r="P237" s="205">
        <f>SUM(P238:P239)</f>
        <v>0</v>
      </c>
      <c r="Q237" s="204"/>
      <c r="R237" s="205">
        <f>SUM(R238:R239)</f>
        <v>0</v>
      </c>
      <c r="S237" s="204"/>
      <c r="T237" s="206">
        <f>SUM(T238:T239)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7" t="s">
        <v>82</v>
      </c>
      <c r="AT237" s="208" t="s">
        <v>74</v>
      </c>
      <c r="AU237" s="208" t="s">
        <v>82</v>
      </c>
      <c r="AY237" s="207" t="s">
        <v>150</v>
      </c>
      <c r="BK237" s="209">
        <f>SUM(BK238:BK239)</f>
        <v>0</v>
      </c>
    </row>
    <row r="238" spans="1:65" s="2" customFormat="1" ht="44.25" customHeight="1">
      <c r="A238" s="38"/>
      <c r="B238" s="39"/>
      <c r="C238" s="212" t="s">
        <v>552</v>
      </c>
      <c r="D238" s="212" t="s">
        <v>152</v>
      </c>
      <c r="E238" s="213" t="s">
        <v>269</v>
      </c>
      <c r="F238" s="214" t="s">
        <v>270</v>
      </c>
      <c r="G238" s="215" t="s">
        <v>205</v>
      </c>
      <c r="H238" s="216">
        <v>169.547</v>
      </c>
      <c r="I238" s="217"/>
      <c r="J238" s="218">
        <f>ROUND(I238*H238,2)</f>
        <v>0</v>
      </c>
      <c r="K238" s="214" t="s">
        <v>156</v>
      </c>
      <c r="L238" s="44"/>
      <c r="M238" s="219" t="s">
        <v>19</v>
      </c>
      <c r="N238" s="220" t="s">
        <v>46</v>
      </c>
      <c r="O238" s="84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157</v>
      </c>
      <c r="AT238" s="223" t="s">
        <v>152</v>
      </c>
      <c r="AU238" s="223" t="s">
        <v>84</v>
      </c>
      <c r="AY238" s="17" t="s">
        <v>150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82</v>
      </c>
      <c r="BK238" s="224">
        <f>ROUND(I238*H238,2)</f>
        <v>0</v>
      </c>
      <c r="BL238" s="17" t="s">
        <v>157</v>
      </c>
      <c r="BM238" s="223" t="s">
        <v>702</v>
      </c>
    </row>
    <row r="239" spans="1:47" s="2" customFormat="1" ht="12">
      <c r="A239" s="38"/>
      <c r="B239" s="39"/>
      <c r="C239" s="40"/>
      <c r="D239" s="225" t="s">
        <v>159</v>
      </c>
      <c r="E239" s="40"/>
      <c r="F239" s="226" t="s">
        <v>272</v>
      </c>
      <c r="G239" s="40"/>
      <c r="H239" s="40"/>
      <c r="I239" s="227"/>
      <c r="J239" s="40"/>
      <c r="K239" s="40"/>
      <c r="L239" s="44"/>
      <c r="M239" s="262"/>
      <c r="N239" s="263"/>
      <c r="O239" s="264"/>
      <c r="P239" s="264"/>
      <c r="Q239" s="264"/>
      <c r="R239" s="264"/>
      <c r="S239" s="264"/>
      <c r="T239" s="26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159</v>
      </c>
      <c r="AU239" s="17" t="s">
        <v>84</v>
      </c>
    </row>
    <row r="240" spans="1:31" s="2" customFormat="1" ht="6.95" customHeight="1">
      <c r="A240" s="38"/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44"/>
      <c r="M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</row>
  </sheetData>
  <sheetProtection password="CC35" sheet="1" objects="1" scenarios="1" formatColumns="0" formatRows="0" autoFilter="0"/>
  <autoFilter ref="C96:K2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2_02/113107224"/>
    <hyperlink ref="F105" r:id="rId2" display="https://podminky.urs.cz/item/CS_URS_2022_02/113107342"/>
    <hyperlink ref="F108" r:id="rId3" display="https://podminky.urs.cz/item/CS_URS_2022_02/122252203"/>
    <hyperlink ref="F115" r:id="rId4" display="https://podminky.urs.cz/item/CS_URS_2022_02/132251101"/>
    <hyperlink ref="F119" r:id="rId5" display="https://podminky.urs.cz/item/CS_URS_2022_02/132251251"/>
    <hyperlink ref="F122" r:id="rId6" display="https://podminky.urs.cz/item/CS_URS_2022_02/162351104"/>
    <hyperlink ref="F126" r:id="rId7" display="https://podminky.urs.cz/item/CS_URS_2022_02/162751119"/>
    <hyperlink ref="F129" r:id="rId8" display="https://podminky.urs.cz/item/CS_URS_2022_02/171201231"/>
    <hyperlink ref="F132" r:id="rId9" display="https://podminky.urs.cz/item/CS_URS_2022_02/174151101"/>
    <hyperlink ref="F138" r:id="rId10" display="https://podminky.urs.cz/item/CS_URS_2022_02/175151101"/>
    <hyperlink ref="F144" r:id="rId11" display="https://podminky.urs.cz/item/CS_URS_2022_02/181951112"/>
    <hyperlink ref="F148" r:id="rId12" display="https://podminky.urs.cz/item/CS_URS_2022_02/181351003"/>
    <hyperlink ref="F154" r:id="rId13" display="https://podminky.urs.cz/item/CS_URS_2022_02/181411132"/>
    <hyperlink ref="F158" r:id="rId14" display="https://podminky.urs.cz/item/CS_URS_2022_02/182151111"/>
    <hyperlink ref="F160" r:id="rId15" display="https://podminky.urs.cz/item/CS_URS_2022_02/184813511"/>
    <hyperlink ref="F163" r:id="rId16" display="https://podminky.urs.cz/item/CS_URS_2022_02/271572211"/>
    <hyperlink ref="F168" r:id="rId17" display="https://podminky.urs.cz/item/CS_URS_2022_02/451561112"/>
    <hyperlink ref="F173" r:id="rId18" display="https://podminky.urs.cz/item/CS_URS_2022_02/451571212"/>
    <hyperlink ref="F175" r:id="rId19" display="https://podminky.urs.cz/item/CS_URS_2022_02/452312171"/>
    <hyperlink ref="F181" r:id="rId20" display="https://podminky.urs.cz/item/CS_URS_2022_02/465513427"/>
    <hyperlink ref="F184" r:id="rId21" display="https://podminky.urs.cz/item/CS_URS_2022_02/564861011"/>
    <hyperlink ref="F188" r:id="rId22" display="https://podminky.urs.cz/item/CS_URS_2022_02/565141111"/>
    <hyperlink ref="F193" r:id="rId23" display="https://podminky.urs.cz/item/CS_URS_2022_02/810441811"/>
    <hyperlink ref="F196" r:id="rId24" display="https://podminky.urs.cz/item/CS_URS_2022_02/899623181"/>
    <hyperlink ref="F199" r:id="rId25" display="https://podminky.urs.cz/item/CS_URS_2022_02/899643111"/>
    <hyperlink ref="F206" r:id="rId26" display="https://podminky.urs.cz/item/CS_URS_2022_02/919735111"/>
    <hyperlink ref="F210" r:id="rId27" display="https://podminky.urs.cz/item/CS_URS_2022_02/919441221"/>
    <hyperlink ref="F212" r:id="rId28" display="https://podminky.urs.cz/item/CS_URS_2022_02/919551114"/>
    <hyperlink ref="F216" r:id="rId29" display="https://podminky.urs.cz/item/CS_URS_2022_02/997013501"/>
    <hyperlink ref="F224" r:id="rId30" display="https://podminky.urs.cz/item/CS_URS_2022_02/997013509"/>
    <hyperlink ref="F230" r:id="rId31" display="https://podminky.urs.cz/item/CS_URS_2022_02/997013861"/>
    <hyperlink ref="F234" r:id="rId32" display="https://podminky.urs.cz/item/CS_URS_2022_02/997013873"/>
    <hyperlink ref="F239" r:id="rId33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703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ROUND((SUM(BE97:BE192)),2)</f>
        <v>0</v>
      </c>
      <c r="G35" s="38"/>
      <c r="H35" s="38"/>
      <c r="I35" s="157">
        <v>0.21</v>
      </c>
      <c r="J35" s="156">
        <f>ROUND(((SUM(BE97:BE192))*I35),2)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ROUND((SUM(BF97:BF192)),2)</f>
        <v>0</v>
      </c>
      <c r="G36" s="38"/>
      <c r="H36" s="38"/>
      <c r="I36" s="157">
        <v>0.15</v>
      </c>
      <c r="J36" s="156">
        <f>ROUND(((SUM(BF97:BF192))*I36),2)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ROUND((SUM(BG97:BG192)),2)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ROUND((SUM(BH97:BH192)),2)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ROUND((SUM(BI97:BI192)),2)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05 - Hospodářské sjezdy s propustkem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275</v>
      </c>
      <c r="E66" s="182"/>
      <c r="F66" s="182"/>
      <c r="G66" s="182"/>
      <c r="H66" s="182"/>
      <c r="I66" s="182"/>
      <c r="J66" s="183">
        <f>J127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383</v>
      </c>
      <c r="E67" s="182"/>
      <c r="F67" s="182"/>
      <c r="G67" s="182"/>
      <c r="H67" s="182"/>
      <c r="I67" s="182"/>
      <c r="J67" s="183">
        <f>J140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384</v>
      </c>
      <c r="E68" s="182"/>
      <c r="F68" s="182"/>
      <c r="G68" s="182"/>
      <c r="H68" s="182"/>
      <c r="I68" s="182"/>
      <c r="J68" s="183">
        <f>J144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131</v>
      </c>
      <c r="E69" s="182"/>
      <c r="F69" s="182"/>
      <c r="G69" s="182"/>
      <c r="H69" s="182"/>
      <c r="I69" s="182"/>
      <c r="J69" s="183">
        <f>J147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386</v>
      </c>
      <c r="E70" s="182"/>
      <c r="F70" s="182"/>
      <c r="G70" s="182"/>
      <c r="H70" s="182"/>
      <c r="I70" s="182"/>
      <c r="J70" s="183">
        <f>J151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704</v>
      </c>
      <c r="E71" s="182"/>
      <c r="F71" s="182"/>
      <c r="G71" s="182"/>
      <c r="H71" s="182"/>
      <c r="I71" s="182"/>
      <c r="J71" s="183">
        <f>J155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387</v>
      </c>
      <c r="E72" s="182"/>
      <c r="F72" s="182"/>
      <c r="G72" s="182"/>
      <c r="H72" s="182"/>
      <c r="I72" s="182"/>
      <c r="J72" s="183">
        <f>J161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388</v>
      </c>
      <c r="E73" s="182"/>
      <c r="F73" s="182"/>
      <c r="G73" s="182"/>
      <c r="H73" s="182"/>
      <c r="I73" s="182"/>
      <c r="J73" s="183">
        <f>J169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133</v>
      </c>
      <c r="E74" s="182"/>
      <c r="F74" s="182"/>
      <c r="G74" s="182"/>
      <c r="H74" s="182"/>
      <c r="I74" s="182"/>
      <c r="J74" s="183">
        <f>J172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134</v>
      </c>
      <c r="E75" s="182"/>
      <c r="F75" s="182"/>
      <c r="G75" s="182"/>
      <c r="H75" s="182"/>
      <c r="I75" s="182"/>
      <c r="J75" s="183">
        <f>J190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135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9" t="str">
        <f>E7</f>
        <v>II183 Srbice - Poděvousy - oprava</v>
      </c>
      <c r="F85" s="32"/>
      <c r="G85" s="32"/>
      <c r="H85" s="32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69" t="s">
        <v>273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123</v>
      </c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69" t="str">
        <f>E11</f>
        <v>05 - Hospodářské sjezdy s propustkem</v>
      </c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32" t="s">
        <v>23</v>
      </c>
      <c r="J91" s="72" t="str">
        <f>IF(J14="","",J14)</f>
        <v>5. 12. 2022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SÚS PK, p.o.</v>
      </c>
      <c r="G93" s="40"/>
      <c r="H93" s="40"/>
      <c r="I93" s="32" t="s">
        <v>33</v>
      </c>
      <c r="J93" s="36" t="str">
        <f>E23</f>
        <v>IK Plzeň s.r.o.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31</v>
      </c>
      <c r="D94" s="40"/>
      <c r="E94" s="40"/>
      <c r="F94" s="27" t="str">
        <f>IF(E20="","",E20)</f>
        <v>Vyplň údaj</v>
      </c>
      <c r="G94" s="40"/>
      <c r="H94" s="40"/>
      <c r="I94" s="32" t="s">
        <v>38</v>
      </c>
      <c r="J94" s="36" t="str">
        <f>E26</f>
        <v xml:space="preserve"> 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11" customFormat="1" ht="29.25" customHeight="1">
      <c r="A96" s="185"/>
      <c r="B96" s="186"/>
      <c r="C96" s="187" t="s">
        <v>136</v>
      </c>
      <c r="D96" s="188" t="s">
        <v>60</v>
      </c>
      <c r="E96" s="188" t="s">
        <v>56</v>
      </c>
      <c r="F96" s="188" t="s">
        <v>57</v>
      </c>
      <c r="G96" s="188" t="s">
        <v>137</v>
      </c>
      <c r="H96" s="188" t="s">
        <v>138</v>
      </c>
      <c r="I96" s="188" t="s">
        <v>139</v>
      </c>
      <c r="J96" s="188" t="s">
        <v>127</v>
      </c>
      <c r="K96" s="189" t="s">
        <v>140</v>
      </c>
      <c r="L96" s="190"/>
      <c r="M96" s="92" t="s">
        <v>19</v>
      </c>
      <c r="N96" s="93" t="s">
        <v>45</v>
      </c>
      <c r="O96" s="93" t="s">
        <v>141</v>
      </c>
      <c r="P96" s="93" t="s">
        <v>142</v>
      </c>
      <c r="Q96" s="93" t="s">
        <v>143</v>
      </c>
      <c r="R96" s="93" t="s">
        <v>144</v>
      </c>
      <c r="S96" s="93" t="s">
        <v>145</v>
      </c>
      <c r="T96" s="94" t="s">
        <v>146</v>
      </c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</row>
    <row r="97" spans="1:63" s="2" customFormat="1" ht="22.8" customHeight="1">
      <c r="A97" s="38"/>
      <c r="B97" s="39"/>
      <c r="C97" s="99" t="s">
        <v>147</v>
      </c>
      <c r="D97" s="40"/>
      <c r="E97" s="40"/>
      <c r="F97" s="40"/>
      <c r="G97" s="40"/>
      <c r="H97" s="40"/>
      <c r="I97" s="40"/>
      <c r="J97" s="191">
        <f>BK97</f>
        <v>0</v>
      </c>
      <c r="K97" s="40"/>
      <c r="L97" s="44"/>
      <c r="M97" s="95"/>
      <c r="N97" s="192"/>
      <c r="O97" s="96"/>
      <c r="P97" s="193">
        <f>P98</f>
        <v>0</v>
      </c>
      <c r="Q97" s="96"/>
      <c r="R97" s="193">
        <f>R98</f>
        <v>441.64027813999996</v>
      </c>
      <c r="S97" s="96"/>
      <c r="T97" s="194">
        <f>T98</f>
        <v>130.764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74</v>
      </c>
      <c r="AU97" s="17" t="s">
        <v>128</v>
      </c>
      <c r="BK97" s="195">
        <f>BK98</f>
        <v>0</v>
      </c>
    </row>
    <row r="98" spans="1:63" s="12" customFormat="1" ht="25.9" customHeight="1">
      <c r="A98" s="12"/>
      <c r="B98" s="196"/>
      <c r="C98" s="197"/>
      <c r="D98" s="198" t="s">
        <v>74</v>
      </c>
      <c r="E98" s="199" t="s">
        <v>148</v>
      </c>
      <c r="F98" s="199" t="s">
        <v>149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P99+P127+P140+P144+P147+P151+P155+P161+P169+P172+P190</f>
        <v>0</v>
      </c>
      <c r="Q98" s="204"/>
      <c r="R98" s="205">
        <f>R99+R127+R140+R144+R147+R151+R155+R161+R169+R172+R190</f>
        <v>441.64027813999996</v>
      </c>
      <c r="S98" s="204"/>
      <c r="T98" s="206">
        <f>T99+T127+T140+T144+T147+T151+T155+T161+T169+T172+T190</f>
        <v>130.764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82</v>
      </c>
      <c r="AT98" s="208" t="s">
        <v>74</v>
      </c>
      <c r="AU98" s="208" t="s">
        <v>75</v>
      </c>
      <c r="AY98" s="207" t="s">
        <v>150</v>
      </c>
      <c r="BK98" s="209">
        <f>BK99+BK127+BK140+BK144+BK147+BK151+BK155+BK161+BK169+BK172+BK190</f>
        <v>0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82</v>
      </c>
      <c r="F99" s="210" t="s">
        <v>151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SUM(P100:P126)</f>
        <v>0</v>
      </c>
      <c r="Q99" s="204"/>
      <c r="R99" s="205">
        <f>SUM(R100:R126)</f>
        <v>24.753</v>
      </c>
      <c r="S99" s="204"/>
      <c r="T99" s="206">
        <f>SUM(T100:T126)</f>
        <v>95.084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150</v>
      </c>
      <c r="BK99" s="209">
        <f>SUM(BK100:BK126)</f>
        <v>0</v>
      </c>
    </row>
    <row r="100" spans="1:65" s="2" customFormat="1" ht="66.75" customHeight="1">
      <c r="A100" s="38"/>
      <c r="B100" s="39"/>
      <c r="C100" s="212" t="s">
        <v>82</v>
      </c>
      <c r="D100" s="212" t="s">
        <v>152</v>
      </c>
      <c r="E100" s="213" t="s">
        <v>705</v>
      </c>
      <c r="F100" s="214" t="s">
        <v>706</v>
      </c>
      <c r="G100" s="215" t="s">
        <v>155</v>
      </c>
      <c r="H100" s="216">
        <v>216.1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0.44</v>
      </c>
      <c r="T100" s="222">
        <f>S100*H100</f>
        <v>95.084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707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708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51" s="13" customFormat="1" ht="12">
      <c r="A102" s="13"/>
      <c r="B102" s="230"/>
      <c r="C102" s="231"/>
      <c r="D102" s="232" t="s">
        <v>161</v>
      </c>
      <c r="E102" s="233" t="s">
        <v>19</v>
      </c>
      <c r="F102" s="234" t="s">
        <v>320</v>
      </c>
      <c r="G102" s="231"/>
      <c r="H102" s="233" t="s">
        <v>19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161</v>
      </c>
      <c r="AU102" s="240" t="s">
        <v>84</v>
      </c>
      <c r="AV102" s="13" t="s">
        <v>82</v>
      </c>
      <c r="AW102" s="13" t="s">
        <v>37</v>
      </c>
      <c r="AX102" s="13" t="s">
        <v>75</v>
      </c>
      <c r="AY102" s="240" t="s">
        <v>150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709</v>
      </c>
      <c r="G103" s="242"/>
      <c r="H103" s="245">
        <v>216.1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84</v>
      </c>
      <c r="AV103" s="14" t="s">
        <v>84</v>
      </c>
      <c r="AW103" s="14" t="s">
        <v>37</v>
      </c>
      <c r="AX103" s="14" t="s">
        <v>75</v>
      </c>
      <c r="AY103" s="251" t="s">
        <v>150</v>
      </c>
    </row>
    <row r="104" spans="1:65" s="2" customFormat="1" ht="44.25" customHeight="1">
      <c r="A104" s="38"/>
      <c r="B104" s="39"/>
      <c r="C104" s="212" t="s">
        <v>84</v>
      </c>
      <c r="D104" s="212" t="s">
        <v>152</v>
      </c>
      <c r="E104" s="213" t="s">
        <v>564</v>
      </c>
      <c r="F104" s="214" t="s">
        <v>565</v>
      </c>
      <c r="G104" s="215" t="s">
        <v>183</v>
      </c>
      <c r="H104" s="216">
        <v>73.657</v>
      </c>
      <c r="I104" s="217"/>
      <c r="J104" s="218">
        <f>ROUND(I104*H104,2)</f>
        <v>0</v>
      </c>
      <c r="K104" s="214" t="s">
        <v>156</v>
      </c>
      <c r="L104" s="44"/>
      <c r="M104" s="219" t="s">
        <v>19</v>
      </c>
      <c r="N104" s="220" t="s">
        <v>46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157</v>
      </c>
      <c r="AT104" s="223" t="s">
        <v>152</v>
      </c>
      <c r="AU104" s="223" t="s">
        <v>84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157</v>
      </c>
      <c r="BM104" s="223" t="s">
        <v>710</v>
      </c>
    </row>
    <row r="105" spans="1:47" s="2" customFormat="1" ht="12">
      <c r="A105" s="38"/>
      <c r="B105" s="39"/>
      <c r="C105" s="40"/>
      <c r="D105" s="225" t="s">
        <v>159</v>
      </c>
      <c r="E105" s="40"/>
      <c r="F105" s="226" t="s">
        <v>567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159</v>
      </c>
      <c r="AU105" s="17" t="s">
        <v>84</v>
      </c>
    </row>
    <row r="106" spans="1:51" s="14" customFormat="1" ht="12">
      <c r="A106" s="14"/>
      <c r="B106" s="241"/>
      <c r="C106" s="242"/>
      <c r="D106" s="232" t="s">
        <v>161</v>
      </c>
      <c r="E106" s="243" t="s">
        <v>19</v>
      </c>
      <c r="F106" s="244" t="s">
        <v>711</v>
      </c>
      <c r="G106" s="242"/>
      <c r="H106" s="245">
        <v>85.298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161</v>
      </c>
      <c r="AU106" s="251" t="s">
        <v>84</v>
      </c>
      <c r="AV106" s="14" t="s">
        <v>84</v>
      </c>
      <c r="AW106" s="14" t="s">
        <v>37</v>
      </c>
      <c r="AX106" s="14" t="s">
        <v>75</v>
      </c>
      <c r="AY106" s="251" t="s">
        <v>150</v>
      </c>
    </row>
    <row r="107" spans="1:51" s="14" customFormat="1" ht="12">
      <c r="A107" s="14"/>
      <c r="B107" s="241"/>
      <c r="C107" s="242"/>
      <c r="D107" s="232" t="s">
        <v>161</v>
      </c>
      <c r="E107" s="243" t="s">
        <v>19</v>
      </c>
      <c r="F107" s="244" t="s">
        <v>712</v>
      </c>
      <c r="G107" s="242"/>
      <c r="H107" s="245">
        <v>-14.004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161</v>
      </c>
      <c r="AU107" s="251" t="s">
        <v>84</v>
      </c>
      <c r="AV107" s="14" t="s">
        <v>84</v>
      </c>
      <c r="AW107" s="14" t="s">
        <v>37</v>
      </c>
      <c r="AX107" s="14" t="s">
        <v>75</v>
      </c>
      <c r="AY107" s="251" t="s">
        <v>150</v>
      </c>
    </row>
    <row r="108" spans="1:51" s="13" customFormat="1" ht="12">
      <c r="A108" s="13"/>
      <c r="B108" s="230"/>
      <c r="C108" s="231"/>
      <c r="D108" s="232" t="s">
        <v>161</v>
      </c>
      <c r="E108" s="233" t="s">
        <v>19</v>
      </c>
      <c r="F108" s="234" t="s">
        <v>406</v>
      </c>
      <c r="G108" s="231"/>
      <c r="H108" s="233" t="s">
        <v>19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161</v>
      </c>
      <c r="AU108" s="240" t="s">
        <v>84</v>
      </c>
      <c r="AV108" s="13" t="s">
        <v>82</v>
      </c>
      <c r="AW108" s="13" t="s">
        <v>37</v>
      </c>
      <c r="AX108" s="13" t="s">
        <v>75</v>
      </c>
      <c r="AY108" s="240" t="s">
        <v>150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713</v>
      </c>
      <c r="G109" s="242"/>
      <c r="H109" s="245">
        <v>2.363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65" s="2" customFormat="1" ht="62.7" customHeight="1">
      <c r="A110" s="38"/>
      <c r="B110" s="39"/>
      <c r="C110" s="212" t="s">
        <v>174</v>
      </c>
      <c r="D110" s="212" t="s">
        <v>152</v>
      </c>
      <c r="E110" s="213" t="s">
        <v>276</v>
      </c>
      <c r="F110" s="214" t="s">
        <v>277</v>
      </c>
      <c r="G110" s="215" t="s">
        <v>183</v>
      </c>
      <c r="H110" s="216">
        <v>73.657</v>
      </c>
      <c r="I110" s="217"/>
      <c r="J110" s="218">
        <f>ROUND(I110*H110,2)</f>
        <v>0</v>
      </c>
      <c r="K110" s="214" t="s">
        <v>156</v>
      </c>
      <c r="L110" s="44"/>
      <c r="M110" s="219" t="s">
        <v>19</v>
      </c>
      <c r="N110" s="220" t="s">
        <v>46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157</v>
      </c>
      <c r="AT110" s="223" t="s">
        <v>152</v>
      </c>
      <c r="AU110" s="223" t="s">
        <v>84</v>
      </c>
      <c r="AY110" s="17" t="s">
        <v>150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157</v>
      </c>
      <c r="BM110" s="223" t="s">
        <v>714</v>
      </c>
    </row>
    <row r="111" spans="1:47" s="2" customFormat="1" ht="12">
      <c r="A111" s="38"/>
      <c r="B111" s="39"/>
      <c r="C111" s="40"/>
      <c r="D111" s="225" t="s">
        <v>159</v>
      </c>
      <c r="E111" s="40"/>
      <c r="F111" s="226" t="s">
        <v>279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159</v>
      </c>
      <c r="AU111" s="17" t="s">
        <v>84</v>
      </c>
    </row>
    <row r="112" spans="1:51" s="13" customFormat="1" ht="12">
      <c r="A112" s="13"/>
      <c r="B112" s="230"/>
      <c r="C112" s="231"/>
      <c r="D112" s="232" t="s">
        <v>161</v>
      </c>
      <c r="E112" s="233" t="s">
        <v>19</v>
      </c>
      <c r="F112" s="234" t="s">
        <v>414</v>
      </c>
      <c r="G112" s="231"/>
      <c r="H112" s="233" t="s">
        <v>19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84</v>
      </c>
      <c r="AV112" s="13" t="s">
        <v>82</v>
      </c>
      <c r="AW112" s="13" t="s">
        <v>37</v>
      </c>
      <c r="AX112" s="13" t="s">
        <v>75</v>
      </c>
      <c r="AY112" s="240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715</v>
      </c>
      <c r="G113" s="242"/>
      <c r="H113" s="245">
        <v>73.657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65" s="2" customFormat="1" ht="66.75" customHeight="1">
      <c r="A114" s="38"/>
      <c r="B114" s="39"/>
      <c r="C114" s="212" t="s">
        <v>157</v>
      </c>
      <c r="D114" s="212" t="s">
        <v>152</v>
      </c>
      <c r="E114" s="213" t="s">
        <v>282</v>
      </c>
      <c r="F114" s="214" t="s">
        <v>716</v>
      </c>
      <c r="G114" s="215" t="s">
        <v>183</v>
      </c>
      <c r="H114" s="216">
        <v>1915.082</v>
      </c>
      <c r="I114" s="217"/>
      <c r="J114" s="218">
        <f>ROUND(I114*H114,2)</f>
        <v>0</v>
      </c>
      <c r="K114" s="214" t="s">
        <v>156</v>
      </c>
      <c r="L114" s="44"/>
      <c r="M114" s="219" t="s">
        <v>19</v>
      </c>
      <c r="N114" s="220" t="s">
        <v>46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157</v>
      </c>
      <c r="AT114" s="223" t="s">
        <v>152</v>
      </c>
      <c r="AU114" s="223" t="s">
        <v>84</v>
      </c>
      <c r="AY114" s="17" t="s">
        <v>150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157</v>
      </c>
      <c r="BM114" s="223" t="s">
        <v>717</v>
      </c>
    </row>
    <row r="115" spans="1:47" s="2" customFormat="1" ht="12">
      <c r="A115" s="38"/>
      <c r="B115" s="39"/>
      <c r="C115" s="40"/>
      <c r="D115" s="225" t="s">
        <v>159</v>
      </c>
      <c r="E115" s="40"/>
      <c r="F115" s="226" t="s">
        <v>285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159</v>
      </c>
      <c r="AU115" s="17" t="s">
        <v>84</v>
      </c>
    </row>
    <row r="116" spans="1:51" s="14" customFormat="1" ht="12">
      <c r="A116" s="14"/>
      <c r="B116" s="241"/>
      <c r="C116" s="242"/>
      <c r="D116" s="232" t="s">
        <v>161</v>
      </c>
      <c r="E116" s="243" t="s">
        <v>19</v>
      </c>
      <c r="F116" s="244" t="s">
        <v>718</v>
      </c>
      <c r="G116" s="242"/>
      <c r="H116" s="245">
        <v>1915.082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161</v>
      </c>
      <c r="AU116" s="251" t="s">
        <v>84</v>
      </c>
      <c r="AV116" s="14" t="s">
        <v>84</v>
      </c>
      <c r="AW116" s="14" t="s">
        <v>37</v>
      </c>
      <c r="AX116" s="14" t="s">
        <v>75</v>
      </c>
      <c r="AY116" s="251" t="s">
        <v>150</v>
      </c>
    </row>
    <row r="117" spans="1:65" s="2" customFormat="1" ht="44.25" customHeight="1">
      <c r="A117" s="38"/>
      <c r="B117" s="39"/>
      <c r="C117" s="212" t="s">
        <v>188</v>
      </c>
      <c r="D117" s="212" t="s">
        <v>152</v>
      </c>
      <c r="E117" s="213" t="s">
        <v>418</v>
      </c>
      <c r="F117" s="214" t="s">
        <v>263</v>
      </c>
      <c r="G117" s="215" t="s">
        <v>205</v>
      </c>
      <c r="H117" s="216">
        <v>136.265</v>
      </c>
      <c r="I117" s="217"/>
      <c r="J117" s="218">
        <f>ROUND(I117*H117,2)</f>
        <v>0</v>
      </c>
      <c r="K117" s="214" t="s">
        <v>156</v>
      </c>
      <c r="L117" s="44"/>
      <c r="M117" s="219" t="s">
        <v>19</v>
      </c>
      <c r="N117" s="220" t="s">
        <v>46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157</v>
      </c>
      <c r="AT117" s="223" t="s">
        <v>152</v>
      </c>
      <c r="AU117" s="223" t="s">
        <v>84</v>
      </c>
      <c r="AY117" s="17" t="s">
        <v>150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157</v>
      </c>
      <c r="BM117" s="223" t="s">
        <v>719</v>
      </c>
    </row>
    <row r="118" spans="1:47" s="2" customFormat="1" ht="12">
      <c r="A118" s="38"/>
      <c r="B118" s="39"/>
      <c r="C118" s="40"/>
      <c r="D118" s="225" t="s">
        <v>159</v>
      </c>
      <c r="E118" s="40"/>
      <c r="F118" s="226" t="s">
        <v>420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159</v>
      </c>
      <c r="AU118" s="17" t="s">
        <v>84</v>
      </c>
    </row>
    <row r="119" spans="1:51" s="14" customFormat="1" ht="12">
      <c r="A119" s="14"/>
      <c r="B119" s="241"/>
      <c r="C119" s="242"/>
      <c r="D119" s="232" t="s">
        <v>161</v>
      </c>
      <c r="E119" s="243" t="s">
        <v>19</v>
      </c>
      <c r="F119" s="244" t="s">
        <v>720</v>
      </c>
      <c r="G119" s="242"/>
      <c r="H119" s="245">
        <v>136.265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1" t="s">
        <v>161</v>
      </c>
      <c r="AU119" s="251" t="s">
        <v>84</v>
      </c>
      <c r="AV119" s="14" t="s">
        <v>84</v>
      </c>
      <c r="AW119" s="14" t="s">
        <v>37</v>
      </c>
      <c r="AX119" s="14" t="s">
        <v>75</v>
      </c>
      <c r="AY119" s="251" t="s">
        <v>150</v>
      </c>
    </row>
    <row r="120" spans="1:65" s="2" customFormat="1" ht="66.75" customHeight="1">
      <c r="A120" s="38"/>
      <c r="B120" s="39"/>
      <c r="C120" s="212" t="s">
        <v>194</v>
      </c>
      <c r="D120" s="212" t="s">
        <v>152</v>
      </c>
      <c r="E120" s="213" t="s">
        <v>432</v>
      </c>
      <c r="F120" s="214" t="s">
        <v>433</v>
      </c>
      <c r="G120" s="215" t="s">
        <v>183</v>
      </c>
      <c r="H120" s="216">
        <v>13.38</v>
      </c>
      <c r="I120" s="217"/>
      <c r="J120" s="218">
        <f>ROUND(I120*H120,2)</f>
        <v>0</v>
      </c>
      <c r="K120" s="214" t="s">
        <v>156</v>
      </c>
      <c r="L120" s="44"/>
      <c r="M120" s="219" t="s">
        <v>19</v>
      </c>
      <c r="N120" s="220" t="s">
        <v>46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157</v>
      </c>
      <c r="AT120" s="223" t="s">
        <v>152</v>
      </c>
      <c r="AU120" s="223" t="s">
        <v>84</v>
      </c>
      <c r="AY120" s="17" t="s">
        <v>150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157</v>
      </c>
      <c r="BM120" s="223" t="s">
        <v>721</v>
      </c>
    </row>
    <row r="121" spans="1:47" s="2" customFormat="1" ht="12">
      <c r="A121" s="38"/>
      <c r="B121" s="39"/>
      <c r="C121" s="40"/>
      <c r="D121" s="225" t="s">
        <v>159</v>
      </c>
      <c r="E121" s="40"/>
      <c r="F121" s="226" t="s">
        <v>435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159</v>
      </c>
      <c r="AU121" s="17" t="s">
        <v>84</v>
      </c>
    </row>
    <row r="122" spans="1:51" s="14" customFormat="1" ht="12">
      <c r="A122" s="14"/>
      <c r="B122" s="241"/>
      <c r="C122" s="242"/>
      <c r="D122" s="232" t="s">
        <v>161</v>
      </c>
      <c r="E122" s="243" t="s">
        <v>19</v>
      </c>
      <c r="F122" s="244" t="s">
        <v>722</v>
      </c>
      <c r="G122" s="242"/>
      <c r="H122" s="245">
        <v>13.38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161</v>
      </c>
      <c r="AU122" s="251" t="s">
        <v>84</v>
      </c>
      <c r="AV122" s="14" t="s">
        <v>84</v>
      </c>
      <c r="AW122" s="14" t="s">
        <v>37</v>
      </c>
      <c r="AX122" s="14" t="s">
        <v>75</v>
      </c>
      <c r="AY122" s="251" t="s">
        <v>150</v>
      </c>
    </row>
    <row r="123" spans="1:65" s="2" customFormat="1" ht="16.5" customHeight="1">
      <c r="A123" s="38"/>
      <c r="B123" s="39"/>
      <c r="C123" s="252" t="s">
        <v>201</v>
      </c>
      <c r="D123" s="252" t="s">
        <v>202</v>
      </c>
      <c r="E123" s="253" t="s">
        <v>438</v>
      </c>
      <c r="F123" s="254" t="s">
        <v>439</v>
      </c>
      <c r="G123" s="255" t="s">
        <v>205</v>
      </c>
      <c r="H123" s="256">
        <v>24.753</v>
      </c>
      <c r="I123" s="257"/>
      <c r="J123" s="258">
        <f>ROUND(I123*H123,2)</f>
        <v>0</v>
      </c>
      <c r="K123" s="254" t="s">
        <v>156</v>
      </c>
      <c r="L123" s="259"/>
      <c r="M123" s="260" t="s">
        <v>19</v>
      </c>
      <c r="N123" s="261" t="s">
        <v>46</v>
      </c>
      <c r="O123" s="84"/>
      <c r="P123" s="221">
        <f>O123*H123</f>
        <v>0</v>
      </c>
      <c r="Q123" s="221">
        <v>1</v>
      </c>
      <c r="R123" s="221">
        <f>Q123*H123</f>
        <v>24.753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206</v>
      </c>
      <c r="AT123" s="223" t="s">
        <v>202</v>
      </c>
      <c r="AU123" s="223" t="s">
        <v>84</v>
      </c>
      <c r="AY123" s="17" t="s">
        <v>150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157</v>
      </c>
      <c r="BM123" s="223" t="s">
        <v>723</v>
      </c>
    </row>
    <row r="124" spans="1:51" s="14" customFormat="1" ht="12">
      <c r="A124" s="14"/>
      <c r="B124" s="241"/>
      <c r="C124" s="242"/>
      <c r="D124" s="232" t="s">
        <v>161</v>
      </c>
      <c r="E124" s="243" t="s">
        <v>19</v>
      </c>
      <c r="F124" s="244" t="s">
        <v>724</v>
      </c>
      <c r="G124" s="242"/>
      <c r="H124" s="245">
        <v>24.753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161</v>
      </c>
      <c r="AU124" s="251" t="s">
        <v>84</v>
      </c>
      <c r="AV124" s="14" t="s">
        <v>84</v>
      </c>
      <c r="AW124" s="14" t="s">
        <v>37</v>
      </c>
      <c r="AX124" s="14" t="s">
        <v>75</v>
      </c>
      <c r="AY124" s="251" t="s">
        <v>150</v>
      </c>
    </row>
    <row r="125" spans="1:65" s="2" customFormat="1" ht="33" customHeight="1">
      <c r="A125" s="38"/>
      <c r="B125" s="39"/>
      <c r="C125" s="212" t="s">
        <v>206</v>
      </c>
      <c r="D125" s="212" t="s">
        <v>152</v>
      </c>
      <c r="E125" s="213" t="s">
        <v>189</v>
      </c>
      <c r="F125" s="214" t="s">
        <v>190</v>
      </c>
      <c r="G125" s="215" t="s">
        <v>155</v>
      </c>
      <c r="H125" s="216">
        <v>216.1</v>
      </c>
      <c r="I125" s="217"/>
      <c r="J125" s="218">
        <f>ROUND(I125*H125,2)</f>
        <v>0</v>
      </c>
      <c r="K125" s="214" t="s">
        <v>156</v>
      </c>
      <c r="L125" s="44"/>
      <c r="M125" s="219" t="s">
        <v>19</v>
      </c>
      <c r="N125" s="220" t="s">
        <v>46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84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157</v>
      </c>
      <c r="BM125" s="223" t="s">
        <v>725</v>
      </c>
    </row>
    <row r="126" spans="1:47" s="2" customFormat="1" ht="12">
      <c r="A126" s="38"/>
      <c r="B126" s="39"/>
      <c r="C126" s="40"/>
      <c r="D126" s="225" t="s">
        <v>159</v>
      </c>
      <c r="E126" s="40"/>
      <c r="F126" s="226" t="s">
        <v>192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84</v>
      </c>
    </row>
    <row r="127" spans="1:63" s="12" customFormat="1" ht="22.8" customHeight="1">
      <c r="A127" s="12"/>
      <c r="B127" s="196"/>
      <c r="C127" s="197"/>
      <c r="D127" s="198" t="s">
        <v>74</v>
      </c>
      <c r="E127" s="210" t="s">
        <v>299</v>
      </c>
      <c r="F127" s="210" t="s">
        <v>300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SUM(P128:P139)</f>
        <v>0</v>
      </c>
      <c r="Q127" s="204"/>
      <c r="R127" s="205">
        <f>SUM(R128:R139)</f>
        <v>0.00126</v>
      </c>
      <c r="S127" s="204"/>
      <c r="T127" s="206">
        <f>SUM(T128:T139)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82</v>
      </c>
      <c r="AT127" s="208" t="s">
        <v>74</v>
      </c>
      <c r="AU127" s="208" t="s">
        <v>82</v>
      </c>
      <c r="AY127" s="207" t="s">
        <v>150</v>
      </c>
      <c r="BK127" s="209">
        <f>SUM(BK128:BK139)</f>
        <v>0</v>
      </c>
    </row>
    <row r="128" spans="1:65" s="2" customFormat="1" ht="37.8" customHeight="1">
      <c r="A128" s="38"/>
      <c r="B128" s="39"/>
      <c r="C128" s="212" t="s">
        <v>214</v>
      </c>
      <c r="D128" s="212" t="s">
        <v>152</v>
      </c>
      <c r="E128" s="213" t="s">
        <v>443</v>
      </c>
      <c r="F128" s="214" t="s">
        <v>444</v>
      </c>
      <c r="G128" s="215" t="s">
        <v>155</v>
      </c>
      <c r="H128" s="216">
        <v>84</v>
      </c>
      <c r="I128" s="217"/>
      <c r="J128" s="218">
        <f>ROUND(I128*H128,2)</f>
        <v>0</v>
      </c>
      <c r="K128" s="214" t="s">
        <v>156</v>
      </c>
      <c r="L128" s="44"/>
      <c r="M128" s="219" t="s">
        <v>19</v>
      </c>
      <c r="N128" s="220" t="s">
        <v>46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157</v>
      </c>
      <c r="AT128" s="223" t="s">
        <v>152</v>
      </c>
      <c r="AU128" s="223" t="s">
        <v>84</v>
      </c>
      <c r="AY128" s="17" t="s">
        <v>150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157</v>
      </c>
      <c r="BM128" s="223" t="s">
        <v>726</v>
      </c>
    </row>
    <row r="129" spans="1:47" s="2" customFormat="1" ht="12">
      <c r="A129" s="38"/>
      <c r="B129" s="39"/>
      <c r="C129" s="40"/>
      <c r="D129" s="225" t="s">
        <v>159</v>
      </c>
      <c r="E129" s="40"/>
      <c r="F129" s="226" t="s">
        <v>446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84</v>
      </c>
    </row>
    <row r="130" spans="1:51" s="13" customFormat="1" ht="12">
      <c r="A130" s="13"/>
      <c r="B130" s="230"/>
      <c r="C130" s="231"/>
      <c r="D130" s="232" t="s">
        <v>161</v>
      </c>
      <c r="E130" s="233" t="s">
        <v>19</v>
      </c>
      <c r="F130" s="234" t="s">
        <v>447</v>
      </c>
      <c r="G130" s="231"/>
      <c r="H130" s="233" t="s">
        <v>19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161</v>
      </c>
      <c r="AU130" s="240" t="s">
        <v>84</v>
      </c>
      <c r="AV130" s="13" t="s">
        <v>82</v>
      </c>
      <c r="AW130" s="13" t="s">
        <v>37</v>
      </c>
      <c r="AX130" s="13" t="s">
        <v>75</v>
      </c>
      <c r="AY130" s="240" t="s">
        <v>150</v>
      </c>
    </row>
    <row r="131" spans="1:51" s="14" customFormat="1" ht="12">
      <c r="A131" s="14"/>
      <c r="B131" s="241"/>
      <c r="C131" s="242"/>
      <c r="D131" s="232" t="s">
        <v>161</v>
      </c>
      <c r="E131" s="243" t="s">
        <v>19</v>
      </c>
      <c r="F131" s="244" t="s">
        <v>727</v>
      </c>
      <c r="G131" s="242"/>
      <c r="H131" s="245">
        <v>84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161</v>
      </c>
      <c r="AU131" s="251" t="s">
        <v>84</v>
      </c>
      <c r="AV131" s="14" t="s">
        <v>84</v>
      </c>
      <c r="AW131" s="14" t="s">
        <v>37</v>
      </c>
      <c r="AX131" s="14" t="s">
        <v>75</v>
      </c>
      <c r="AY131" s="251" t="s">
        <v>150</v>
      </c>
    </row>
    <row r="132" spans="1:65" s="2" customFormat="1" ht="37.8" customHeight="1">
      <c r="A132" s="38"/>
      <c r="B132" s="39"/>
      <c r="C132" s="212" t="s">
        <v>220</v>
      </c>
      <c r="D132" s="212" t="s">
        <v>152</v>
      </c>
      <c r="E132" s="213" t="s">
        <v>301</v>
      </c>
      <c r="F132" s="214" t="s">
        <v>302</v>
      </c>
      <c r="G132" s="215" t="s">
        <v>155</v>
      </c>
      <c r="H132" s="216">
        <v>84</v>
      </c>
      <c r="I132" s="217"/>
      <c r="J132" s="218">
        <f>ROUND(I132*H132,2)</f>
        <v>0</v>
      </c>
      <c r="K132" s="214" t="s">
        <v>156</v>
      </c>
      <c r="L132" s="44"/>
      <c r="M132" s="219" t="s">
        <v>19</v>
      </c>
      <c r="N132" s="220" t="s">
        <v>46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157</v>
      </c>
      <c r="AT132" s="223" t="s">
        <v>152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728</v>
      </c>
    </row>
    <row r="133" spans="1:47" s="2" customFormat="1" ht="12">
      <c r="A133" s="38"/>
      <c r="B133" s="39"/>
      <c r="C133" s="40"/>
      <c r="D133" s="225" t="s">
        <v>159</v>
      </c>
      <c r="E133" s="40"/>
      <c r="F133" s="226" t="s">
        <v>304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84</v>
      </c>
    </row>
    <row r="134" spans="1:65" s="2" customFormat="1" ht="16.5" customHeight="1">
      <c r="A134" s="38"/>
      <c r="B134" s="39"/>
      <c r="C134" s="252" t="s">
        <v>224</v>
      </c>
      <c r="D134" s="252" t="s">
        <v>202</v>
      </c>
      <c r="E134" s="253" t="s">
        <v>305</v>
      </c>
      <c r="F134" s="254" t="s">
        <v>306</v>
      </c>
      <c r="G134" s="255" t="s">
        <v>307</v>
      </c>
      <c r="H134" s="256">
        <v>1.26</v>
      </c>
      <c r="I134" s="257"/>
      <c r="J134" s="258">
        <f>ROUND(I134*H134,2)</f>
        <v>0</v>
      </c>
      <c r="K134" s="254" t="s">
        <v>156</v>
      </c>
      <c r="L134" s="259"/>
      <c r="M134" s="260" t="s">
        <v>19</v>
      </c>
      <c r="N134" s="261" t="s">
        <v>46</v>
      </c>
      <c r="O134" s="84"/>
      <c r="P134" s="221">
        <f>O134*H134</f>
        <v>0</v>
      </c>
      <c r="Q134" s="221">
        <v>0.001</v>
      </c>
      <c r="R134" s="221">
        <f>Q134*H134</f>
        <v>0.00126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206</v>
      </c>
      <c r="AT134" s="223" t="s">
        <v>202</v>
      </c>
      <c r="AU134" s="223" t="s">
        <v>84</v>
      </c>
      <c r="AY134" s="17" t="s">
        <v>150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157</v>
      </c>
      <c r="BM134" s="223" t="s">
        <v>729</v>
      </c>
    </row>
    <row r="135" spans="1:51" s="14" customFormat="1" ht="12">
      <c r="A135" s="14"/>
      <c r="B135" s="241"/>
      <c r="C135" s="242"/>
      <c r="D135" s="232" t="s">
        <v>161</v>
      </c>
      <c r="E135" s="243" t="s">
        <v>19</v>
      </c>
      <c r="F135" s="244" t="s">
        <v>730</v>
      </c>
      <c r="G135" s="242"/>
      <c r="H135" s="245">
        <v>1.26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161</v>
      </c>
      <c r="AU135" s="251" t="s">
        <v>84</v>
      </c>
      <c r="AV135" s="14" t="s">
        <v>84</v>
      </c>
      <c r="AW135" s="14" t="s">
        <v>37</v>
      </c>
      <c r="AX135" s="14" t="s">
        <v>75</v>
      </c>
      <c r="AY135" s="251" t="s">
        <v>150</v>
      </c>
    </row>
    <row r="136" spans="1:65" s="2" customFormat="1" ht="49.05" customHeight="1">
      <c r="A136" s="38"/>
      <c r="B136" s="39"/>
      <c r="C136" s="212" t="s">
        <v>235</v>
      </c>
      <c r="D136" s="212" t="s">
        <v>152</v>
      </c>
      <c r="E136" s="213" t="s">
        <v>310</v>
      </c>
      <c r="F136" s="214" t="s">
        <v>311</v>
      </c>
      <c r="G136" s="215" t="s">
        <v>155</v>
      </c>
      <c r="H136" s="216">
        <v>84</v>
      </c>
      <c r="I136" s="217"/>
      <c r="J136" s="218">
        <f>ROUND(I136*H136,2)</f>
        <v>0</v>
      </c>
      <c r="K136" s="214" t="s">
        <v>156</v>
      </c>
      <c r="L136" s="44"/>
      <c r="M136" s="219" t="s">
        <v>19</v>
      </c>
      <c r="N136" s="220" t="s">
        <v>46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157</v>
      </c>
      <c r="AT136" s="223" t="s">
        <v>152</v>
      </c>
      <c r="AU136" s="223" t="s">
        <v>84</v>
      </c>
      <c r="AY136" s="17" t="s">
        <v>150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157</v>
      </c>
      <c r="BM136" s="223" t="s">
        <v>731</v>
      </c>
    </row>
    <row r="137" spans="1:47" s="2" customFormat="1" ht="12">
      <c r="A137" s="38"/>
      <c r="B137" s="39"/>
      <c r="C137" s="40"/>
      <c r="D137" s="225" t="s">
        <v>159</v>
      </c>
      <c r="E137" s="40"/>
      <c r="F137" s="226" t="s">
        <v>313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159</v>
      </c>
      <c r="AU137" s="17" t="s">
        <v>84</v>
      </c>
    </row>
    <row r="138" spans="1:65" s="2" customFormat="1" ht="49.05" customHeight="1">
      <c r="A138" s="38"/>
      <c r="B138" s="39"/>
      <c r="C138" s="212" t="s">
        <v>240</v>
      </c>
      <c r="D138" s="212" t="s">
        <v>152</v>
      </c>
      <c r="E138" s="213" t="s">
        <v>453</v>
      </c>
      <c r="F138" s="214" t="s">
        <v>454</v>
      </c>
      <c r="G138" s="215" t="s">
        <v>155</v>
      </c>
      <c r="H138" s="216">
        <v>84</v>
      </c>
      <c r="I138" s="217"/>
      <c r="J138" s="218">
        <f>ROUND(I138*H138,2)</f>
        <v>0</v>
      </c>
      <c r="K138" s="214" t="s">
        <v>156</v>
      </c>
      <c r="L138" s="44"/>
      <c r="M138" s="219" t="s">
        <v>19</v>
      </c>
      <c r="N138" s="220" t="s">
        <v>46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157</v>
      </c>
      <c r="AT138" s="223" t="s">
        <v>152</v>
      </c>
      <c r="AU138" s="223" t="s">
        <v>84</v>
      </c>
      <c r="AY138" s="17" t="s">
        <v>150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157</v>
      </c>
      <c r="BM138" s="223" t="s">
        <v>732</v>
      </c>
    </row>
    <row r="139" spans="1:47" s="2" customFormat="1" ht="12">
      <c r="A139" s="38"/>
      <c r="B139" s="39"/>
      <c r="C139" s="40"/>
      <c r="D139" s="225" t="s">
        <v>159</v>
      </c>
      <c r="E139" s="40"/>
      <c r="F139" s="226" t="s">
        <v>456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84</v>
      </c>
    </row>
    <row r="140" spans="1:63" s="12" customFormat="1" ht="22.8" customHeight="1">
      <c r="A140" s="12"/>
      <c r="B140" s="196"/>
      <c r="C140" s="197"/>
      <c r="D140" s="198" t="s">
        <v>74</v>
      </c>
      <c r="E140" s="210" t="s">
        <v>84</v>
      </c>
      <c r="F140" s="210" t="s">
        <v>457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SUM(P141:P143)</f>
        <v>0</v>
      </c>
      <c r="Q140" s="204"/>
      <c r="R140" s="205">
        <f>SUM(R141:R143)</f>
        <v>24.837120000000002</v>
      </c>
      <c r="S140" s="204"/>
      <c r="T140" s="206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82</v>
      </c>
      <c r="AT140" s="208" t="s">
        <v>74</v>
      </c>
      <c r="AU140" s="208" t="s">
        <v>82</v>
      </c>
      <c r="AY140" s="207" t="s">
        <v>150</v>
      </c>
      <c r="BK140" s="209">
        <f>SUM(BK141:BK143)</f>
        <v>0</v>
      </c>
    </row>
    <row r="141" spans="1:65" s="2" customFormat="1" ht="24.15" customHeight="1">
      <c r="A141" s="38"/>
      <c r="B141" s="39"/>
      <c r="C141" s="212" t="s">
        <v>246</v>
      </c>
      <c r="D141" s="212" t="s">
        <v>152</v>
      </c>
      <c r="E141" s="213" t="s">
        <v>458</v>
      </c>
      <c r="F141" s="214" t="s">
        <v>459</v>
      </c>
      <c r="G141" s="215" t="s">
        <v>183</v>
      </c>
      <c r="H141" s="216">
        <v>12.544</v>
      </c>
      <c r="I141" s="217"/>
      <c r="J141" s="218">
        <f>ROUND(I141*H141,2)</f>
        <v>0</v>
      </c>
      <c r="K141" s="214" t="s">
        <v>156</v>
      </c>
      <c r="L141" s="44"/>
      <c r="M141" s="219" t="s">
        <v>19</v>
      </c>
      <c r="N141" s="220" t="s">
        <v>46</v>
      </c>
      <c r="O141" s="84"/>
      <c r="P141" s="221">
        <f>O141*H141</f>
        <v>0</v>
      </c>
      <c r="Q141" s="221">
        <v>1.98</v>
      </c>
      <c r="R141" s="221">
        <f>Q141*H141</f>
        <v>24.837120000000002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157</v>
      </c>
      <c r="AT141" s="223" t="s">
        <v>152</v>
      </c>
      <c r="AU141" s="223" t="s">
        <v>84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157</v>
      </c>
      <c r="BM141" s="223" t="s">
        <v>733</v>
      </c>
    </row>
    <row r="142" spans="1:47" s="2" customFormat="1" ht="12">
      <c r="A142" s="38"/>
      <c r="B142" s="39"/>
      <c r="C142" s="40"/>
      <c r="D142" s="225" t="s">
        <v>159</v>
      </c>
      <c r="E142" s="40"/>
      <c r="F142" s="226" t="s">
        <v>461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84</v>
      </c>
    </row>
    <row r="143" spans="1:51" s="14" customFormat="1" ht="12">
      <c r="A143" s="14"/>
      <c r="B143" s="241"/>
      <c r="C143" s="242"/>
      <c r="D143" s="232" t="s">
        <v>161</v>
      </c>
      <c r="E143" s="243" t="s">
        <v>19</v>
      </c>
      <c r="F143" s="244" t="s">
        <v>734</v>
      </c>
      <c r="G143" s="242"/>
      <c r="H143" s="245">
        <v>12.544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161</v>
      </c>
      <c r="AU143" s="251" t="s">
        <v>84</v>
      </c>
      <c r="AV143" s="14" t="s">
        <v>84</v>
      </c>
      <c r="AW143" s="14" t="s">
        <v>37</v>
      </c>
      <c r="AX143" s="14" t="s">
        <v>75</v>
      </c>
      <c r="AY143" s="251" t="s">
        <v>150</v>
      </c>
    </row>
    <row r="144" spans="1:63" s="12" customFormat="1" ht="22.8" customHeight="1">
      <c r="A144" s="12"/>
      <c r="B144" s="196"/>
      <c r="C144" s="197"/>
      <c r="D144" s="198" t="s">
        <v>74</v>
      </c>
      <c r="E144" s="210" t="s">
        <v>157</v>
      </c>
      <c r="F144" s="210" t="s">
        <v>464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SUM(P145:P146)</f>
        <v>0</v>
      </c>
      <c r="Q144" s="204"/>
      <c r="R144" s="205">
        <f>SUM(R145:R146)</f>
        <v>31.38345728</v>
      </c>
      <c r="S144" s="204"/>
      <c r="T144" s="206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82</v>
      </c>
      <c r="AT144" s="208" t="s">
        <v>74</v>
      </c>
      <c r="AU144" s="208" t="s">
        <v>82</v>
      </c>
      <c r="AY144" s="207" t="s">
        <v>150</v>
      </c>
      <c r="BK144" s="209">
        <f>SUM(BK145:BK146)</f>
        <v>0</v>
      </c>
    </row>
    <row r="145" spans="1:65" s="2" customFormat="1" ht="37.8" customHeight="1">
      <c r="A145" s="38"/>
      <c r="B145" s="39"/>
      <c r="C145" s="212" t="s">
        <v>8</v>
      </c>
      <c r="D145" s="212" t="s">
        <v>152</v>
      </c>
      <c r="E145" s="213" t="s">
        <v>735</v>
      </c>
      <c r="F145" s="214" t="s">
        <v>736</v>
      </c>
      <c r="G145" s="215" t="s">
        <v>183</v>
      </c>
      <c r="H145" s="216">
        <v>12.544</v>
      </c>
      <c r="I145" s="217"/>
      <c r="J145" s="218">
        <f>ROUND(I145*H145,2)</f>
        <v>0</v>
      </c>
      <c r="K145" s="214" t="s">
        <v>156</v>
      </c>
      <c r="L145" s="44"/>
      <c r="M145" s="219" t="s">
        <v>19</v>
      </c>
      <c r="N145" s="220" t="s">
        <v>46</v>
      </c>
      <c r="O145" s="84"/>
      <c r="P145" s="221">
        <f>O145*H145</f>
        <v>0</v>
      </c>
      <c r="Q145" s="221">
        <v>2.50187</v>
      </c>
      <c r="R145" s="221">
        <f>Q145*H145</f>
        <v>31.38345728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157</v>
      </c>
      <c r="AT145" s="223" t="s">
        <v>152</v>
      </c>
      <c r="AU145" s="223" t="s">
        <v>84</v>
      </c>
      <c r="AY145" s="17" t="s">
        <v>150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157</v>
      </c>
      <c r="BM145" s="223" t="s">
        <v>737</v>
      </c>
    </row>
    <row r="146" spans="1:47" s="2" customFormat="1" ht="12">
      <c r="A146" s="38"/>
      <c r="B146" s="39"/>
      <c r="C146" s="40"/>
      <c r="D146" s="225" t="s">
        <v>159</v>
      </c>
      <c r="E146" s="40"/>
      <c r="F146" s="226" t="s">
        <v>738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84</v>
      </c>
    </row>
    <row r="147" spans="1:63" s="12" customFormat="1" ht="22.8" customHeight="1">
      <c r="A147" s="12"/>
      <c r="B147" s="196"/>
      <c r="C147" s="197"/>
      <c r="D147" s="198" t="s">
        <v>74</v>
      </c>
      <c r="E147" s="210" t="s">
        <v>188</v>
      </c>
      <c r="F147" s="210" t="s">
        <v>193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SUM(P148:P150)</f>
        <v>0</v>
      </c>
      <c r="Q147" s="204"/>
      <c r="R147" s="205">
        <f>SUM(R148:R150)</f>
        <v>149.10899999999998</v>
      </c>
      <c r="S147" s="204"/>
      <c r="T147" s="206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82</v>
      </c>
      <c r="AT147" s="208" t="s">
        <v>74</v>
      </c>
      <c r="AU147" s="208" t="s">
        <v>82</v>
      </c>
      <c r="AY147" s="207" t="s">
        <v>150</v>
      </c>
      <c r="BK147" s="209">
        <f>SUM(BK148:BK150)</f>
        <v>0</v>
      </c>
    </row>
    <row r="148" spans="1:65" s="2" customFormat="1" ht="33" customHeight="1">
      <c r="A148" s="38"/>
      <c r="B148" s="39"/>
      <c r="C148" s="212" t="s">
        <v>261</v>
      </c>
      <c r="D148" s="212" t="s">
        <v>152</v>
      </c>
      <c r="E148" s="213" t="s">
        <v>739</v>
      </c>
      <c r="F148" s="214" t="s">
        <v>740</v>
      </c>
      <c r="G148" s="215" t="s">
        <v>155</v>
      </c>
      <c r="H148" s="216">
        <v>216.1</v>
      </c>
      <c r="I148" s="217"/>
      <c r="J148" s="218">
        <f>ROUND(I148*H148,2)</f>
        <v>0</v>
      </c>
      <c r="K148" s="214" t="s">
        <v>156</v>
      </c>
      <c r="L148" s="44"/>
      <c r="M148" s="219" t="s">
        <v>19</v>
      </c>
      <c r="N148" s="220" t="s">
        <v>46</v>
      </c>
      <c r="O148" s="84"/>
      <c r="P148" s="221">
        <f>O148*H148</f>
        <v>0</v>
      </c>
      <c r="Q148" s="221">
        <v>0.69</v>
      </c>
      <c r="R148" s="221">
        <f>Q148*H148</f>
        <v>149.10899999999998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157</v>
      </c>
      <c r="AT148" s="223" t="s">
        <v>152</v>
      </c>
      <c r="AU148" s="223" t="s">
        <v>84</v>
      </c>
      <c r="AY148" s="17" t="s">
        <v>150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82</v>
      </c>
      <c r="BK148" s="224">
        <f>ROUND(I148*H148,2)</f>
        <v>0</v>
      </c>
      <c r="BL148" s="17" t="s">
        <v>157</v>
      </c>
      <c r="BM148" s="223" t="s">
        <v>741</v>
      </c>
    </row>
    <row r="149" spans="1:47" s="2" customFormat="1" ht="12">
      <c r="A149" s="38"/>
      <c r="B149" s="39"/>
      <c r="C149" s="40"/>
      <c r="D149" s="225" t="s">
        <v>159</v>
      </c>
      <c r="E149" s="40"/>
      <c r="F149" s="226" t="s">
        <v>742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159</v>
      </c>
      <c r="AU149" s="17" t="s">
        <v>84</v>
      </c>
    </row>
    <row r="150" spans="1:51" s="14" customFormat="1" ht="12">
      <c r="A150" s="14"/>
      <c r="B150" s="241"/>
      <c r="C150" s="242"/>
      <c r="D150" s="232" t="s">
        <v>161</v>
      </c>
      <c r="E150" s="243" t="s">
        <v>19</v>
      </c>
      <c r="F150" s="244" t="s">
        <v>743</v>
      </c>
      <c r="G150" s="242"/>
      <c r="H150" s="245">
        <v>216.1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161</v>
      </c>
      <c r="AU150" s="251" t="s">
        <v>84</v>
      </c>
      <c r="AV150" s="14" t="s">
        <v>84</v>
      </c>
      <c r="AW150" s="14" t="s">
        <v>37</v>
      </c>
      <c r="AX150" s="14" t="s">
        <v>75</v>
      </c>
      <c r="AY150" s="251" t="s">
        <v>150</v>
      </c>
    </row>
    <row r="151" spans="1:63" s="12" customFormat="1" ht="22.8" customHeight="1">
      <c r="A151" s="12"/>
      <c r="B151" s="196"/>
      <c r="C151" s="197"/>
      <c r="D151" s="198" t="s">
        <v>74</v>
      </c>
      <c r="E151" s="210" t="s">
        <v>501</v>
      </c>
      <c r="F151" s="210" t="s">
        <v>502</v>
      </c>
      <c r="G151" s="197"/>
      <c r="H151" s="197"/>
      <c r="I151" s="200"/>
      <c r="J151" s="211">
        <f>BK151</f>
        <v>0</v>
      </c>
      <c r="K151" s="197"/>
      <c r="L151" s="202"/>
      <c r="M151" s="203"/>
      <c r="N151" s="204"/>
      <c r="O151" s="204"/>
      <c r="P151" s="205">
        <f>SUM(P152:P154)</f>
        <v>0</v>
      </c>
      <c r="Q151" s="204"/>
      <c r="R151" s="205">
        <f>SUM(R152:R154)</f>
        <v>0</v>
      </c>
      <c r="S151" s="204"/>
      <c r="T151" s="206">
        <f>SUM(T152:T154)</f>
        <v>35.68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7" t="s">
        <v>82</v>
      </c>
      <c r="AT151" s="208" t="s">
        <v>74</v>
      </c>
      <c r="AU151" s="208" t="s">
        <v>82</v>
      </c>
      <c r="AY151" s="207" t="s">
        <v>150</v>
      </c>
      <c r="BK151" s="209">
        <f>SUM(BK152:BK154)</f>
        <v>0</v>
      </c>
    </row>
    <row r="152" spans="1:65" s="2" customFormat="1" ht="24.15" customHeight="1">
      <c r="A152" s="38"/>
      <c r="B152" s="39"/>
      <c r="C152" s="212" t="s">
        <v>268</v>
      </c>
      <c r="D152" s="212" t="s">
        <v>152</v>
      </c>
      <c r="E152" s="213" t="s">
        <v>744</v>
      </c>
      <c r="F152" s="214" t="s">
        <v>745</v>
      </c>
      <c r="G152" s="215" t="s">
        <v>227</v>
      </c>
      <c r="H152" s="216">
        <v>111.5</v>
      </c>
      <c r="I152" s="217"/>
      <c r="J152" s="218">
        <f>ROUND(I152*H152,2)</f>
        <v>0</v>
      </c>
      <c r="K152" s="214" t="s">
        <v>156</v>
      </c>
      <c r="L152" s="44"/>
      <c r="M152" s="219" t="s">
        <v>19</v>
      </c>
      <c r="N152" s="220" t="s">
        <v>46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0.32</v>
      </c>
      <c r="T152" s="222">
        <f>S152*H152</f>
        <v>35.68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157</v>
      </c>
      <c r="AT152" s="223" t="s">
        <v>152</v>
      </c>
      <c r="AU152" s="223" t="s">
        <v>84</v>
      </c>
      <c r="AY152" s="17" t="s">
        <v>150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157</v>
      </c>
      <c r="BM152" s="223" t="s">
        <v>746</v>
      </c>
    </row>
    <row r="153" spans="1:47" s="2" customFormat="1" ht="12">
      <c r="A153" s="38"/>
      <c r="B153" s="39"/>
      <c r="C153" s="40"/>
      <c r="D153" s="225" t="s">
        <v>159</v>
      </c>
      <c r="E153" s="40"/>
      <c r="F153" s="226" t="s">
        <v>747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159</v>
      </c>
      <c r="AU153" s="17" t="s">
        <v>84</v>
      </c>
    </row>
    <row r="154" spans="1:51" s="14" customFormat="1" ht="12">
      <c r="A154" s="14"/>
      <c r="B154" s="241"/>
      <c r="C154" s="242"/>
      <c r="D154" s="232" t="s">
        <v>161</v>
      </c>
      <c r="E154" s="243" t="s">
        <v>19</v>
      </c>
      <c r="F154" s="244" t="s">
        <v>748</v>
      </c>
      <c r="G154" s="242"/>
      <c r="H154" s="245">
        <v>111.5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161</v>
      </c>
      <c r="AU154" s="251" t="s">
        <v>84</v>
      </c>
      <c r="AV154" s="14" t="s">
        <v>84</v>
      </c>
      <c r="AW154" s="14" t="s">
        <v>37</v>
      </c>
      <c r="AX154" s="14" t="s">
        <v>75</v>
      </c>
      <c r="AY154" s="251" t="s">
        <v>150</v>
      </c>
    </row>
    <row r="155" spans="1:63" s="12" customFormat="1" ht="22.8" customHeight="1">
      <c r="A155" s="12"/>
      <c r="B155" s="196"/>
      <c r="C155" s="197"/>
      <c r="D155" s="198" t="s">
        <v>74</v>
      </c>
      <c r="E155" s="210" t="s">
        <v>749</v>
      </c>
      <c r="F155" s="210" t="s">
        <v>750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SUM(P156:P160)</f>
        <v>0</v>
      </c>
      <c r="Q155" s="204"/>
      <c r="R155" s="205">
        <f>SUM(R156:R160)</f>
        <v>1.1317249999999999</v>
      </c>
      <c r="S155" s="204"/>
      <c r="T155" s="206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82</v>
      </c>
      <c r="AT155" s="208" t="s">
        <v>74</v>
      </c>
      <c r="AU155" s="208" t="s">
        <v>82</v>
      </c>
      <c r="AY155" s="207" t="s">
        <v>150</v>
      </c>
      <c r="BK155" s="209">
        <f>SUM(BK156:BK160)</f>
        <v>0</v>
      </c>
    </row>
    <row r="156" spans="1:65" s="2" customFormat="1" ht="33" customHeight="1">
      <c r="A156" s="38"/>
      <c r="B156" s="39"/>
      <c r="C156" s="212" t="s">
        <v>299</v>
      </c>
      <c r="D156" s="212" t="s">
        <v>152</v>
      </c>
      <c r="E156" s="213" t="s">
        <v>751</v>
      </c>
      <c r="F156" s="214" t="s">
        <v>752</v>
      </c>
      <c r="G156" s="215" t="s">
        <v>227</v>
      </c>
      <c r="H156" s="216">
        <v>111.5</v>
      </c>
      <c r="I156" s="217"/>
      <c r="J156" s="218">
        <f>ROUND(I156*H156,2)</f>
        <v>0</v>
      </c>
      <c r="K156" s="214" t="s">
        <v>156</v>
      </c>
      <c r="L156" s="44"/>
      <c r="M156" s="219" t="s">
        <v>19</v>
      </c>
      <c r="N156" s="220" t="s">
        <v>46</v>
      </c>
      <c r="O156" s="84"/>
      <c r="P156" s="221">
        <f>O156*H156</f>
        <v>0</v>
      </c>
      <c r="Q156" s="221">
        <v>3E-05</v>
      </c>
      <c r="R156" s="221">
        <f>Q156*H156</f>
        <v>0.003345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157</v>
      </c>
      <c r="AT156" s="223" t="s">
        <v>152</v>
      </c>
      <c r="AU156" s="223" t="s">
        <v>84</v>
      </c>
      <c r="AY156" s="17" t="s">
        <v>150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157</v>
      </c>
      <c r="BM156" s="223" t="s">
        <v>753</v>
      </c>
    </row>
    <row r="157" spans="1:47" s="2" customFormat="1" ht="12">
      <c r="A157" s="38"/>
      <c r="B157" s="39"/>
      <c r="C157" s="40"/>
      <c r="D157" s="225" t="s">
        <v>159</v>
      </c>
      <c r="E157" s="40"/>
      <c r="F157" s="226" t="s">
        <v>754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159</v>
      </c>
      <c r="AU157" s="17" t="s">
        <v>84</v>
      </c>
    </row>
    <row r="158" spans="1:51" s="14" customFormat="1" ht="12">
      <c r="A158" s="14"/>
      <c r="B158" s="241"/>
      <c r="C158" s="242"/>
      <c r="D158" s="232" t="s">
        <v>161</v>
      </c>
      <c r="E158" s="243" t="s">
        <v>19</v>
      </c>
      <c r="F158" s="244" t="s">
        <v>748</v>
      </c>
      <c r="G158" s="242"/>
      <c r="H158" s="245">
        <v>111.5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1" t="s">
        <v>161</v>
      </c>
      <c r="AU158" s="251" t="s">
        <v>84</v>
      </c>
      <c r="AV158" s="14" t="s">
        <v>84</v>
      </c>
      <c r="AW158" s="14" t="s">
        <v>37</v>
      </c>
      <c r="AX158" s="14" t="s">
        <v>75</v>
      </c>
      <c r="AY158" s="251" t="s">
        <v>150</v>
      </c>
    </row>
    <row r="159" spans="1:65" s="2" customFormat="1" ht="24.15" customHeight="1">
      <c r="A159" s="38"/>
      <c r="B159" s="39"/>
      <c r="C159" s="252" t="s">
        <v>364</v>
      </c>
      <c r="D159" s="252" t="s">
        <v>202</v>
      </c>
      <c r="E159" s="253" t="s">
        <v>755</v>
      </c>
      <c r="F159" s="254" t="s">
        <v>756</v>
      </c>
      <c r="G159" s="255" t="s">
        <v>227</v>
      </c>
      <c r="H159" s="256">
        <v>122.65</v>
      </c>
      <c r="I159" s="257"/>
      <c r="J159" s="258">
        <f>ROUND(I159*H159,2)</f>
        <v>0</v>
      </c>
      <c r="K159" s="254" t="s">
        <v>156</v>
      </c>
      <c r="L159" s="259"/>
      <c r="M159" s="260" t="s">
        <v>19</v>
      </c>
      <c r="N159" s="261" t="s">
        <v>46</v>
      </c>
      <c r="O159" s="84"/>
      <c r="P159" s="221">
        <f>O159*H159</f>
        <v>0</v>
      </c>
      <c r="Q159" s="221">
        <v>0.0092</v>
      </c>
      <c r="R159" s="221">
        <f>Q159*H159</f>
        <v>1.12838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206</v>
      </c>
      <c r="AT159" s="223" t="s">
        <v>202</v>
      </c>
      <c r="AU159" s="223" t="s">
        <v>84</v>
      </c>
      <c r="AY159" s="17" t="s">
        <v>150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157</v>
      </c>
      <c r="BM159" s="223" t="s">
        <v>757</v>
      </c>
    </row>
    <row r="160" spans="1:51" s="14" customFormat="1" ht="12">
      <c r="A160" s="14"/>
      <c r="B160" s="241"/>
      <c r="C160" s="242"/>
      <c r="D160" s="232" t="s">
        <v>161</v>
      </c>
      <c r="E160" s="243" t="s">
        <v>19</v>
      </c>
      <c r="F160" s="244" t="s">
        <v>758</v>
      </c>
      <c r="G160" s="242"/>
      <c r="H160" s="245">
        <v>122.65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161</v>
      </c>
      <c r="AU160" s="251" t="s">
        <v>84</v>
      </c>
      <c r="AV160" s="14" t="s">
        <v>84</v>
      </c>
      <c r="AW160" s="14" t="s">
        <v>37</v>
      </c>
      <c r="AX160" s="14" t="s">
        <v>75</v>
      </c>
      <c r="AY160" s="251" t="s">
        <v>150</v>
      </c>
    </row>
    <row r="161" spans="1:63" s="12" customFormat="1" ht="22.8" customHeight="1">
      <c r="A161" s="12"/>
      <c r="B161" s="196"/>
      <c r="C161" s="197"/>
      <c r="D161" s="198" t="s">
        <v>74</v>
      </c>
      <c r="E161" s="210" t="s">
        <v>508</v>
      </c>
      <c r="F161" s="210" t="s">
        <v>509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SUM(P162:P168)</f>
        <v>0</v>
      </c>
      <c r="Q161" s="204"/>
      <c r="R161" s="205">
        <f>SUM(R162:R168)</f>
        <v>63.305855859999994</v>
      </c>
      <c r="S161" s="204"/>
      <c r="T161" s="206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82</v>
      </c>
      <c r="AT161" s="208" t="s">
        <v>74</v>
      </c>
      <c r="AU161" s="208" t="s">
        <v>82</v>
      </c>
      <c r="AY161" s="207" t="s">
        <v>150</v>
      </c>
      <c r="BK161" s="209">
        <f>SUM(BK162:BK168)</f>
        <v>0</v>
      </c>
    </row>
    <row r="162" spans="1:65" s="2" customFormat="1" ht="33" customHeight="1">
      <c r="A162" s="38"/>
      <c r="B162" s="39"/>
      <c r="C162" s="212" t="s">
        <v>369</v>
      </c>
      <c r="D162" s="212" t="s">
        <v>152</v>
      </c>
      <c r="E162" s="213" t="s">
        <v>759</v>
      </c>
      <c r="F162" s="214" t="s">
        <v>760</v>
      </c>
      <c r="G162" s="215" t="s">
        <v>183</v>
      </c>
      <c r="H162" s="216">
        <v>25.088</v>
      </c>
      <c r="I162" s="217"/>
      <c r="J162" s="218">
        <f>ROUND(I162*H162,2)</f>
        <v>0</v>
      </c>
      <c r="K162" s="214" t="s">
        <v>156</v>
      </c>
      <c r="L162" s="44"/>
      <c r="M162" s="219" t="s">
        <v>19</v>
      </c>
      <c r="N162" s="220" t="s">
        <v>46</v>
      </c>
      <c r="O162" s="84"/>
      <c r="P162" s="221">
        <f>O162*H162</f>
        <v>0</v>
      </c>
      <c r="Q162" s="221">
        <v>2.50187</v>
      </c>
      <c r="R162" s="221">
        <f>Q162*H162</f>
        <v>62.76691456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157</v>
      </c>
      <c r="AT162" s="223" t="s">
        <v>152</v>
      </c>
      <c r="AU162" s="223" t="s">
        <v>84</v>
      </c>
      <c r="AY162" s="17" t="s">
        <v>150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157</v>
      </c>
      <c r="BM162" s="223" t="s">
        <v>761</v>
      </c>
    </row>
    <row r="163" spans="1:47" s="2" customFormat="1" ht="12">
      <c r="A163" s="38"/>
      <c r="B163" s="39"/>
      <c r="C163" s="40"/>
      <c r="D163" s="225" t="s">
        <v>159</v>
      </c>
      <c r="E163" s="40"/>
      <c r="F163" s="226" t="s">
        <v>762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84</v>
      </c>
    </row>
    <row r="164" spans="1:51" s="14" customFormat="1" ht="12">
      <c r="A164" s="14"/>
      <c r="B164" s="241"/>
      <c r="C164" s="242"/>
      <c r="D164" s="232" t="s">
        <v>161</v>
      </c>
      <c r="E164" s="243" t="s">
        <v>19</v>
      </c>
      <c r="F164" s="244" t="s">
        <v>763</v>
      </c>
      <c r="G164" s="242"/>
      <c r="H164" s="245">
        <v>25.088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161</v>
      </c>
      <c r="AU164" s="251" t="s">
        <v>84</v>
      </c>
      <c r="AV164" s="14" t="s">
        <v>84</v>
      </c>
      <c r="AW164" s="14" t="s">
        <v>37</v>
      </c>
      <c r="AX164" s="14" t="s">
        <v>75</v>
      </c>
      <c r="AY164" s="251" t="s">
        <v>150</v>
      </c>
    </row>
    <row r="165" spans="1:65" s="2" customFormat="1" ht="21.75" customHeight="1">
      <c r="A165" s="38"/>
      <c r="B165" s="39"/>
      <c r="C165" s="212" t="s">
        <v>7</v>
      </c>
      <c r="D165" s="212" t="s">
        <v>152</v>
      </c>
      <c r="E165" s="213" t="s">
        <v>517</v>
      </c>
      <c r="F165" s="214" t="s">
        <v>518</v>
      </c>
      <c r="G165" s="215" t="s">
        <v>155</v>
      </c>
      <c r="H165" s="216">
        <v>134.065</v>
      </c>
      <c r="I165" s="217"/>
      <c r="J165" s="218">
        <f>ROUND(I165*H165,2)</f>
        <v>0</v>
      </c>
      <c r="K165" s="214" t="s">
        <v>156</v>
      </c>
      <c r="L165" s="44"/>
      <c r="M165" s="219" t="s">
        <v>19</v>
      </c>
      <c r="N165" s="220" t="s">
        <v>46</v>
      </c>
      <c r="O165" s="84"/>
      <c r="P165" s="221">
        <f>O165*H165</f>
        <v>0</v>
      </c>
      <c r="Q165" s="221">
        <v>0.00402</v>
      </c>
      <c r="R165" s="221">
        <f>Q165*H165</f>
        <v>0.5389413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157</v>
      </c>
      <c r="AT165" s="223" t="s">
        <v>152</v>
      </c>
      <c r="AU165" s="223" t="s">
        <v>84</v>
      </c>
      <c r="AY165" s="17" t="s">
        <v>150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157</v>
      </c>
      <c r="BM165" s="223" t="s">
        <v>764</v>
      </c>
    </row>
    <row r="166" spans="1:47" s="2" customFormat="1" ht="12">
      <c r="A166" s="38"/>
      <c r="B166" s="39"/>
      <c r="C166" s="40"/>
      <c r="D166" s="225" t="s">
        <v>159</v>
      </c>
      <c r="E166" s="40"/>
      <c r="F166" s="226" t="s">
        <v>520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84</v>
      </c>
    </row>
    <row r="167" spans="1:51" s="14" customFormat="1" ht="12">
      <c r="A167" s="14"/>
      <c r="B167" s="241"/>
      <c r="C167" s="242"/>
      <c r="D167" s="232" t="s">
        <v>161</v>
      </c>
      <c r="E167" s="243" t="s">
        <v>19</v>
      </c>
      <c r="F167" s="244" t="s">
        <v>765</v>
      </c>
      <c r="G167" s="242"/>
      <c r="H167" s="245">
        <v>129.34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161</v>
      </c>
      <c r="AU167" s="251" t="s">
        <v>84</v>
      </c>
      <c r="AV167" s="14" t="s">
        <v>84</v>
      </c>
      <c r="AW167" s="14" t="s">
        <v>37</v>
      </c>
      <c r="AX167" s="14" t="s">
        <v>75</v>
      </c>
      <c r="AY167" s="251" t="s">
        <v>150</v>
      </c>
    </row>
    <row r="168" spans="1:51" s="14" customFormat="1" ht="12">
      <c r="A168" s="14"/>
      <c r="B168" s="241"/>
      <c r="C168" s="242"/>
      <c r="D168" s="232" t="s">
        <v>161</v>
      </c>
      <c r="E168" s="243" t="s">
        <v>19</v>
      </c>
      <c r="F168" s="244" t="s">
        <v>766</v>
      </c>
      <c r="G168" s="242"/>
      <c r="H168" s="245">
        <v>4.725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161</v>
      </c>
      <c r="AU168" s="251" t="s">
        <v>84</v>
      </c>
      <c r="AV168" s="14" t="s">
        <v>84</v>
      </c>
      <c r="AW168" s="14" t="s">
        <v>37</v>
      </c>
      <c r="AX168" s="14" t="s">
        <v>75</v>
      </c>
      <c r="AY168" s="251" t="s">
        <v>150</v>
      </c>
    </row>
    <row r="169" spans="1:63" s="12" customFormat="1" ht="22.8" customHeight="1">
      <c r="A169" s="12"/>
      <c r="B169" s="196"/>
      <c r="C169" s="197"/>
      <c r="D169" s="198" t="s">
        <v>74</v>
      </c>
      <c r="E169" s="210" t="s">
        <v>526</v>
      </c>
      <c r="F169" s="210" t="s">
        <v>527</v>
      </c>
      <c r="G169" s="197"/>
      <c r="H169" s="197"/>
      <c r="I169" s="200"/>
      <c r="J169" s="211">
        <f>BK169</f>
        <v>0</v>
      </c>
      <c r="K169" s="197"/>
      <c r="L169" s="202"/>
      <c r="M169" s="203"/>
      <c r="N169" s="204"/>
      <c r="O169" s="204"/>
      <c r="P169" s="205">
        <f>SUM(P170:P171)</f>
        <v>0</v>
      </c>
      <c r="Q169" s="204"/>
      <c r="R169" s="205">
        <f>SUM(R170:R171)</f>
        <v>147.11885999999998</v>
      </c>
      <c r="S169" s="204"/>
      <c r="T169" s="206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7" t="s">
        <v>82</v>
      </c>
      <c r="AT169" s="208" t="s">
        <v>74</v>
      </c>
      <c r="AU169" s="208" t="s">
        <v>82</v>
      </c>
      <c r="AY169" s="207" t="s">
        <v>150</v>
      </c>
      <c r="BK169" s="209">
        <f>SUM(BK170:BK171)</f>
        <v>0</v>
      </c>
    </row>
    <row r="170" spans="1:65" s="2" customFormat="1" ht="33" customHeight="1">
      <c r="A170" s="38"/>
      <c r="B170" s="39"/>
      <c r="C170" s="212" t="s">
        <v>375</v>
      </c>
      <c r="D170" s="212" t="s">
        <v>152</v>
      </c>
      <c r="E170" s="213" t="s">
        <v>767</v>
      </c>
      <c r="F170" s="214" t="s">
        <v>768</v>
      </c>
      <c r="G170" s="215" t="s">
        <v>531</v>
      </c>
      <c r="H170" s="216">
        <v>21</v>
      </c>
      <c r="I170" s="217"/>
      <c r="J170" s="218">
        <f>ROUND(I170*H170,2)</f>
        <v>0</v>
      </c>
      <c r="K170" s="214" t="s">
        <v>156</v>
      </c>
      <c r="L170" s="44"/>
      <c r="M170" s="219" t="s">
        <v>19</v>
      </c>
      <c r="N170" s="220" t="s">
        <v>46</v>
      </c>
      <c r="O170" s="84"/>
      <c r="P170" s="221">
        <f>O170*H170</f>
        <v>0</v>
      </c>
      <c r="Q170" s="221">
        <v>7.00566</v>
      </c>
      <c r="R170" s="221">
        <f>Q170*H170</f>
        <v>147.11885999999998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157</v>
      </c>
      <c r="AT170" s="223" t="s">
        <v>152</v>
      </c>
      <c r="AU170" s="223" t="s">
        <v>84</v>
      </c>
      <c r="AY170" s="17" t="s">
        <v>150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82</v>
      </c>
      <c r="BK170" s="224">
        <f>ROUND(I170*H170,2)</f>
        <v>0</v>
      </c>
      <c r="BL170" s="17" t="s">
        <v>157</v>
      </c>
      <c r="BM170" s="223" t="s">
        <v>769</v>
      </c>
    </row>
    <row r="171" spans="1:47" s="2" customFormat="1" ht="12">
      <c r="A171" s="38"/>
      <c r="B171" s="39"/>
      <c r="C171" s="40"/>
      <c r="D171" s="225" t="s">
        <v>159</v>
      </c>
      <c r="E171" s="40"/>
      <c r="F171" s="226" t="s">
        <v>770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159</v>
      </c>
      <c r="AU171" s="17" t="s">
        <v>84</v>
      </c>
    </row>
    <row r="172" spans="1:63" s="12" customFormat="1" ht="22.8" customHeight="1">
      <c r="A172" s="12"/>
      <c r="B172" s="196"/>
      <c r="C172" s="197"/>
      <c r="D172" s="198" t="s">
        <v>74</v>
      </c>
      <c r="E172" s="210" t="s">
        <v>244</v>
      </c>
      <c r="F172" s="210" t="s">
        <v>245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SUM(P173:P189)</f>
        <v>0</v>
      </c>
      <c r="Q172" s="204"/>
      <c r="R172" s="205">
        <f>SUM(R173:R189)</f>
        <v>0</v>
      </c>
      <c r="S172" s="204"/>
      <c r="T172" s="206">
        <f>SUM(T173:T189)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82</v>
      </c>
      <c r="AT172" s="208" t="s">
        <v>74</v>
      </c>
      <c r="AU172" s="208" t="s">
        <v>82</v>
      </c>
      <c r="AY172" s="207" t="s">
        <v>150</v>
      </c>
      <c r="BK172" s="209">
        <f>SUM(BK173:BK189)</f>
        <v>0</v>
      </c>
    </row>
    <row r="173" spans="1:65" s="2" customFormat="1" ht="33" customHeight="1">
      <c r="A173" s="38"/>
      <c r="B173" s="39"/>
      <c r="C173" s="212" t="s">
        <v>378</v>
      </c>
      <c r="D173" s="212" t="s">
        <v>152</v>
      </c>
      <c r="E173" s="213" t="s">
        <v>247</v>
      </c>
      <c r="F173" s="214" t="s">
        <v>248</v>
      </c>
      <c r="G173" s="215" t="s">
        <v>205</v>
      </c>
      <c r="H173" s="216">
        <v>130.764</v>
      </c>
      <c r="I173" s="217"/>
      <c r="J173" s="218">
        <f>ROUND(I173*H173,2)</f>
        <v>0</v>
      </c>
      <c r="K173" s="214" t="s">
        <v>156</v>
      </c>
      <c r="L173" s="44"/>
      <c r="M173" s="219" t="s">
        <v>19</v>
      </c>
      <c r="N173" s="220" t="s">
        <v>46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157</v>
      </c>
      <c r="AT173" s="223" t="s">
        <v>152</v>
      </c>
      <c r="AU173" s="223" t="s">
        <v>84</v>
      </c>
      <c r="AY173" s="17" t="s">
        <v>150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82</v>
      </c>
      <c r="BK173" s="224">
        <f>ROUND(I173*H173,2)</f>
        <v>0</v>
      </c>
      <c r="BL173" s="17" t="s">
        <v>157</v>
      </c>
      <c r="BM173" s="223" t="s">
        <v>771</v>
      </c>
    </row>
    <row r="174" spans="1:47" s="2" customFormat="1" ht="12">
      <c r="A174" s="38"/>
      <c r="B174" s="39"/>
      <c r="C174" s="40"/>
      <c r="D174" s="225" t="s">
        <v>159</v>
      </c>
      <c r="E174" s="40"/>
      <c r="F174" s="226" t="s">
        <v>250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159</v>
      </c>
      <c r="AU174" s="17" t="s">
        <v>84</v>
      </c>
    </row>
    <row r="175" spans="1:51" s="13" customFormat="1" ht="12">
      <c r="A175" s="13"/>
      <c r="B175" s="230"/>
      <c r="C175" s="231"/>
      <c r="D175" s="232" t="s">
        <v>161</v>
      </c>
      <c r="E175" s="233" t="s">
        <v>19</v>
      </c>
      <c r="F175" s="234" t="s">
        <v>251</v>
      </c>
      <c r="G175" s="231"/>
      <c r="H175" s="233" t="s">
        <v>19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161</v>
      </c>
      <c r="AU175" s="240" t="s">
        <v>84</v>
      </c>
      <c r="AV175" s="13" t="s">
        <v>82</v>
      </c>
      <c r="AW175" s="13" t="s">
        <v>37</v>
      </c>
      <c r="AX175" s="13" t="s">
        <v>75</v>
      </c>
      <c r="AY175" s="240" t="s">
        <v>150</v>
      </c>
    </row>
    <row r="176" spans="1:51" s="14" customFormat="1" ht="12">
      <c r="A176" s="14"/>
      <c r="B176" s="241"/>
      <c r="C176" s="242"/>
      <c r="D176" s="232" t="s">
        <v>161</v>
      </c>
      <c r="E176" s="243" t="s">
        <v>19</v>
      </c>
      <c r="F176" s="244" t="s">
        <v>772</v>
      </c>
      <c r="G176" s="242"/>
      <c r="H176" s="245">
        <v>95.084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161</v>
      </c>
      <c r="AU176" s="251" t="s">
        <v>84</v>
      </c>
      <c r="AV176" s="14" t="s">
        <v>84</v>
      </c>
      <c r="AW176" s="14" t="s">
        <v>37</v>
      </c>
      <c r="AX176" s="14" t="s">
        <v>75</v>
      </c>
      <c r="AY176" s="251" t="s">
        <v>150</v>
      </c>
    </row>
    <row r="177" spans="1:51" s="13" customFormat="1" ht="12">
      <c r="A177" s="13"/>
      <c r="B177" s="230"/>
      <c r="C177" s="231"/>
      <c r="D177" s="232" t="s">
        <v>161</v>
      </c>
      <c r="E177" s="233" t="s">
        <v>19</v>
      </c>
      <c r="F177" s="234" t="s">
        <v>538</v>
      </c>
      <c r="G177" s="231"/>
      <c r="H177" s="233" t="s">
        <v>19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161</v>
      </c>
      <c r="AU177" s="240" t="s">
        <v>84</v>
      </c>
      <c r="AV177" s="13" t="s">
        <v>82</v>
      </c>
      <c r="AW177" s="13" t="s">
        <v>37</v>
      </c>
      <c r="AX177" s="13" t="s">
        <v>75</v>
      </c>
      <c r="AY177" s="240" t="s">
        <v>150</v>
      </c>
    </row>
    <row r="178" spans="1:51" s="14" customFormat="1" ht="12">
      <c r="A178" s="14"/>
      <c r="B178" s="241"/>
      <c r="C178" s="242"/>
      <c r="D178" s="232" t="s">
        <v>161</v>
      </c>
      <c r="E178" s="243" t="s">
        <v>19</v>
      </c>
      <c r="F178" s="244" t="s">
        <v>773</v>
      </c>
      <c r="G178" s="242"/>
      <c r="H178" s="245">
        <v>35.68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161</v>
      </c>
      <c r="AU178" s="251" t="s">
        <v>84</v>
      </c>
      <c r="AV178" s="14" t="s">
        <v>84</v>
      </c>
      <c r="AW178" s="14" t="s">
        <v>37</v>
      </c>
      <c r="AX178" s="14" t="s">
        <v>75</v>
      </c>
      <c r="AY178" s="251" t="s">
        <v>150</v>
      </c>
    </row>
    <row r="179" spans="1:65" s="2" customFormat="1" ht="44.25" customHeight="1">
      <c r="A179" s="38"/>
      <c r="B179" s="39"/>
      <c r="C179" s="212" t="s">
        <v>380</v>
      </c>
      <c r="D179" s="212" t="s">
        <v>152</v>
      </c>
      <c r="E179" s="213" t="s">
        <v>255</v>
      </c>
      <c r="F179" s="214" t="s">
        <v>256</v>
      </c>
      <c r="G179" s="215" t="s">
        <v>205</v>
      </c>
      <c r="H179" s="216">
        <v>3399.864</v>
      </c>
      <c r="I179" s="217"/>
      <c r="J179" s="218">
        <f>ROUND(I179*H179,2)</f>
        <v>0</v>
      </c>
      <c r="K179" s="214" t="s">
        <v>156</v>
      </c>
      <c r="L179" s="44"/>
      <c r="M179" s="219" t="s">
        <v>19</v>
      </c>
      <c r="N179" s="220" t="s">
        <v>46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157</v>
      </c>
      <c r="AT179" s="223" t="s">
        <v>152</v>
      </c>
      <c r="AU179" s="223" t="s">
        <v>84</v>
      </c>
      <c r="AY179" s="17" t="s">
        <v>150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82</v>
      </c>
      <c r="BK179" s="224">
        <f>ROUND(I179*H179,2)</f>
        <v>0</v>
      </c>
      <c r="BL179" s="17" t="s">
        <v>157</v>
      </c>
      <c r="BM179" s="223" t="s">
        <v>774</v>
      </c>
    </row>
    <row r="180" spans="1:47" s="2" customFormat="1" ht="12">
      <c r="A180" s="38"/>
      <c r="B180" s="39"/>
      <c r="C180" s="40"/>
      <c r="D180" s="225" t="s">
        <v>159</v>
      </c>
      <c r="E180" s="40"/>
      <c r="F180" s="226" t="s">
        <v>258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159</v>
      </c>
      <c r="AU180" s="17" t="s">
        <v>84</v>
      </c>
    </row>
    <row r="181" spans="1:51" s="14" customFormat="1" ht="12">
      <c r="A181" s="14"/>
      <c r="B181" s="241"/>
      <c r="C181" s="242"/>
      <c r="D181" s="232" t="s">
        <v>161</v>
      </c>
      <c r="E181" s="243" t="s">
        <v>19</v>
      </c>
      <c r="F181" s="244" t="s">
        <v>775</v>
      </c>
      <c r="G181" s="242"/>
      <c r="H181" s="245">
        <v>3399.864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161</v>
      </c>
      <c r="AU181" s="251" t="s">
        <v>84</v>
      </c>
      <c r="AV181" s="14" t="s">
        <v>84</v>
      </c>
      <c r="AW181" s="14" t="s">
        <v>37</v>
      </c>
      <c r="AX181" s="14" t="s">
        <v>75</v>
      </c>
      <c r="AY181" s="251" t="s">
        <v>150</v>
      </c>
    </row>
    <row r="182" spans="1:65" s="2" customFormat="1" ht="44.25" customHeight="1">
      <c r="A182" s="38"/>
      <c r="B182" s="39"/>
      <c r="C182" s="212" t="s">
        <v>487</v>
      </c>
      <c r="D182" s="212" t="s">
        <v>152</v>
      </c>
      <c r="E182" s="213" t="s">
        <v>548</v>
      </c>
      <c r="F182" s="214" t="s">
        <v>549</v>
      </c>
      <c r="G182" s="215" t="s">
        <v>205</v>
      </c>
      <c r="H182" s="216">
        <v>35.68</v>
      </c>
      <c r="I182" s="217"/>
      <c r="J182" s="218">
        <f>ROUND(I182*H182,2)</f>
        <v>0</v>
      </c>
      <c r="K182" s="214" t="s">
        <v>156</v>
      </c>
      <c r="L182" s="44"/>
      <c r="M182" s="219" t="s">
        <v>19</v>
      </c>
      <c r="N182" s="220" t="s">
        <v>46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157</v>
      </c>
      <c r="AT182" s="223" t="s">
        <v>152</v>
      </c>
      <c r="AU182" s="223" t="s">
        <v>84</v>
      </c>
      <c r="AY182" s="17" t="s">
        <v>150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82</v>
      </c>
      <c r="BK182" s="224">
        <f>ROUND(I182*H182,2)</f>
        <v>0</v>
      </c>
      <c r="BL182" s="17" t="s">
        <v>157</v>
      </c>
      <c r="BM182" s="223" t="s">
        <v>776</v>
      </c>
    </row>
    <row r="183" spans="1:47" s="2" customFormat="1" ht="12">
      <c r="A183" s="38"/>
      <c r="B183" s="39"/>
      <c r="C183" s="40"/>
      <c r="D183" s="225" t="s">
        <v>159</v>
      </c>
      <c r="E183" s="40"/>
      <c r="F183" s="226" t="s">
        <v>551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159</v>
      </c>
      <c r="AU183" s="17" t="s">
        <v>84</v>
      </c>
    </row>
    <row r="184" spans="1:51" s="13" customFormat="1" ht="12">
      <c r="A184" s="13"/>
      <c r="B184" s="230"/>
      <c r="C184" s="231"/>
      <c r="D184" s="232" t="s">
        <v>161</v>
      </c>
      <c r="E184" s="233" t="s">
        <v>19</v>
      </c>
      <c r="F184" s="234" t="s">
        <v>538</v>
      </c>
      <c r="G184" s="231"/>
      <c r="H184" s="233" t="s">
        <v>19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161</v>
      </c>
      <c r="AU184" s="240" t="s">
        <v>84</v>
      </c>
      <c r="AV184" s="13" t="s">
        <v>82</v>
      </c>
      <c r="AW184" s="13" t="s">
        <v>37</v>
      </c>
      <c r="AX184" s="13" t="s">
        <v>75</v>
      </c>
      <c r="AY184" s="240" t="s">
        <v>150</v>
      </c>
    </row>
    <row r="185" spans="1:51" s="14" customFormat="1" ht="12">
      <c r="A185" s="14"/>
      <c r="B185" s="241"/>
      <c r="C185" s="242"/>
      <c r="D185" s="232" t="s">
        <v>161</v>
      </c>
      <c r="E185" s="243" t="s">
        <v>19</v>
      </c>
      <c r="F185" s="244" t="s">
        <v>773</v>
      </c>
      <c r="G185" s="242"/>
      <c r="H185" s="245">
        <v>35.68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161</v>
      </c>
      <c r="AU185" s="251" t="s">
        <v>84</v>
      </c>
      <c r="AV185" s="14" t="s">
        <v>84</v>
      </c>
      <c r="AW185" s="14" t="s">
        <v>37</v>
      </c>
      <c r="AX185" s="14" t="s">
        <v>75</v>
      </c>
      <c r="AY185" s="251" t="s">
        <v>150</v>
      </c>
    </row>
    <row r="186" spans="1:65" s="2" customFormat="1" ht="44.25" customHeight="1">
      <c r="A186" s="38"/>
      <c r="B186" s="39"/>
      <c r="C186" s="212" t="s">
        <v>490</v>
      </c>
      <c r="D186" s="212" t="s">
        <v>152</v>
      </c>
      <c r="E186" s="213" t="s">
        <v>262</v>
      </c>
      <c r="F186" s="214" t="s">
        <v>263</v>
      </c>
      <c r="G186" s="215" t="s">
        <v>205</v>
      </c>
      <c r="H186" s="216">
        <v>95.084</v>
      </c>
      <c r="I186" s="217"/>
      <c r="J186" s="218">
        <f>ROUND(I186*H186,2)</f>
        <v>0</v>
      </c>
      <c r="K186" s="214" t="s">
        <v>156</v>
      </c>
      <c r="L186" s="44"/>
      <c r="M186" s="219" t="s">
        <v>19</v>
      </c>
      <c r="N186" s="220" t="s">
        <v>46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157</v>
      </c>
      <c r="AT186" s="223" t="s">
        <v>152</v>
      </c>
      <c r="AU186" s="223" t="s">
        <v>84</v>
      </c>
      <c r="AY186" s="17" t="s">
        <v>150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157</v>
      </c>
      <c r="BM186" s="223" t="s">
        <v>777</v>
      </c>
    </row>
    <row r="187" spans="1:47" s="2" customFormat="1" ht="12">
      <c r="A187" s="38"/>
      <c r="B187" s="39"/>
      <c r="C187" s="40"/>
      <c r="D187" s="225" t="s">
        <v>159</v>
      </c>
      <c r="E187" s="40"/>
      <c r="F187" s="226" t="s">
        <v>265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159</v>
      </c>
      <c r="AU187" s="17" t="s">
        <v>84</v>
      </c>
    </row>
    <row r="188" spans="1:51" s="13" customFormat="1" ht="12">
      <c r="A188" s="13"/>
      <c r="B188" s="230"/>
      <c r="C188" s="231"/>
      <c r="D188" s="232" t="s">
        <v>161</v>
      </c>
      <c r="E188" s="233" t="s">
        <v>19</v>
      </c>
      <c r="F188" s="234" t="s">
        <v>251</v>
      </c>
      <c r="G188" s="231"/>
      <c r="H188" s="233" t="s">
        <v>19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161</v>
      </c>
      <c r="AU188" s="240" t="s">
        <v>84</v>
      </c>
      <c r="AV188" s="13" t="s">
        <v>82</v>
      </c>
      <c r="AW188" s="13" t="s">
        <v>37</v>
      </c>
      <c r="AX188" s="13" t="s">
        <v>75</v>
      </c>
      <c r="AY188" s="240" t="s">
        <v>150</v>
      </c>
    </row>
    <row r="189" spans="1:51" s="14" customFormat="1" ht="12">
      <c r="A189" s="14"/>
      <c r="B189" s="241"/>
      <c r="C189" s="242"/>
      <c r="D189" s="232" t="s">
        <v>161</v>
      </c>
      <c r="E189" s="243" t="s">
        <v>19</v>
      </c>
      <c r="F189" s="244" t="s">
        <v>772</v>
      </c>
      <c r="G189" s="242"/>
      <c r="H189" s="245">
        <v>95.084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161</v>
      </c>
      <c r="AU189" s="251" t="s">
        <v>84</v>
      </c>
      <c r="AV189" s="14" t="s">
        <v>84</v>
      </c>
      <c r="AW189" s="14" t="s">
        <v>37</v>
      </c>
      <c r="AX189" s="14" t="s">
        <v>75</v>
      </c>
      <c r="AY189" s="251" t="s">
        <v>150</v>
      </c>
    </row>
    <row r="190" spans="1:63" s="12" customFormat="1" ht="22.8" customHeight="1">
      <c r="A190" s="12"/>
      <c r="B190" s="196"/>
      <c r="C190" s="197"/>
      <c r="D190" s="198" t="s">
        <v>74</v>
      </c>
      <c r="E190" s="210" t="s">
        <v>266</v>
      </c>
      <c r="F190" s="210" t="s">
        <v>267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SUM(P191:P192)</f>
        <v>0</v>
      </c>
      <c r="Q190" s="204"/>
      <c r="R190" s="205">
        <f>SUM(R191:R192)</f>
        <v>0</v>
      </c>
      <c r="S190" s="204"/>
      <c r="T190" s="206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82</v>
      </c>
      <c r="AT190" s="208" t="s">
        <v>74</v>
      </c>
      <c r="AU190" s="208" t="s">
        <v>82</v>
      </c>
      <c r="AY190" s="207" t="s">
        <v>150</v>
      </c>
      <c r="BK190" s="209">
        <f>SUM(BK191:BK192)</f>
        <v>0</v>
      </c>
    </row>
    <row r="191" spans="1:65" s="2" customFormat="1" ht="44.25" customHeight="1">
      <c r="A191" s="38"/>
      <c r="B191" s="39"/>
      <c r="C191" s="212" t="s">
        <v>496</v>
      </c>
      <c r="D191" s="212" t="s">
        <v>152</v>
      </c>
      <c r="E191" s="213" t="s">
        <v>269</v>
      </c>
      <c r="F191" s="214" t="s">
        <v>270</v>
      </c>
      <c r="G191" s="215" t="s">
        <v>205</v>
      </c>
      <c r="H191" s="216">
        <v>441.64</v>
      </c>
      <c r="I191" s="217"/>
      <c r="J191" s="218">
        <f>ROUND(I191*H191,2)</f>
        <v>0</v>
      </c>
      <c r="K191" s="214" t="s">
        <v>156</v>
      </c>
      <c r="L191" s="44"/>
      <c r="M191" s="219" t="s">
        <v>19</v>
      </c>
      <c r="N191" s="220" t="s">
        <v>46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157</v>
      </c>
      <c r="AT191" s="223" t="s">
        <v>152</v>
      </c>
      <c r="AU191" s="223" t="s">
        <v>84</v>
      </c>
      <c r="AY191" s="17" t="s">
        <v>150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82</v>
      </c>
      <c r="BK191" s="224">
        <f>ROUND(I191*H191,2)</f>
        <v>0</v>
      </c>
      <c r="BL191" s="17" t="s">
        <v>157</v>
      </c>
      <c r="BM191" s="223" t="s">
        <v>778</v>
      </c>
    </row>
    <row r="192" spans="1:47" s="2" customFormat="1" ht="12">
      <c r="A192" s="38"/>
      <c r="B192" s="39"/>
      <c r="C192" s="40"/>
      <c r="D192" s="225" t="s">
        <v>159</v>
      </c>
      <c r="E192" s="40"/>
      <c r="F192" s="226" t="s">
        <v>272</v>
      </c>
      <c r="G192" s="40"/>
      <c r="H192" s="40"/>
      <c r="I192" s="227"/>
      <c r="J192" s="40"/>
      <c r="K192" s="40"/>
      <c r="L192" s="44"/>
      <c r="M192" s="262"/>
      <c r="N192" s="263"/>
      <c r="O192" s="264"/>
      <c r="P192" s="264"/>
      <c r="Q192" s="264"/>
      <c r="R192" s="264"/>
      <c r="S192" s="264"/>
      <c r="T192" s="26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159</v>
      </c>
      <c r="AU192" s="17" t="s">
        <v>84</v>
      </c>
    </row>
    <row r="193" spans="1:31" s="2" customFormat="1" ht="6.95" customHeight="1">
      <c r="A193" s="38"/>
      <c r="B193" s="59"/>
      <c r="C193" s="60"/>
      <c r="D193" s="60"/>
      <c r="E193" s="60"/>
      <c r="F193" s="60"/>
      <c r="G193" s="60"/>
      <c r="H193" s="60"/>
      <c r="I193" s="60"/>
      <c r="J193" s="60"/>
      <c r="K193" s="60"/>
      <c r="L193" s="44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sheetProtection password="CC35" sheet="1" objects="1" scenarios="1" formatColumns="0" formatRows="0" autoFilter="0"/>
  <autoFilter ref="C96:K1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2_02/113107223"/>
    <hyperlink ref="F105" r:id="rId2" display="https://podminky.urs.cz/item/CS_URS_2022_02/132251251"/>
    <hyperlink ref="F111" r:id="rId3" display="https://podminky.urs.cz/item/CS_URS_2022_02/162351104"/>
    <hyperlink ref="F115" r:id="rId4" display="https://podminky.urs.cz/item/CS_URS_2022_02/162751119"/>
    <hyperlink ref="F118" r:id="rId5" display="https://podminky.urs.cz/item/CS_URS_2022_02/171201231"/>
    <hyperlink ref="F121" r:id="rId6" display="https://podminky.urs.cz/item/CS_URS_2022_02/175151101"/>
    <hyperlink ref="F126" r:id="rId7" display="https://podminky.urs.cz/item/CS_URS_2022_02/181951112"/>
    <hyperlink ref="F129" r:id="rId8" display="https://podminky.urs.cz/item/CS_URS_2022_02/181351003"/>
    <hyperlink ref="F133" r:id="rId9" display="https://podminky.urs.cz/item/CS_URS_2022_02/181411132"/>
    <hyperlink ref="F137" r:id="rId10" display="https://podminky.urs.cz/item/CS_URS_2022_02/182151111"/>
    <hyperlink ref="F139" r:id="rId11" display="https://podminky.urs.cz/item/CS_URS_2022_02/184813511"/>
    <hyperlink ref="F142" r:id="rId12" display="https://podminky.urs.cz/item/CS_URS_2022_02/271572211"/>
    <hyperlink ref="F146" r:id="rId13" display="https://podminky.urs.cz/item/CS_URS_2022_02/452312151"/>
    <hyperlink ref="F149" r:id="rId14" display="https://podminky.urs.cz/item/CS_URS_2022_02/564871116"/>
    <hyperlink ref="F153" r:id="rId15" display="https://podminky.urs.cz/item/CS_URS_2022_02/810391811"/>
    <hyperlink ref="F157" r:id="rId16" display="https://podminky.urs.cz/item/CS_URS_2022_02/871390430"/>
    <hyperlink ref="F163" r:id="rId17" display="https://podminky.urs.cz/item/CS_URS_2022_02/899623161"/>
    <hyperlink ref="F166" r:id="rId18" display="https://podminky.urs.cz/item/CS_URS_2022_02/899643111"/>
    <hyperlink ref="F171" r:id="rId19" display="https://podminky.urs.cz/item/CS_URS_2022_02/919441211"/>
    <hyperlink ref="F174" r:id="rId20" display="https://podminky.urs.cz/item/CS_URS_2022_02/997013501"/>
    <hyperlink ref="F180" r:id="rId21" display="https://podminky.urs.cz/item/CS_URS_2022_02/997013509"/>
    <hyperlink ref="F183" r:id="rId22" display="https://podminky.urs.cz/item/CS_URS_2022_02/997013861"/>
    <hyperlink ref="F187" r:id="rId23" display="https://podminky.urs.cz/item/CS_URS_2022_02/997013873"/>
    <hyperlink ref="F192" r:id="rId24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779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ROUND((SUM(BE90:BE116)),2)</f>
        <v>0</v>
      </c>
      <c r="G35" s="38"/>
      <c r="H35" s="38"/>
      <c r="I35" s="157">
        <v>0.21</v>
      </c>
      <c r="J35" s="156">
        <f>ROUND(((SUM(BE90:BE116))*I35),2)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ROUND((SUM(BF90:BF116)),2)</f>
        <v>0</v>
      </c>
      <c r="G36" s="38"/>
      <c r="H36" s="38"/>
      <c r="I36" s="157">
        <v>0.15</v>
      </c>
      <c r="J36" s="156">
        <f>ROUND(((SUM(BF90:BF116))*I36),2)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ROUND((SUM(BG90:BG116)),2)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ROUND((SUM(BH90:BH116)),2)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ROUND((SUM(BI90:BI116)),2)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06 - Hospodářské sjezdy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131</v>
      </c>
      <c r="E66" s="182"/>
      <c r="F66" s="182"/>
      <c r="G66" s="182"/>
      <c r="H66" s="182"/>
      <c r="I66" s="182"/>
      <c r="J66" s="183">
        <f>J99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133</v>
      </c>
      <c r="E67" s="182"/>
      <c r="F67" s="182"/>
      <c r="G67" s="182"/>
      <c r="H67" s="182"/>
      <c r="I67" s="182"/>
      <c r="J67" s="183">
        <f>J102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134</v>
      </c>
      <c r="E68" s="182"/>
      <c r="F68" s="182"/>
      <c r="G68" s="182"/>
      <c r="H68" s="182"/>
      <c r="I68" s="182"/>
      <c r="J68" s="183">
        <f>J114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135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II183 Srbice - Poděvousy - oprava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121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9" t="s">
        <v>273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123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06 - Hospodářské sjezdy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5. 12. 2022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>SÚS PK, p.o.</v>
      </c>
      <c r="G86" s="40"/>
      <c r="H86" s="40"/>
      <c r="I86" s="32" t="s">
        <v>33</v>
      </c>
      <c r="J86" s="36" t="str">
        <f>E23</f>
        <v>IK Plzeň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31</v>
      </c>
      <c r="D87" s="40"/>
      <c r="E87" s="40"/>
      <c r="F87" s="27" t="str">
        <f>IF(E20="","",E20)</f>
        <v>Vyplň údaj</v>
      </c>
      <c r="G87" s="40"/>
      <c r="H87" s="40"/>
      <c r="I87" s="32" t="s">
        <v>38</v>
      </c>
      <c r="J87" s="36" t="str">
        <f>E26</f>
        <v xml:space="preserve"> 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5"/>
      <c r="B89" s="186"/>
      <c r="C89" s="187" t="s">
        <v>136</v>
      </c>
      <c r="D89" s="188" t="s">
        <v>60</v>
      </c>
      <c r="E89" s="188" t="s">
        <v>56</v>
      </c>
      <c r="F89" s="188" t="s">
        <v>57</v>
      </c>
      <c r="G89" s="188" t="s">
        <v>137</v>
      </c>
      <c r="H89" s="188" t="s">
        <v>138</v>
      </c>
      <c r="I89" s="188" t="s">
        <v>139</v>
      </c>
      <c r="J89" s="188" t="s">
        <v>127</v>
      </c>
      <c r="K89" s="189" t="s">
        <v>140</v>
      </c>
      <c r="L89" s="190"/>
      <c r="M89" s="92" t="s">
        <v>19</v>
      </c>
      <c r="N89" s="93" t="s">
        <v>45</v>
      </c>
      <c r="O89" s="93" t="s">
        <v>141</v>
      </c>
      <c r="P89" s="93" t="s">
        <v>142</v>
      </c>
      <c r="Q89" s="93" t="s">
        <v>143</v>
      </c>
      <c r="R89" s="93" t="s">
        <v>144</v>
      </c>
      <c r="S89" s="93" t="s">
        <v>145</v>
      </c>
      <c r="T89" s="94" t="s">
        <v>146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63" s="2" customFormat="1" ht="22.8" customHeight="1">
      <c r="A90" s="38"/>
      <c r="B90" s="39"/>
      <c r="C90" s="99" t="s">
        <v>147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51.12899999999999</v>
      </c>
      <c r="S90" s="96"/>
      <c r="T90" s="194">
        <f>T91</f>
        <v>32.604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74</v>
      </c>
      <c r="AU90" s="17" t="s">
        <v>128</v>
      </c>
      <c r="BK90" s="195">
        <f>BK91</f>
        <v>0</v>
      </c>
    </row>
    <row r="91" spans="1:63" s="12" customFormat="1" ht="25.9" customHeight="1">
      <c r="A91" s="12"/>
      <c r="B91" s="196"/>
      <c r="C91" s="197"/>
      <c r="D91" s="198" t="s">
        <v>74</v>
      </c>
      <c r="E91" s="199" t="s">
        <v>148</v>
      </c>
      <c r="F91" s="199" t="s">
        <v>149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P92+P99+P102+P114</f>
        <v>0</v>
      </c>
      <c r="Q91" s="204"/>
      <c r="R91" s="205">
        <f>R92+R99+R102+R114</f>
        <v>51.12899999999999</v>
      </c>
      <c r="S91" s="204"/>
      <c r="T91" s="206">
        <f>T92+T99+T102+T114</f>
        <v>32.604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82</v>
      </c>
      <c r="AT91" s="208" t="s">
        <v>74</v>
      </c>
      <c r="AU91" s="208" t="s">
        <v>75</v>
      </c>
      <c r="AY91" s="207" t="s">
        <v>150</v>
      </c>
      <c r="BK91" s="209">
        <f>BK92+BK99+BK102+BK114</f>
        <v>0</v>
      </c>
    </row>
    <row r="92" spans="1:63" s="12" customFormat="1" ht="22.8" customHeight="1">
      <c r="A92" s="12"/>
      <c r="B92" s="196"/>
      <c r="C92" s="197"/>
      <c r="D92" s="198" t="s">
        <v>74</v>
      </c>
      <c r="E92" s="210" t="s">
        <v>82</v>
      </c>
      <c r="F92" s="210" t="s">
        <v>151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SUM(P93:P98)</f>
        <v>0</v>
      </c>
      <c r="Q92" s="204"/>
      <c r="R92" s="205">
        <f>SUM(R93:R98)</f>
        <v>0</v>
      </c>
      <c r="S92" s="204"/>
      <c r="T92" s="206">
        <f>SUM(T93:T98)</f>
        <v>32.604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82</v>
      </c>
      <c r="AT92" s="208" t="s">
        <v>74</v>
      </c>
      <c r="AU92" s="208" t="s">
        <v>82</v>
      </c>
      <c r="AY92" s="207" t="s">
        <v>150</v>
      </c>
      <c r="BK92" s="209">
        <f>SUM(BK93:BK98)</f>
        <v>0</v>
      </c>
    </row>
    <row r="93" spans="1:65" s="2" customFormat="1" ht="66.75" customHeight="1">
      <c r="A93" s="38"/>
      <c r="B93" s="39"/>
      <c r="C93" s="212" t="s">
        <v>82</v>
      </c>
      <c r="D93" s="212" t="s">
        <v>152</v>
      </c>
      <c r="E93" s="213" t="s">
        <v>705</v>
      </c>
      <c r="F93" s="214" t="s">
        <v>706</v>
      </c>
      <c r="G93" s="215" t="s">
        <v>155</v>
      </c>
      <c r="H93" s="216">
        <v>74.1</v>
      </c>
      <c r="I93" s="217"/>
      <c r="J93" s="218">
        <f>ROUND(I93*H93,2)</f>
        <v>0</v>
      </c>
      <c r="K93" s="214" t="s">
        <v>156</v>
      </c>
      <c r="L93" s="44"/>
      <c r="M93" s="219" t="s">
        <v>19</v>
      </c>
      <c r="N93" s="220" t="s">
        <v>46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0.44</v>
      </c>
      <c r="T93" s="222">
        <f>S93*H93</f>
        <v>32.604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157</v>
      </c>
      <c r="AT93" s="223" t="s">
        <v>152</v>
      </c>
      <c r="AU93" s="223" t="s">
        <v>84</v>
      </c>
      <c r="AY93" s="17" t="s">
        <v>150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157</v>
      </c>
      <c r="BM93" s="223" t="s">
        <v>780</v>
      </c>
    </row>
    <row r="94" spans="1:47" s="2" customFormat="1" ht="12">
      <c r="A94" s="38"/>
      <c r="B94" s="39"/>
      <c r="C94" s="40"/>
      <c r="D94" s="225" t="s">
        <v>159</v>
      </c>
      <c r="E94" s="40"/>
      <c r="F94" s="226" t="s">
        <v>708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159</v>
      </c>
      <c r="AU94" s="17" t="s">
        <v>84</v>
      </c>
    </row>
    <row r="95" spans="1:51" s="13" customFormat="1" ht="12">
      <c r="A95" s="13"/>
      <c r="B95" s="230"/>
      <c r="C95" s="231"/>
      <c r="D95" s="232" t="s">
        <v>161</v>
      </c>
      <c r="E95" s="233" t="s">
        <v>19</v>
      </c>
      <c r="F95" s="234" t="s">
        <v>320</v>
      </c>
      <c r="G95" s="231"/>
      <c r="H95" s="233" t="s">
        <v>19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0" t="s">
        <v>161</v>
      </c>
      <c r="AU95" s="240" t="s">
        <v>84</v>
      </c>
      <c r="AV95" s="13" t="s">
        <v>82</v>
      </c>
      <c r="AW95" s="13" t="s">
        <v>37</v>
      </c>
      <c r="AX95" s="13" t="s">
        <v>75</v>
      </c>
      <c r="AY95" s="240" t="s">
        <v>150</v>
      </c>
    </row>
    <row r="96" spans="1:51" s="14" customFormat="1" ht="12">
      <c r="A96" s="14"/>
      <c r="B96" s="241"/>
      <c r="C96" s="242"/>
      <c r="D96" s="232" t="s">
        <v>161</v>
      </c>
      <c r="E96" s="243" t="s">
        <v>19</v>
      </c>
      <c r="F96" s="244" t="s">
        <v>781</v>
      </c>
      <c r="G96" s="242"/>
      <c r="H96" s="245">
        <v>74.1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161</v>
      </c>
      <c r="AU96" s="251" t="s">
        <v>84</v>
      </c>
      <c r="AV96" s="14" t="s">
        <v>84</v>
      </c>
      <c r="AW96" s="14" t="s">
        <v>37</v>
      </c>
      <c r="AX96" s="14" t="s">
        <v>75</v>
      </c>
      <c r="AY96" s="251" t="s">
        <v>150</v>
      </c>
    </row>
    <row r="97" spans="1:65" s="2" customFormat="1" ht="33" customHeight="1">
      <c r="A97" s="38"/>
      <c r="B97" s="39"/>
      <c r="C97" s="212" t="s">
        <v>84</v>
      </c>
      <c r="D97" s="212" t="s">
        <v>152</v>
      </c>
      <c r="E97" s="213" t="s">
        <v>189</v>
      </c>
      <c r="F97" s="214" t="s">
        <v>190</v>
      </c>
      <c r="G97" s="215" t="s">
        <v>155</v>
      </c>
      <c r="H97" s="216">
        <v>74.1</v>
      </c>
      <c r="I97" s="217"/>
      <c r="J97" s="218">
        <f>ROUND(I97*H97,2)</f>
        <v>0</v>
      </c>
      <c r="K97" s="214" t="s">
        <v>156</v>
      </c>
      <c r="L97" s="44"/>
      <c r="M97" s="219" t="s">
        <v>19</v>
      </c>
      <c r="N97" s="220" t="s">
        <v>46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157</v>
      </c>
      <c r="AT97" s="223" t="s">
        <v>152</v>
      </c>
      <c r="AU97" s="223" t="s">
        <v>84</v>
      </c>
      <c r="AY97" s="17" t="s">
        <v>150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82</v>
      </c>
      <c r="BK97" s="224">
        <f>ROUND(I97*H97,2)</f>
        <v>0</v>
      </c>
      <c r="BL97" s="17" t="s">
        <v>157</v>
      </c>
      <c r="BM97" s="223" t="s">
        <v>782</v>
      </c>
    </row>
    <row r="98" spans="1:47" s="2" customFormat="1" ht="12">
      <c r="A98" s="38"/>
      <c r="B98" s="39"/>
      <c r="C98" s="40"/>
      <c r="D98" s="225" t="s">
        <v>159</v>
      </c>
      <c r="E98" s="40"/>
      <c r="F98" s="226" t="s">
        <v>192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159</v>
      </c>
      <c r="AU98" s="17" t="s">
        <v>84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188</v>
      </c>
      <c r="F99" s="210" t="s">
        <v>193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SUM(P100:P101)</f>
        <v>0</v>
      </c>
      <c r="Q99" s="204"/>
      <c r="R99" s="205">
        <f>SUM(R100:R101)</f>
        <v>51.12899999999999</v>
      </c>
      <c r="S99" s="204"/>
      <c r="T99" s="206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150</v>
      </c>
      <c r="BK99" s="209">
        <f>SUM(BK100:BK101)</f>
        <v>0</v>
      </c>
    </row>
    <row r="100" spans="1:65" s="2" customFormat="1" ht="33" customHeight="1">
      <c r="A100" s="38"/>
      <c r="B100" s="39"/>
      <c r="C100" s="212" t="s">
        <v>174</v>
      </c>
      <c r="D100" s="212" t="s">
        <v>152</v>
      </c>
      <c r="E100" s="213" t="s">
        <v>739</v>
      </c>
      <c r="F100" s="214" t="s">
        <v>740</v>
      </c>
      <c r="G100" s="215" t="s">
        <v>155</v>
      </c>
      <c r="H100" s="216">
        <v>74.1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0.69</v>
      </c>
      <c r="R100" s="221">
        <f>Q100*H100</f>
        <v>51.12899999999999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783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742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63" s="12" customFormat="1" ht="22.8" customHeight="1">
      <c r="A102" s="12"/>
      <c r="B102" s="196"/>
      <c r="C102" s="197"/>
      <c r="D102" s="198" t="s">
        <v>74</v>
      </c>
      <c r="E102" s="210" t="s">
        <v>244</v>
      </c>
      <c r="F102" s="210" t="s">
        <v>245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SUM(P103:P113)</f>
        <v>0</v>
      </c>
      <c r="Q102" s="204"/>
      <c r="R102" s="205">
        <f>SUM(R103:R113)</f>
        <v>0</v>
      </c>
      <c r="S102" s="204"/>
      <c r="T102" s="206">
        <f>SUM(T103:T113)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82</v>
      </c>
      <c r="AT102" s="208" t="s">
        <v>74</v>
      </c>
      <c r="AU102" s="208" t="s">
        <v>82</v>
      </c>
      <c r="AY102" s="207" t="s">
        <v>150</v>
      </c>
      <c r="BK102" s="209">
        <f>SUM(BK103:BK113)</f>
        <v>0</v>
      </c>
    </row>
    <row r="103" spans="1:65" s="2" customFormat="1" ht="33" customHeight="1">
      <c r="A103" s="38"/>
      <c r="B103" s="39"/>
      <c r="C103" s="212" t="s">
        <v>157</v>
      </c>
      <c r="D103" s="212" t="s">
        <v>152</v>
      </c>
      <c r="E103" s="213" t="s">
        <v>247</v>
      </c>
      <c r="F103" s="214" t="s">
        <v>248</v>
      </c>
      <c r="G103" s="215" t="s">
        <v>205</v>
      </c>
      <c r="H103" s="216">
        <v>32.604</v>
      </c>
      <c r="I103" s="217"/>
      <c r="J103" s="218">
        <f>ROUND(I103*H103,2)</f>
        <v>0</v>
      </c>
      <c r="K103" s="214" t="s">
        <v>156</v>
      </c>
      <c r="L103" s="44"/>
      <c r="M103" s="219" t="s">
        <v>19</v>
      </c>
      <c r="N103" s="220" t="s">
        <v>46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157</v>
      </c>
      <c r="AT103" s="223" t="s">
        <v>152</v>
      </c>
      <c r="AU103" s="223" t="s">
        <v>84</v>
      </c>
      <c r="AY103" s="17" t="s">
        <v>150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157</v>
      </c>
      <c r="BM103" s="223" t="s">
        <v>784</v>
      </c>
    </row>
    <row r="104" spans="1:47" s="2" customFormat="1" ht="12">
      <c r="A104" s="38"/>
      <c r="B104" s="39"/>
      <c r="C104" s="40"/>
      <c r="D104" s="225" t="s">
        <v>159</v>
      </c>
      <c r="E104" s="40"/>
      <c r="F104" s="226" t="s">
        <v>250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159</v>
      </c>
      <c r="AU104" s="17" t="s">
        <v>84</v>
      </c>
    </row>
    <row r="105" spans="1:51" s="13" customFormat="1" ht="12">
      <c r="A105" s="13"/>
      <c r="B105" s="230"/>
      <c r="C105" s="231"/>
      <c r="D105" s="232" t="s">
        <v>161</v>
      </c>
      <c r="E105" s="233" t="s">
        <v>19</v>
      </c>
      <c r="F105" s="234" t="s">
        <v>251</v>
      </c>
      <c r="G105" s="231"/>
      <c r="H105" s="233" t="s">
        <v>19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161</v>
      </c>
      <c r="AU105" s="240" t="s">
        <v>84</v>
      </c>
      <c r="AV105" s="13" t="s">
        <v>82</v>
      </c>
      <c r="AW105" s="13" t="s">
        <v>37</v>
      </c>
      <c r="AX105" s="13" t="s">
        <v>75</v>
      </c>
      <c r="AY105" s="240" t="s">
        <v>150</v>
      </c>
    </row>
    <row r="106" spans="1:51" s="14" customFormat="1" ht="12">
      <c r="A106" s="14"/>
      <c r="B106" s="241"/>
      <c r="C106" s="242"/>
      <c r="D106" s="232" t="s">
        <v>161</v>
      </c>
      <c r="E106" s="243" t="s">
        <v>19</v>
      </c>
      <c r="F106" s="244" t="s">
        <v>785</v>
      </c>
      <c r="G106" s="242"/>
      <c r="H106" s="245">
        <v>32.604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161</v>
      </c>
      <c r="AU106" s="251" t="s">
        <v>84</v>
      </c>
      <c r="AV106" s="14" t="s">
        <v>84</v>
      </c>
      <c r="AW106" s="14" t="s">
        <v>37</v>
      </c>
      <c r="AX106" s="14" t="s">
        <v>75</v>
      </c>
      <c r="AY106" s="251" t="s">
        <v>150</v>
      </c>
    </row>
    <row r="107" spans="1:65" s="2" customFormat="1" ht="44.25" customHeight="1">
      <c r="A107" s="38"/>
      <c r="B107" s="39"/>
      <c r="C107" s="212" t="s">
        <v>188</v>
      </c>
      <c r="D107" s="212" t="s">
        <v>152</v>
      </c>
      <c r="E107" s="213" t="s">
        <v>255</v>
      </c>
      <c r="F107" s="214" t="s">
        <v>256</v>
      </c>
      <c r="G107" s="215" t="s">
        <v>205</v>
      </c>
      <c r="H107" s="216">
        <v>847.704</v>
      </c>
      <c r="I107" s="217"/>
      <c r="J107" s="218">
        <f>ROUND(I107*H107,2)</f>
        <v>0</v>
      </c>
      <c r="K107" s="214" t="s">
        <v>156</v>
      </c>
      <c r="L107" s="44"/>
      <c r="M107" s="219" t="s">
        <v>19</v>
      </c>
      <c r="N107" s="220" t="s">
        <v>46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157</v>
      </c>
      <c r="AT107" s="223" t="s">
        <v>152</v>
      </c>
      <c r="AU107" s="223" t="s">
        <v>84</v>
      </c>
      <c r="AY107" s="17" t="s">
        <v>150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157</v>
      </c>
      <c r="BM107" s="223" t="s">
        <v>786</v>
      </c>
    </row>
    <row r="108" spans="1:47" s="2" customFormat="1" ht="12">
      <c r="A108" s="38"/>
      <c r="B108" s="39"/>
      <c r="C108" s="40"/>
      <c r="D108" s="225" t="s">
        <v>159</v>
      </c>
      <c r="E108" s="40"/>
      <c r="F108" s="226" t="s">
        <v>258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159</v>
      </c>
      <c r="AU108" s="17" t="s">
        <v>84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787</v>
      </c>
      <c r="G109" s="242"/>
      <c r="H109" s="245">
        <v>847.704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65" s="2" customFormat="1" ht="44.25" customHeight="1">
      <c r="A110" s="38"/>
      <c r="B110" s="39"/>
      <c r="C110" s="212" t="s">
        <v>194</v>
      </c>
      <c r="D110" s="212" t="s">
        <v>152</v>
      </c>
      <c r="E110" s="213" t="s">
        <v>262</v>
      </c>
      <c r="F110" s="214" t="s">
        <v>263</v>
      </c>
      <c r="G110" s="215" t="s">
        <v>205</v>
      </c>
      <c r="H110" s="216">
        <v>32.604</v>
      </c>
      <c r="I110" s="217"/>
      <c r="J110" s="218">
        <f>ROUND(I110*H110,2)</f>
        <v>0</v>
      </c>
      <c r="K110" s="214" t="s">
        <v>156</v>
      </c>
      <c r="L110" s="44"/>
      <c r="M110" s="219" t="s">
        <v>19</v>
      </c>
      <c r="N110" s="220" t="s">
        <v>46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157</v>
      </c>
      <c r="AT110" s="223" t="s">
        <v>152</v>
      </c>
      <c r="AU110" s="223" t="s">
        <v>84</v>
      </c>
      <c r="AY110" s="17" t="s">
        <v>150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157</v>
      </c>
      <c r="BM110" s="223" t="s">
        <v>788</v>
      </c>
    </row>
    <row r="111" spans="1:47" s="2" customFormat="1" ht="12">
      <c r="A111" s="38"/>
      <c r="B111" s="39"/>
      <c r="C111" s="40"/>
      <c r="D111" s="225" t="s">
        <v>159</v>
      </c>
      <c r="E111" s="40"/>
      <c r="F111" s="226" t="s">
        <v>265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159</v>
      </c>
      <c r="AU111" s="17" t="s">
        <v>84</v>
      </c>
    </row>
    <row r="112" spans="1:51" s="13" customFormat="1" ht="12">
      <c r="A112" s="13"/>
      <c r="B112" s="230"/>
      <c r="C112" s="231"/>
      <c r="D112" s="232" t="s">
        <v>161</v>
      </c>
      <c r="E112" s="233" t="s">
        <v>19</v>
      </c>
      <c r="F112" s="234" t="s">
        <v>251</v>
      </c>
      <c r="G112" s="231"/>
      <c r="H112" s="233" t="s">
        <v>19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84</v>
      </c>
      <c r="AV112" s="13" t="s">
        <v>82</v>
      </c>
      <c r="AW112" s="13" t="s">
        <v>37</v>
      </c>
      <c r="AX112" s="13" t="s">
        <v>75</v>
      </c>
      <c r="AY112" s="240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785</v>
      </c>
      <c r="G113" s="242"/>
      <c r="H113" s="245">
        <v>32.604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63" s="12" customFormat="1" ht="22.8" customHeight="1">
      <c r="A114" s="12"/>
      <c r="B114" s="196"/>
      <c r="C114" s="197"/>
      <c r="D114" s="198" t="s">
        <v>74</v>
      </c>
      <c r="E114" s="210" t="s">
        <v>266</v>
      </c>
      <c r="F114" s="210" t="s">
        <v>267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SUM(P115:P116)</f>
        <v>0</v>
      </c>
      <c r="Q114" s="204"/>
      <c r="R114" s="205">
        <f>SUM(R115:R116)</f>
        <v>0</v>
      </c>
      <c r="S114" s="204"/>
      <c r="T114" s="206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82</v>
      </c>
      <c r="AT114" s="208" t="s">
        <v>74</v>
      </c>
      <c r="AU114" s="208" t="s">
        <v>82</v>
      </c>
      <c r="AY114" s="207" t="s">
        <v>150</v>
      </c>
      <c r="BK114" s="209">
        <f>SUM(BK115:BK116)</f>
        <v>0</v>
      </c>
    </row>
    <row r="115" spans="1:65" s="2" customFormat="1" ht="44.25" customHeight="1">
      <c r="A115" s="38"/>
      <c r="B115" s="39"/>
      <c r="C115" s="212" t="s">
        <v>201</v>
      </c>
      <c r="D115" s="212" t="s">
        <v>152</v>
      </c>
      <c r="E115" s="213" t="s">
        <v>269</v>
      </c>
      <c r="F115" s="214" t="s">
        <v>270</v>
      </c>
      <c r="G115" s="215" t="s">
        <v>205</v>
      </c>
      <c r="H115" s="216">
        <v>51.129</v>
      </c>
      <c r="I115" s="217"/>
      <c r="J115" s="218">
        <f>ROUND(I115*H115,2)</f>
        <v>0</v>
      </c>
      <c r="K115" s="214" t="s">
        <v>156</v>
      </c>
      <c r="L115" s="44"/>
      <c r="M115" s="219" t="s">
        <v>19</v>
      </c>
      <c r="N115" s="220" t="s">
        <v>46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157</v>
      </c>
      <c r="AT115" s="223" t="s">
        <v>152</v>
      </c>
      <c r="AU115" s="223" t="s">
        <v>84</v>
      </c>
      <c r="AY115" s="17" t="s">
        <v>150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157</v>
      </c>
      <c r="BM115" s="223" t="s">
        <v>789</v>
      </c>
    </row>
    <row r="116" spans="1:47" s="2" customFormat="1" ht="12">
      <c r="A116" s="38"/>
      <c r="B116" s="39"/>
      <c r="C116" s="40"/>
      <c r="D116" s="225" t="s">
        <v>159</v>
      </c>
      <c r="E116" s="40"/>
      <c r="F116" s="226" t="s">
        <v>272</v>
      </c>
      <c r="G116" s="40"/>
      <c r="H116" s="40"/>
      <c r="I116" s="227"/>
      <c r="J116" s="40"/>
      <c r="K116" s="40"/>
      <c r="L116" s="44"/>
      <c r="M116" s="262"/>
      <c r="N116" s="263"/>
      <c r="O116" s="264"/>
      <c r="P116" s="264"/>
      <c r="Q116" s="264"/>
      <c r="R116" s="264"/>
      <c r="S116" s="264"/>
      <c r="T116" s="26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159</v>
      </c>
      <c r="AU116" s="17" t="s">
        <v>84</v>
      </c>
    </row>
    <row r="117" spans="1:31" s="2" customFormat="1" ht="6.95" customHeight="1">
      <c r="A117" s="38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44"/>
      <c r="M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</sheetData>
  <sheetProtection password="CC35" sheet="1" objects="1" scenarios="1" formatColumns="0" formatRows="0" autoFilter="0"/>
  <autoFilter ref="C89:K1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4" r:id="rId1" display="https://podminky.urs.cz/item/CS_URS_2022_02/113107223"/>
    <hyperlink ref="F98" r:id="rId2" display="https://podminky.urs.cz/item/CS_URS_2022_02/181951112"/>
    <hyperlink ref="F101" r:id="rId3" display="https://podminky.urs.cz/item/CS_URS_2022_02/564871116"/>
    <hyperlink ref="F104" r:id="rId4" display="https://podminky.urs.cz/item/CS_URS_2022_02/997013501"/>
    <hyperlink ref="F108" r:id="rId5" display="https://podminky.urs.cz/item/CS_URS_2022_02/997013509"/>
    <hyperlink ref="F111" r:id="rId6" display="https://podminky.urs.cz/item/CS_URS_2022_02/997013873"/>
    <hyperlink ref="F116" r:id="rId7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790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ROUND(J89,2)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ROUND((SUM(BE89:BE139)),2)</f>
        <v>0</v>
      </c>
      <c r="G35" s="38"/>
      <c r="H35" s="38"/>
      <c r="I35" s="157">
        <v>0.21</v>
      </c>
      <c r="J35" s="156">
        <f>ROUND(((SUM(BE89:BE139))*I35),2)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ROUND((SUM(BF89:BF139)),2)</f>
        <v>0</v>
      </c>
      <c r="G36" s="38"/>
      <c r="H36" s="38"/>
      <c r="I36" s="157">
        <v>0.15</v>
      </c>
      <c r="J36" s="156">
        <f>ROUND(((SUM(BF89:BF139))*I36),2)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ROUND((SUM(BG89:BG139)),2)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ROUND((SUM(BH89:BH139)),2)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ROUND((SUM(BI89:BI139)),2)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07 - Dopravní značení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J89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388</v>
      </c>
      <c r="E65" s="182"/>
      <c r="F65" s="182"/>
      <c r="G65" s="182"/>
      <c r="H65" s="182"/>
      <c r="I65" s="182"/>
      <c r="J65" s="183">
        <f>J91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133</v>
      </c>
      <c r="E66" s="182"/>
      <c r="F66" s="182"/>
      <c r="G66" s="182"/>
      <c r="H66" s="182"/>
      <c r="I66" s="182"/>
      <c r="J66" s="183">
        <f>J129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134</v>
      </c>
      <c r="E67" s="182"/>
      <c r="F67" s="182"/>
      <c r="G67" s="182"/>
      <c r="H67" s="182"/>
      <c r="I67" s="182"/>
      <c r="J67" s="183">
        <f>J137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135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II183 Srbice - Poděvousy - oprava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2:12" s="1" customFormat="1" ht="12" customHeight="1">
      <c r="B78" s="21"/>
      <c r="C78" s="32" t="s">
        <v>121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8"/>
      <c r="B79" s="39"/>
      <c r="C79" s="40"/>
      <c r="D79" s="40"/>
      <c r="E79" s="169" t="s">
        <v>273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123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E11</f>
        <v>07 - Dopravní značení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F14</f>
        <v xml:space="preserve"> </v>
      </c>
      <c r="G83" s="40"/>
      <c r="H83" s="40"/>
      <c r="I83" s="32" t="s">
        <v>23</v>
      </c>
      <c r="J83" s="72" t="str">
        <f>IF(J14="","",J14)</f>
        <v>5. 12. 2022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E17</f>
        <v>SÚS PK, p.o.</v>
      </c>
      <c r="G85" s="40"/>
      <c r="H85" s="40"/>
      <c r="I85" s="32" t="s">
        <v>33</v>
      </c>
      <c r="J85" s="36" t="str">
        <f>E23</f>
        <v>IK Plzeň s.r.o.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31</v>
      </c>
      <c r="D86" s="40"/>
      <c r="E86" s="40"/>
      <c r="F86" s="27" t="str">
        <f>IF(E20="","",E20)</f>
        <v>Vyplň údaj</v>
      </c>
      <c r="G86" s="40"/>
      <c r="H86" s="40"/>
      <c r="I86" s="32" t="s">
        <v>38</v>
      </c>
      <c r="J86" s="36" t="str">
        <f>E26</f>
        <v xml:space="preserve"> 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85"/>
      <c r="B88" s="186"/>
      <c r="C88" s="187" t="s">
        <v>136</v>
      </c>
      <c r="D88" s="188" t="s">
        <v>60</v>
      </c>
      <c r="E88" s="188" t="s">
        <v>56</v>
      </c>
      <c r="F88" s="188" t="s">
        <v>57</v>
      </c>
      <c r="G88" s="188" t="s">
        <v>137</v>
      </c>
      <c r="H88" s="188" t="s">
        <v>138</v>
      </c>
      <c r="I88" s="188" t="s">
        <v>139</v>
      </c>
      <c r="J88" s="188" t="s">
        <v>127</v>
      </c>
      <c r="K88" s="189" t="s">
        <v>140</v>
      </c>
      <c r="L88" s="190"/>
      <c r="M88" s="92" t="s">
        <v>19</v>
      </c>
      <c r="N88" s="93" t="s">
        <v>45</v>
      </c>
      <c r="O88" s="93" t="s">
        <v>141</v>
      </c>
      <c r="P88" s="93" t="s">
        <v>142</v>
      </c>
      <c r="Q88" s="93" t="s">
        <v>143</v>
      </c>
      <c r="R88" s="93" t="s">
        <v>144</v>
      </c>
      <c r="S88" s="93" t="s">
        <v>145</v>
      </c>
      <c r="T88" s="94" t="s">
        <v>146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63" s="2" customFormat="1" ht="22.8" customHeight="1">
      <c r="A89" s="38"/>
      <c r="B89" s="39"/>
      <c r="C89" s="99" t="s">
        <v>147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</f>
        <v>0</v>
      </c>
      <c r="Q89" s="96"/>
      <c r="R89" s="193">
        <f>R90</f>
        <v>2.2453790000000002</v>
      </c>
      <c r="S89" s="96"/>
      <c r="T89" s="194">
        <f>T90</f>
        <v>23.461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74</v>
      </c>
      <c r="AU89" s="17" t="s">
        <v>128</v>
      </c>
      <c r="BK89" s="195">
        <f>BK90</f>
        <v>0</v>
      </c>
    </row>
    <row r="90" spans="1:63" s="12" customFormat="1" ht="25.9" customHeight="1">
      <c r="A90" s="12"/>
      <c r="B90" s="196"/>
      <c r="C90" s="197"/>
      <c r="D90" s="198" t="s">
        <v>74</v>
      </c>
      <c r="E90" s="199" t="s">
        <v>148</v>
      </c>
      <c r="F90" s="199" t="s">
        <v>149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P91+P129+P137</f>
        <v>0</v>
      </c>
      <c r="Q90" s="204"/>
      <c r="R90" s="205">
        <f>R91+R129+R137</f>
        <v>2.2453790000000002</v>
      </c>
      <c r="S90" s="204"/>
      <c r="T90" s="206">
        <f>T91+T129+T137</f>
        <v>23.461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82</v>
      </c>
      <c r="AT90" s="208" t="s">
        <v>74</v>
      </c>
      <c r="AU90" s="208" t="s">
        <v>75</v>
      </c>
      <c r="AY90" s="207" t="s">
        <v>150</v>
      </c>
      <c r="BK90" s="209">
        <f>BK91+BK129+BK137</f>
        <v>0</v>
      </c>
    </row>
    <row r="91" spans="1:63" s="12" customFormat="1" ht="22.8" customHeight="1">
      <c r="A91" s="12"/>
      <c r="B91" s="196"/>
      <c r="C91" s="197"/>
      <c r="D91" s="198" t="s">
        <v>74</v>
      </c>
      <c r="E91" s="210" t="s">
        <v>526</v>
      </c>
      <c r="F91" s="210" t="s">
        <v>527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SUM(P92:P128)</f>
        <v>0</v>
      </c>
      <c r="Q91" s="204"/>
      <c r="R91" s="205">
        <f>SUM(R92:R128)</f>
        <v>2.2453790000000002</v>
      </c>
      <c r="S91" s="204"/>
      <c r="T91" s="206">
        <f>SUM(T92:T128)</f>
        <v>23.461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82</v>
      </c>
      <c r="AT91" s="208" t="s">
        <v>74</v>
      </c>
      <c r="AU91" s="208" t="s">
        <v>82</v>
      </c>
      <c r="AY91" s="207" t="s">
        <v>150</v>
      </c>
      <c r="BK91" s="209">
        <f>SUM(BK92:BK128)</f>
        <v>0</v>
      </c>
    </row>
    <row r="92" spans="1:65" s="2" customFormat="1" ht="33" customHeight="1">
      <c r="A92" s="38"/>
      <c r="B92" s="39"/>
      <c r="C92" s="212" t="s">
        <v>82</v>
      </c>
      <c r="D92" s="212" t="s">
        <v>152</v>
      </c>
      <c r="E92" s="213" t="s">
        <v>791</v>
      </c>
      <c r="F92" s="214" t="s">
        <v>792</v>
      </c>
      <c r="G92" s="215" t="s">
        <v>531</v>
      </c>
      <c r="H92" s="216">
        <v>127</v>
      </c>
      <c r="I92" s="217"/>
      <c r="J92" s="218">
        <f>ROUND(I92*H92,2)</f>
        <v>0</v>
      </c>
      <c r="K92" s="214" t="s">
        <v>156</v>
      </c>
      <c r="L92" s="44"/>
      <c r="M92" s="219" t="s">
        <v>19</v>
      </c>
      <c r="N92" s="220" t="s">
        <v>46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157</v>
      </c>
      <c r="AT92" s="223" t="s">
        <v>152</v>
      </c>
      <c r="AU92" s="223" t="s">
        <v>84</v>
      </c>
      <c r="AY92" s="17" t="s">
        <v>150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157</v>
      </c>
      <c r="BM92" s="223" t="s">
        <v>793</v>
      </c>
    </row>
    <row r="93" spans="1:47" s="2" customFormat="1" ht="12">
      <c r="A93" s="38"/>
      <c r="B93" s="39"/>
      <c r="C93" s="40"/>
      <c r="D93" s="225" t="s">
        <v>159</v>
      </c>
      <c r="E93" s="40"/>
      <c r="F93" s="226" t="s">
        <v>794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159</v>
      </c>
      <c r="AU93" s="17" t="s">
        <v>84</v>
      </c>
    </row>
    <row r="94" spans="1:51" s="13" customFormat="1" ht="12">
      <c r="A94" s="13"/>
      <c r="B94" s="230"/>
      <c r="C94" s="231"/>
      <c r="D94" s="232" t="s">
        <v>161</v>
      </c>
      <c r="E94" s="233" t="s">
        <v>19</v>
      </c>
      <c r="F94" s="234" t="s">
        <v>795</v>
      </c>
      <c r="G94" s="231"/>
      <c r="H94" s="233" t="s">
        <v>19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0" t="s">
        <v>161</v>
      </c>
      <c r="AU94" s="240" t="s">
        <v>84</v>
      </c>
      <c r="AV94" s="13" t="s">
        <v>82</v>
      </c>
      <c r="AW94" s="13" t="s">
        <v>37</v>
      </c>
      <c r="AX94" s="13" t="s">
        <v>75</v>
      </c>
      <c r="AY94" s="240" t="s">
        <v>150</v>
      </c>
    </row>
    <row r="95" spans="1:51" s="14" customFormat="1" ht="12">
      <c r="A95" s="14"/>
      <c r="B95" s="241"/>
      <c r="C95" s="242"/>
      <c r="D95" s="232" t="s">
        <v>161</v>
      </c>
      <c r="E95" s="243" t="s">
        <v>19</v>
      </c>
      <c r="F95" s="244" t="s">
        <v>796</v>
      </c>
      <c r="G95" s="242"/>
      <c r="H95" s="245">
        <v>97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1" t="s">
        <v>161</v>
      </c>
      <c r="AU95" s="251" t="s">
        <v>84</v>
      </c>
      <c r="AV95" s="14" t="s">
        <v>84</v>
      </c>
      <c r="AW95" s="14" t="s">
        <v>37</v>
      </c>
      <c r="AX95" s="14" t="s">
        <v>75</v>
      </c>
      <c r="AY95" s="251" t="s">
        <v>150</v>
      </c>
    </row>
    <row r="96" spans="1:51" s="13" customFormat="1" ht="12">
      <c r="A96" s="13"/>
      <c r="B96" s="230"/>
      <c r="C96" s="231"/>
      <c r="D96" s="232" t="s">
        <v>161</v>
      </c>
      <c r="E96" s="233" t="s">
        <v>19</v>
      </c>
      <c r="F96" s="234" t="s">
        <v>797</v>
      </c>
      <c r="G96" s="231"/>
      <c r="H96" s="233" t="s">
        <v>19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0" t="s">
        <v>161</v>
      </c>
      <c r="AU96" s="240" t="s">
        <v>84</v>
      </c>
      <c r="AV96" s="13" t="s">
        <v>82</v>
      </c>
      <c r="AW96" s="13" t="s">
        <v>37</v>
      </c>
      <c r="AX96" s="13" t="s">
        <v>75</v>
      </c>
      <c r="AY96" s="240" t="s">
        <v>150</v>
      </c>
    </row>
    <row r="97" spans="1:51" s="14" customFormat="1" ht="12">
      <c r="A97" s="14"/>
      <c r="B97" s="241"/>
      <c r="C97" s="242"/>
      <c r="D97" s="232" t="s">
        <v>161</v>
      </c>
      <c r="E97" s="243" t="s">
        <v>19</v>
      </c>
      <c r="F97" s="244" t="s">
        <v>516</v>
      </c>
      <c r="G97" s="242"/>
      <c r="H97" s="245">
        <v>30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1" t="s">
        <v>161</v>
      </c>
      <c r="AU97" s="251" t="s">
        <v>84</v>
      </c>
      <c r="AV97" s="14" t="s">
        <v>84</v>
      </c>
      <c r="AW97" s="14" t="s">
        <v>37</v>
      </c>
      <c r="AX97" s="14" t="s">
        <v>75</v>
      </c>
      <c r="AY97" s="251" t="s">
        <v>150</v>
      </c>
    </row>
    <row r="98" spans="1:65" s="2" customFormat="1" ht="16.5" customHeight="1">
      <c r="A98" s="38"/>
      <c r="B98" s="39"/>
      <c r="C98" s="252" t="s">
        <v>84</v>
      </c>
      <c r="D98" s="252" t="s">
        <v>202</v>
      </c>
      <c r="E98" s="253" t="s">
        <v>798</v>
      </c>
      <c r="F98" s="254" t="s">
        <v>799</v>
      </c>
      <c r="G98" s="255" t="s">
        <v>531</v>
      </c>
      <c r="H98" s="256">
        <v>127</v>
      </c>
      <c r="I98" s="257"/>
      <c r="J98" s="258">
        <f>ROUND(I98*H98,2)</f>
        <v>0</v>
      </c>
      <c r="K98" s="254" t="s">
        <v>156</v>
      </c>
      <c r="L98" s="259"/>
      <c r="M98" s="260" t="s">
        <v>19</v>
      </c>
      <c r="N98" s="261" t="s">
        <v>46</v>
      </c>
      <c r="O98" s="84"/>
      <c r="P98" s="221">
        <f>O98*H98</f>
        <v>0</v>
      </c>
      <c r="Q98" s="221">
        <v>0.0021</v>
      </c>
      <c r="R98" s="221">
        <f>Q98*H98</f>
        <v>0.2667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202</v>
      </c>
      <c r="AU98" s="223" t="s">
        <v>84</v>
      </c>
      <c r="AY98" s="17" t="s">
        <v>150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157</v>
      </c>
      <c r="BM98" s="223" t="s">
        <v>800</v>
      </c>
    </row>
    <row r="99" spans="1:65" s="2" customFormat="1" ht="24.15" customHeight="1">
      <c r="A99" s="38"/>
      <c r="B99" s="39"/>
      <c r="C99" s="212" t="s">
        <v>174</v>
      </c>
      <c r="D99" s="212" t="s">
        <v>152</v>
      </c>
      <c r="E99" s="213" t="s">
        <v>801</v>
      </c>
      <c r="F99" s="214" t="s">
        <v>802</v>
      </c>
      <c r="G99" s="215" t="s">
        <v>531</v>
      </c>
      <c r="H99" s="216">
        <v>10</v>
      </c>
      <c r="I99" s="217"/>
      <c r="J99" s="218">
        <f>ROUND(I99*H99,2)</f>
        <v>0</v>
      </c>
      <c r="K99" s="214" t="s">
        <v>156</v>
      </c>
      <c r="L99" s="44"/>
      <c r="M99" s="219" t="s">
        <v>19</v>
      </c>
      <c r="N99" s="220" t="s">
        <v>46</v>
      </c>
      <c r="O99" s="84"/>
      <c r="P99" s="221">
        <f>O99*H99</f>
        <v>0</v>
      </c>
      <c r="Q99" s="221">
        <v>0.00036</v>
      </c>
      <c r="R99" s="221">
        <f>Q99*H99</f>
        <v>0.0036000000000000003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157</v>
      </c>
      <c r="AT99" s="223" t="s">
        <v>152</v>
      </c>
      <c r="AU99" s="223" t="s">
        <v>84</v>
      </c>
      <c r="AY99" s="17" t="s">
        <v>150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157</v>
      </c>
      <c r="BM99" s="223" t="s">
        <v>803</v>
      </c>
    </row>
    <row r="100" spans="1:47" s="2" customFormat="1" ht="12">
      <c r="A100" s="38"/>
      <c r="B100" s="39"/>
      <c r="C100" s="40"/>
      <c r="D100" s="225" t="s">
        <v>159</v>
      </c>
      <c r="E100" s="40"/>
      <c r="F100" s="226" t="s">
        <v>804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159</v>
      </c>
      <c r="AU100" s="17" t="s">
        <v>84</v>
      </c>
    </row>
    <row r="101" spans="1:65" s="2" customFormat="1" ht="16.5" customHeight="1">
      <c r="A101" s="38"/>
      <c r="B101" s="39"/>
      <c r="C101" s="252" t="s">
        <v>157</v>
      </c>
      <c r="D101" s="252" t="s">
        <v>202</v>
      </c>
      <c r="E101" s="253" t="s">
        <v>805</v>
      </c>
      <c r="F101" s="254" t="s">
        <v>806</v>
      </c>
      <c r="G101" s="255" t="s">
        <v>531</v>
      </c>
      <c r="H101" s="256">
        <v>10</v>
      </c>
      <c r="I101" s="257"/>
      <c r="J101" s="258">
        <f>ROUND(I101*H101,2)</f>
        <v>0</v>
      </c>
      <c r="K101" s="254" t="s">
        <v>156</v>
      </c>
      <c r="L101" s="259"/>
      <c r="M101" s="260" t="s">
        <v>19</v>
      </c>
      <c r="N101" s="261" t="s">
        <v>46</v>
      </c>
      <c r="O101" s="84"/>
      <c r="P101" s="221">
        <f>O101*H101</f>
        <v>0</v>
      </c>
      <c r="Q101" s="221">
        <v>0.0025</v>
      </c>
      <c r="R101" s="221">
        <f>Q101*H101</f>
        <v>0.025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202</v>
      </c>
      <c r="AU101" s="223" t="s">
        <v>84</v>
      </c>
      <c r="AY101" s="17" t="s">
        <v>150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157</v>
      </c>
      <c r="BM101" s="223" t="s">
        <v>807</v>
      </c>
    </row>
    <row r="102" spans="1:65" s="2" customFormat="1" ht="33" customHeight="1">
      <c r="A102" s="38"/>
      <c r="B102" s="39"/>
      <c r="C102" s="212" t="s">
        <v>188</v>
      </c>
      <c r="D102" s="212" t="s">
        <v>152</v>
      </c>
      <c r="E102" s="213" t="s">
        <v>808</v>
      </c>
      <c r="F102" s="214" t="s">
        <v>809</v>
      </c>
      <c r="G102" s="215" t="s">
        <v>227</v>
      </c>
      <c r="H102" s="216">
        <v>4071.7</v>
      </c>
      <c r="I102" s="217"/>
      <c r="J102" s="218">
        <f>ROUND(I102*H102,2)</f>
        <v>0</v>
      </c>
      <c r="K102" s="214" t="s">
        <v>156</v>
      </c>
      <c r="L102" s="44"/>
      <c r="M102" s="219" t="s">
        <v>19</v>
      </c>
      <c r="N102" s="220" t="s">
        <v>46</v>
      </c>
      <c r="O102" s="84"/>
      <c r="P102" s="221">
        <f>O102*H102</f>
        <v>0</v>
      </c>
      <c r="Q102" s="221">
        <v>0.00033</v>
      </c>
      <c r="R102" s="221">
        <f>Q102*H102</f>
        <v>1.343661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157</v>
      </c>
      <c r="AT102" s="223" t="s">
        <v>152</v>
      </c>
      <c r="AU102" s="223" t="s">
        <v>84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157</v>
      </c>
      <c r="BM102" s="223" t="s">
        <v>810</v>
      </c>
    </row>
    <row r="103" spans="1:47" s="2" customFormat="1" ht="12">
      <c r="A103" s="38"/>
      <c r="B103" s="39"/>
      <c r="C103" s="40"/>
      <c r="D103" s="225" t="s">
        <v>159</v>
      </c>
      <c r="E103" s="40"/>
      <c r="F103" s="226" t="s">
        <v>811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159</v>
      </c>
      <c r="AU103" s="17" t="s">
        <v>84</v>
      </c>
    </row>
    <row r="104" spans="1:51" s="14" customFormat="1" ht="12">
      <c r="A104" s="14"/>
      <c r="B104" s="241"/>
      <c r="C104" s="242"/>
      <c r="D104" s="232" t="s">
        <v>161</v>
      </c>
      <c r="E104" s="243" t="s">
        <v>19</v>
      </c>
      <c r="F104" s="244" t="s">
        <v>812</v>
      </c>
      <c r="G104" s="242"/>
      <c r="H104" s="245">
        <v>3854.6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161</v>
      </c>
      <c r="AU104" s="251" t="s">
        <v>84</v>
      </c>
      <c r="AV104" s="14" t="s">
        <v>84</v>
      </c>
      <c r="AW104" s="14" t="s">
        <v>37</v>
      </c>
      <c r="AX104" s="14" t="s">
        <v>75</v>
      </c>
      <c r="AY104" s="251" t="s">
        <v>150</v>
      </c>
    </row>
    <row r="105" spans="1:51" s="14" customFormat="1" ht="12">
      <c r="A105" s="14"/>
      <c r="B105" s="241"/>
      <c r="C105" s="242"/>
      <c r="D105" s="232" t="s">
        <v>161</v>
      </c>
      <c r="E105" s="243" t="s">
        <v>19</v>
      </c>
      <c r="F105" s="244" t="s">
        <v>813</v>
      </c>
      <c r="G105" s="242"/>
      <c r="H105" s="245">
        <v>-120.5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161</v>
      </c>
      <c r="AU105" s="251" t="s">
        <v>84</v>
      </c>
      <c r="AV105" s="14" t="s">
        <v>84</v>
      </c>
      <c r="AW105" s="14" t="s">
        <v>37</v>
      </c>
      <c r="AX105" s="14" t="s">
        <v>75</v>
      </c>
      <c r="AY105" s="251" t="s">
        <v>150</v>
      </c>
    </row>
    <row r="106" spans="1:51" s="14" customFormat="1" ht="12">
      <c r="A106" s="14"/>
      <c r="B106" s="241"/>
      <c r="C106" s="242"/>
      <c r="D106" s="232" t="s">
        <v>161</v>
      </c>
      <c r="E106" s="243" t="s">
        <v>19</v>
      </c>
      <c r="F106" s="244" t="s">
        <v>814</v>
      </c>
      <c r="G106" s="242"/>
      <c r="H106" s="245">
        <v>106.9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161</v>
      </c>
      <c r="AU106" s="251" t="s">
        <v>84</v>
      </c>
      <c r="AV106" s="14" t="s">
        <v>84</v>
      </c>
      <c r="AW106" s="14" t="s">
        <v>37</v>
      </c>
      <c r="AX106" s="14" t="s">
        <v>75</v>
      </c>
      <c r="AY106" s="251" t="s">
        <v>150</v>
      </c>
    </row>
    <row r="107" spans="1:51" s="14" customFormat="1" ht="12">
      <c r="A107" s="14"/>
      <c r="B107" s="241"/>
      <c r="C107" s="242"/>
      <c r="D107" s="232" t="s">
        <v>161</v>
      </c>
      <c r="E107" s="243" t="s">
        <v>19</v>
      </c>
      <c r="F107" s="244" t="s">
        <v>815</v>
      </c>
      <c r="G107" s="242"/>
      <c r="H107" s="245">
        <v>77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161</v>
      </c>
      <c r="AU107" s="251" t="s">
        <v>84</v>
      </c>
      <c r="AV107" s="14" t="s">
        <v>84</v>
      </c>
      <c r="AW107" s="14" t="s">
        <v>37</v>
      </c>
      <c r="AX107" s="14" t="s">
        <v>75</v>
      </c>
      <c r="AY107" s="251" t="s">
        <v>150</v>
      </c>
    </row>
    <row r="108" spans="1:51" s="14" customFormat="1" ht="12">
      <c r="A108" s="14"/>
      <c r="B108" s="241"/>
      <c r="C108" s="242"/>
      <c r="D108" s="232" t="s">
        <v>161</v>
      </c>
      <c r="E108" s="243" t="s">
        <v>19</v>
      </c>
      <c r="F108" s="244" t="s">
        <v>816</v>
      </c>
      <c r="G108" s="242"/>
      <c r="H108" s="245">
        <v>84.9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1" t="s">
        <v>161</v>
      </c>
      <c r="AU108" s="251" t="s">
        <v>84</v>
      </c>
      <c r="AV108" s="14" t="s">
        <v>84</v>
      </c>
      <c r="AW108" s="14" t="s">
        <v>37</v>
      </c>
      <c r="AX108" s="14" t="s">
        <v>75</v>
      </c>
      <c r="AY108" s="251" t="s">
        <v>150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817</v>
      </c>
      <c r="G109" s="242"/>
      <c r="H109" s="245">
        <v>68.8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65" s="2" customFormat="1" ht="33" customHeight="1">
      <c r="A110" s="38"/>
      <c r="B110" s="39"/>
      <c r="C110" s="212" t="s">
        <v>194</v>
      </c>
      <c r="D110" s="212" t="s">
        <v>152</v>
      </c>
      <c r="E110" s="213" t="s">
        <v>818</v>
      </c>
      <c r="F110" s="214" t="s">
        <v>819</v>
      </c>
      <c r="G110" s="215" t="s">
        <v>227</v>
      </c>
      <c r="H110" s="216">
        <v>120.5</v>
      </c>
      <c r="I110" s="217"/>
      <c r="J110" s="218">
        <f>ROUND(I110*H110,2)</f>
        <v>0</v>
      </c>
      <c r="K110" s="214" t="s">
        <v>156</v>
      </c>
      <c r="L110" s="44"/>
      <c r="M110" s="219" t="s">
        <v>19</v>
      </c>
      <c r="N110" s="220" t="s">
        <v>46</v>
      </c>
      <c r="O110" s="84"/>
      <c r="P110" s="221">
        <f>O110*H110</f>
        <v>0</v>
      </c>
      <c r="Q110" s="221">
        <v>0.00038</v>
      </c>
      <c r="R110" s="221">
        <f>Q110*H110</f>
        <v>0.045790000000000004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157</v>
      </c>
      <c r="AT110" s="223" t="s">
        <v>152</v>
      </c>
      <c r="AU110" s="223" t="s">
        <v>84</v>
      </c>
      <c r="AY110" s="17" t="s">
        <v>150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157</v>
      </c>
      <c r="BM110" s="223" t="s">
        <v>820</v>
      </c>
    </row>
    <row r="111" spans="1:47" s="2" customFormat="1" ht="12">
      <c r="A111" s="38"/>
      <c r="B111" s="39"/>
      <c r="C111" s="40"/>
      <c r="D111" s="225" t="s">
        <v>159</v>
      </c>
      <c r="E111" s="40"/>
      <c r="F111" s="226" t="s">
        <v>821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159</v>
      </c>
      <c r="AU111" s="17" t="s">
        <v>84</v>
      </c>
    </row>
    <row r="112" spans="1:51" s="14" customFormat="1" ht="12">
      <c r="A112" s="14"/>
      <c r="B112" s="241"/>
      <c r="C112" s="242"/>
      <c r="D112" s="232" t="s">
        <v>161</v>
      </c>
      <c r="E112" s="243" t="s">
        <v>19</v>
      </c>
      <c r="F112" s="244" t="s">
        <v>822</v>
      </c>
      <c r="G112" s="242"/>
      <c r="H112" s="245">
        <v>63.4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161</v>
      </c>
      <c r="AU112" s="251" t="s">
        <v>84</v>
      </c>
      <c r="AV112" s="14" t="s">
        <v>84</v>
      </c>
      <c r="AW112" s="14" t="s">
        <v>37</v>
      </c>
      <c r="AX112" s="14" t="s">
        <v>75</v>
      </c>
      <c r="AY112" s="251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823</v>
      </c>
      <c r="G113" s="242"/>
      <c r="H113" s="245">
        <v>57.1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65" s="2" customFormat="1" ht="37.8" customHeight="1">
      <c r="A114" s="38"/>
      <c r="B114" s="39"/>
      <c r="C114" s="212" t="s">
        <v>201</v>
      </c>
      <c r="D114" s="212" t="s">
        <v>152</v>
      </c>
      <c r="E114" s="213" t="s">
        <v>824</v>
      </c>
      <c r="F114" s="214" t="s">
        <v>825</v>
      </c>
      <c r="G114" s="215" t="s">
        <v>155</v>
      </c>
      <c r="H114" s="216">
        <v>214.8</v>
      </c>
      <c r="I114" s="217"/>
      <c r="J114" s="218">
        <f>ROUND(I114*H114,2)</f>
        <v>0</v>
      </c>
      <c r="K114" s="214" t="s">
        <v>156</v>
      </c>
      <c r="L114" s="44"/>
      <c r="M114" s="219" t="s">
        <v>19</v>
      </c>
      <c r="N114" s="220" t="s">
        <v>46</v>
      </c>
      <c r="O114" s="84"/>
      <c r="P114" s="221">
        <f>O114*H114</f>
        <v>0</v>
      </c>
      <c r="Q114" s="221">
        <v>0.0026</v>
      </c>
      <c r="R114" s="221">
        <f>Q114*H114</f>
        <v>0.55848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157</v>
      </c>
      <c r="AT114" s="223" t="s">
        <v>152</v>
      </c>
      <c r="AU114" s="223" t="s">
        <v>84</v>
      </c>
      <c r="AY114" s="17" t="s">
        <v>150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157</v>
      </c>
      <c r="BM114" s="223" t="s">
        <v>826</v>
      </c>
    </row>
    <row r="115" spans="1:47" s="2" customFormat="1" ht="12">
      <c r="A115" s="38"/>
      <c r="B115" s="39"/>
      <c r="C115" s="40"/>
      <c r="D115" s="225" t="s">
        <v>159</v>
      </c>
      <c r="E115" s="40"/>
      <c r="F115" s="226" t="s">
        <v>827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159</v>
      </c>
      <c r="AU115" s="17" t="s">
        <v>84</v>
      </c>
    </row>
    <row r="116" spans="1:51" s="13" customFormat="1" ht="12">
      <c r="A116" s="13"/>
      <c r="B116" s="230"/>
      <c r="C116" s="231"/>
      <c r="D116" s="232" t="s">
        <v>161</v>
      </c>
      <c r="E116" s="233" t="s">
        <v>19</v>
      </c>
      <c r="F116" s="234" t="s">
        <v>828</v>
      </c>
      <c r="G116" s="231"/>
      <c r="H116" s="233" t="s">
        <v>19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161</v>
      </c>
      <c r="AU116" s="240" t="s">
        <v>84</v>
      </c>
      <c r="AV116" s="13" t="s">
        <v>82</v>
      </c>
      <c r="AW116" s="13" t="s">
        <v>37</v>
      </c>
      <c r="AX116" s="13" t="s">
        <v>75</v>
      </c>
      <c r="AY116" s="240" t="s">
        <v>150</v>
      </c>
    </row>
    <row r="117" spans="1:51" s="14" customFormat="1" ht="12">
      <c r="A117" s="14"/>
      <c r="B117" s="241"/>
      <c r="C117" s="242"/>
      <c r="D117" s="232" t="s">
        <v>161</v>
      </c>
      <c r="E117" s="243" t="s">
        <v>19</v>
      </c>
      <c r="F117" s="244" t="s">
        <v>829</v>
      </c>
      <c r="G117" s="242"/>
      <c r="H117" s="245">
        <v>129.8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161</v>
      </c>
      <c r="AU117" s="251" t="s">
        <v>84</v>
      </c>
      <c r="AV117" s="14" t="s">
        <v>84</v>
      </c>
      <c r="AW117" s="14" t="s">
        <v>37</v>
      </c>
      <c r="AX117" s="14" t="s">
        <v>75</v>
      </c>
      <c r="AY117" s="251" t="s">
        <v>150</v>
      </c>
    </row>
    <row r="118" spans="1:51" s="14" customFormat="1" ht="12">
      <c r="A118" s="14"/>
      <c r="B118" s="241"/>
      <c r="C118" s="242"/>
      <c r="D118" s="232" t="s">
        <v>161</v>
      </c>
      <c r="E118" s="243" t="s">
        <v>19</v>
      </c>
      <c r="F118" s="244" t="s">
        <v>830</v>
      </c>
      <c r="G118" s="242"/>
      <c r="H118" s="245">
        <v>85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161</v>
      </c>
      <c r="AU118" s="251" t="s">
        <v>84</v>
      </c>
      <c r="AV118" s="14" t="s">
        <v>84</v>
      </c>
      <c r="AW118" s="14" t="s">
        <v>37</v>
      </c>
      <c r="AX118" s="14" t="s">
        <v>75</v>
      </c>
      <c r="AY118" s="251" t="s">
        <v>150</v>
      </c>
    </row>
    <row r="119" spans="1:65" s="2" customFormat="1" ht="37.8" customHeight="1">
      <c r="A119" s="38"/>
      <c r="B119" s="39"/>
      <c r="C119" s="212" t="s">
        <v>206</v>
      </c>
      <c r="D119" s="212" t="s">
        <v>152</v>
      </c>
      <c r="E119" s="213" t="s">
        <v>831</v>
      </c>
      <c r="F119" s="214" t="s">
        <v>832</v>
      </c>
      <c r="G119" s="215" t="s">
        <v>227</v>
      </c>
      <c r="H119" s="216">
        <v>4192.2</v>
      </c>
      <c r="I119" s="217"/>
      <c r="J119" s="218">
        <f>ROUND(I119*H119,2)</f>
        <v>0</v>
      </c>
      <c r="K119" s="214" t="s">
        <v>156</v>
      </c>
      <c r="L119" s="44"/>
      <c r="M119" s="219" t="s">
        <v>19</v>
      </c>
      <c r="N119" s="220" t="s">
        <v>46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157</v>
      </c>
      <c r="AT119" s="223" t="s">
        <v>152</v>
      </c>
      <c r="AU119" s="223" t="s">
        <v>84</v>
      </c>
      <c r="AY119" s="17" t="s">
        <v>150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157</v>
      </c>
      <c r="BM119" s="223" t="s">
        <v>833</v>
      </c>
    </row>
    <row r="120" spans="1:47" s="2" customFormat="1" ht="12">
      <c r="A120" s="38"/>
      <c r="B120" s="39"/>
      <c r="C120" s="40"/>
      <c r="D120" s="225" t="s">
        <v>159</v>
      </c>
      <c r="E120" s="40"/>
      <c r="F120" s="226" t="s">
        <v>834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159</v>
      </c>
      <c r="AU120" s="17" t="s">
        <v>84</v>
      </c>
    </row>
    <row r="121" spans="1:51" s="14" customFormat="1" ht="12">
      <c r="A121" s="14"/>
      <c r="B121" s="241"/>
      <c r="C121" s="242"/>
      <c r="D121" s="232" t="s">
        <v>161</v>
      </c>
      <c r="E121" s="243" t="s">
        <v>19</v>
      </c>
      <c r="F121" s="244" t="s">
        <v>835</v>
      </c>
      <c r="G121" s="242"/>
      <c r="H121" s="245">
        <v>4071.7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161</v>
      </c>
      <c r="AU121" s="251" t="s">
        <v>84</v>
      </c>
      <c r="AV121" s="14" t="s">
        <v>84</v>
      </c>
      <c r="AW121" s="14" t="s">
        <v>37</v>
      </c>
      <c r="AX121" s="14" t="s">
        <v>75</v>
      </c>
      <c r="AY121" s="251" t="s">
        <v>150</v>
      </c>
    </row>
    <row r="122" spans="1:51" s="14" customFormat="1" ht="12">
      <c r="A122" s="14"/>
      <c r="B122" s="241"/>
      <c r="C122" s="242"/>
      <c r="D122" s="232" t="s">
        <v>161</v>
      </c>
      <c r="E122" s="243" t="s">
        <v>19</v>
      </c>
      <c r="F122" s="244" t="s">
        <v>836</v>
      </c>
      <c r="G122" s="242"/>
      <c r="H122" s="245">
        <v>120.5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161</v>
      </c>
      <c r="AU122" s="251" t="s">
        <v>84</v>
      </c>
      <c r="AV122" s="14" t="s">
        <v>84</v>
      </c>
      <c r="AW122" s="14" t="s">
        <v>37</v>
      </c>
      <c r="AX122" s="14" t="s">
        <v>75</v>
      </c>
      <c r="AY122" s="251" t="s">
        <v>150</v>
      </c>
    </row>
    <row r="123" spans="1:65" s="2" customFormat="1" ht="37.8" customHeight="1">
      <c r="A123" s="38"/>
      <c r="B123" s="39"/>
      <c r="C123" s="212" t="s">
        <v>214</v>
      </c>
      <c r="D123" s="212" t="s">
        <v>152</v>
      </c>
      <c r="E123" s="213" t="s">
        <v>837</v>
      </c>
      <c r="F123" s="214" t="s">
        <v>838</v>
      </c>
      <c r="G123" s="215" t="s">
        <v>155</v>
      </c>
      <c r="H123" s="216">
        <v>214.8</v>
      </c>
      <c r="I123" s="217"/>
      <c r="J123" s="218">
        <f>ROUND(I123*H123,2)</f>
        <v>0</v>
      </c>
      <c r="K123" s="214" t="s">
        <v>156</v>
      </c>
      <c r="L123" s="44"/>
      <c r="M123" s="219" t="s">
        <v>19</v>
      </c>
      <c r="N123" s="220" t="s">
        <v>46</v>
      </c>
      <c r="O123" s="84"/>
      <c r="P123" s="221">
        <f>O123*H123</f>
        <v>0</v>
      </c>
      <c r="Q123" s="221">
        <v>1E-05</v>
      </c>
      <c r="R123" s="221">
        <f>Q123*H123</f>
        <v>0.002148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157</v>
      </c>
      <c r="AT123" s="223" t="s">
        <v>152</v>
      </c>
      <c r="AU123" s="223" t="s">
        <v>84</v>
      </c>
      <c r="AY123" s="17" t="s">
        <v>150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157</v>
      </c>
      <c r="BM123" s="223" t="s">
        <v>839</v>
      </c>
    </row>
    <row r="124" spans="1:47" s="2" customFormat="1" ht="12">
      <c r="A124" s="38"/>
      <c r="B124" s="39"/>
      <c r="C124" s="40"/>
      <c r="D124" s="225" t="s">
        <v>159</v>
      </c>
      <c r="E124" s="40"/>
      <c r="F124" s="226" t="s">
        <v>840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159</v>
      </c>
      <c r="AU124" s="17" t="s">
        <v>84</v>
      </c>
    </row>
    <row r="125" spans="1:65" s="2" customFormat="1" ht="33" customHeight="1">
      <c r="A125" s="38"/>
      <c r="B125" s="39"/>
      <c r="C125" s="212" t="s">
        <v>220</v>
      </c>
      <c r="D125" s="212" t="s">
        <v>152</v>
      </c>
      <c r="E125" s="213" t="s">
        <v>841</v>
      </c>
      <c r="F125" s="214" t="s">
        <v>842</v>
      </c>
      <c r="G125" s="215" t="s">
        <v>155</v>
      </c>
      <c r="H125" s="216">
        <v>2346.1</v>
      </c>
      <c r="I125" s="217"/>
      <c r="J125" s="218">
        <f>ROUND(I125*H125,2)</f>
        <v>0</v>
      </c>
      <c r="K125" s="214" t="s">
        <v>156</v>
      </c>
      <c r="L125" s="44"/>
      <c r="M125" s="219" t="s">
        <v>19</v>
      </c>
      <c r="N125" s="220" t="s">
        <v>46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0.01</v>
      </c>
      <c r="T125" s="222">
        <f>S125*H125</f>
        <v>23.461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84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157</v>
      </c>
      <c r="BM125" s="223" t="s">
        <v>843</v>
      </c>
    </row>
    <row r="126" spans="1:47" s="2" customFormat="1" ht="12">
      <c r="A126" s="38"/>
      <c r="B126" s="39"/>
      <c r="C126" s="40"/>
      <c r="D126" s="225" t="s">
        <v>159</v>
      </c>
      <c r="E126" s="40"/>
      <c r="F126" s="226" t="s">
        <v>844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84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234</v>
      </c>
      <c r="G127" s="242"/>
      <c r="H127" s="245">
        <v>250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84</v>
      </c>
      <c r="AV127" s="14" t="s">
        <v>84</v>
      </c>
      <c r="AW127" s="14" t="s">
        <v>37</v>
      </c>
      <c r="AX127" s="14" t="s">
        <v>75</v>
      </c>
      <c r="AY127" s="251" t="s">
        <v>150</v>
      </c>
    </row>
    <row r="128" spans="1:51" s="14" customFormat="1" ht="12">
      <c r="A128" s="14"/>
      <c r="B128" s="241"/>
      <c r="C128" s="242"/>
      <c r="D128" s="232" t="s">
        <v>161</v>
      </c>
      <c r="E128" s="243" t="s">
        <v>19</v>
      </c>
      <c r="F128" s="244" t="s">
        <v>845</v>
      </c>
      <c r="G128" s="242"/>
      <c r="H128" s="245">
        <v>2096.1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161</v>
      </c>
      <c r="AU128" s="251" t="s">
        <v>84</v>
      </c>
      <c r="AV128" s="14" t="s">
        <v>84</v>
      </c>
      <c r="AW128" s="14" t="s">
        <v>37</v>
      </c>
      <c r="AX128" s="14" t="s">
        <v>75</v>
      </c>
      <c r="AY128" s="251" t="s">
        <v>150</v>
      </c>
    </row>
    <row r="129" spans="1:63" s="12" customFormat="1" ht="22.8" customHeight="1">
      <c r="A129" s="12"/>
      <c r="B129" s="196"/>
      <c r="C129" s="197"/>
      <c r="D129" s="198" t="s">
        <v>74</v>
      </c>
      <c r="E129" s="210" t="s">
        <v>244</v>
      </c>
      <c r="F129" s="210" t="s">
        <v>245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SUM(P130:P136)</f>
        <v>0</v>
      </c>
      <c r="Q129" s="204"/>
      <c r="R129" s="205">
        <f>SUM(R130:R136)</f>
        <v>0</v>
      </c>
      <c r="S129" s="204"/>
      <c r="T129" s="206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82</v>
      </c>
      <c r="AT129" s="208" t="s">
        <v>74</v>
      </c>
      <c r="AU129" s="208" t="s">
        <v>82</v>
      </c>
      <c r="AY129" s="207" t="s">
        <v>150</v>
      </c>
      <c r="BK129" s="209">
        <f>SUM(BK130:BK136)</f>
        <v>0</v>
      </c>
    </row>
    <row r="130" spans="1:65" s="2" customFormat="1" ht="33" customHeight="1">
      <c r="A130" s="38"/>
      <c r="B130" s="39"/>
      <c r="C130" s="212" t="s">
        <v>224</v>
      </c>
      <c r="D130" s="212" t="s">
        <v>152</v>
      </c>
      <c r="E130" s="213" t="s">
        <v>247</v>
      </c>
      <c r="F130" s="214" t="s">
        <v>248</v>
      </c>
      <c r="G130" s="215" t="s">
        <v>205</v>
      </c>
      <c r="H130" s="216">
        <v>23.461</v>
      </c>
      <c r="I130" s="217"/>
      <c r="J130" s="218">
        <f>ROUND(I130*H130,2)</f>
        <v>0</v>
      </c>
      <c r="K130" s="214" t="s">
        <v>156</v>
      </c>
      <c r="L130" s="44"/>
      <c r="M130" s="219" t="s">
        <v>19</v>
      </c>
      <c r="N130" s="220" t="s">
        <v>46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157</v>
      </c>
      <c r="AT130" s="223" t="s">
        <v>152</v>
      </c>
      <c r="AU130" s="223" t="s">
        <v>84</v>
      </c>
      <c r="AY130" s="17" t="s">
        <v>150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157</v>
      </c>
      <c r="BM130" s="223" t="s">
        <v>846</v>
      </c>
    </row>
    <row r="131" spans="1:47" s="2" customFormat="1" ht="12">
      <c r="A131" s="38"/>
      <c r="B131" s="39"/>
      <c r="C131" s="40"/>
      <c r="D131" s="225" t="s">
        <v>159</v>
      </c>
      <c r="E131" s="40"/>
      <c r="F131" s="226" t="s">
        <v>250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159</v>
      </c>
      <c r="AU131" s="17" t="s">
        <v>84</v>
      </c>
    </row>
    <row r="132" spans="1:65" s="2" customFormat="1" ht="44.25" customHeight="1">
      <c r="A132" s="38"/>
      <c r="B132" s="39"/>
      <c r="C132" s="212" t="s">
        <v>235</v>
      </c>
      <c r="D132" s="212" t="s">
        <v>152</v>
      </c>
      <c r="E132" s="213" t="s">
        <v>255</v>
      </c>
      <c r="F132" s="214" t="s">
        <v>256</v>
      </c>
      <c r="G132" s="215" t="s">
        <v>205</v>
      </c>
      <c r="H132" s="216">
        <v>609.986</v>
      </c>
      <c r="I132" s="217"/>
      <c r="J132" s="218">
        <f>ROUND(I132*H132,2)</f>
        <v>0</v>
      </c>
      <c r="K132" s="214" t="s">
        <v>156</v>
      </c>
      <c r="L132" s="44"/>
      <c r="M132" s="219" t="s">
        <v>19</v>
      </c>
      <c r="N132" s="220" t="s">
        <v>46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157</v>
      </c>
      <c r="AT132" s="223" t="s">
        <v>152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847</v>
      </c>
    </row>
    <row r="133" spans="1:47" s="2" customFormat="1" ht="12">
      <c r="A133" s="38"/>
      <c r="B133" s="39"/>
      <c r="C133" s="40"/>
      <c r="D133" s="225" t="s">
        <v>159</v>
      </c>
      <c r="E133" s="40"/>
      <c r="F133" s="226" t="s">
        <v>258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84</v>
      </c>
    </row>
    <row r="134" spans="1:51" s="14" customFormat="1" ht="12">
      <c r="A134" s="14"/>
      <c r="B134" s="241"/>
      <c r="C134" s="242"/>
      <c r="D134" s="232" t="s">
        <v>161</v>
      </c>
      <c r="E134" s="243" t="s">
        <v>19</v>
      </c>
      <c r="F134" s="244" t="s">
        <v>848</v>
      </c>
      <c r="G134" s="242"/>
      <c r="H134" s="245">
        <v>609.986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161</v>
      </c>
      <c r="AU134" s="251" t="s">
        <v>84</v>
      </c>
      <c r="AV134" s="14" t="s">
        <v>84</v>
      </c>
      <c r="AW134" s="14" t="s">
        <v>37</v>
      </c>
      <c r="AX134" s="14" t="s">
        <v>75</v>
      </c>
      <c r="AY134" s="251" t="s">
        <v>150</v>
      </c>
    </row>
    <row r="135" spans="1:65" s="2" customFormat="1" ht="44.25" customHeight="1">
      <c r="A135" s="38"/>
      <c r="B135" s="39"/>
      <c r="C135" s="212" t="s">
        <v>240</v>
      </c>
      <c r="D135" s="212" t="s">
        <v>152</v>
      </c>
      <c r="E135" s="213" t="s">
        <v>262</v>
      </c>
      <c r="F135" s="214" t="s">
        <v>263</v>
      </c>
      <c r="G135" s="215" t="s">
        <v>205</v>
      </c>
      <c r="H135" s="216">
        <v>23.461</v>
      </c>
      <c r="I135" s="217"/>
      <c r="J135" s="218">
        <f>ROUND(I135*H135,2)</f>
        <v>0</v>
      </c>
      <c r="K135" s="214" t="s">
        <v>156</v>
      </c>
      <c r="L135" s="44"/>
      <c r="M135" s="219" t="s">
        <v>19</v>
      </c>
      <c r="N135" s="220" t="s">
        <v>46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157</v>
      </c>
      <c r="AT135" s="223" t="s">
        <v>152</v>
      </c>
      <c r="AU135" s="223" t="s">
        <v>84</v>
      </c>
      <c r="AY135" s="17" t="s">
        <v>150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157</v>
      </c>
      <c r="BM135" s="223" t="s">
        <v>849</v>
      </c>
    </row>
    <row r="136" spans="1:47" s="2" customFormat="1" ht="12">
      <c r="A136" s="38"/>
      <c r="B136" s="39"/>
      <c r="C136" s="40"/>
      <c r="D136" s="225" t="s">
        <v>159</v>
      </c>
      <c r="E136" s="40"/>
      <c r="F136" s="226" t="s">
        <v>265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84</v>
      </c>
    </row>
    <row r="137" spans="1:63" s="12" customFormat="1" ht="22.8" customHeight="1">
      <c r="A137" s="12"/>
      <c r="B137" s="196"/>
      <c r="C137" s="197"/>
      <c r="D137" s="198" t="s">
        <v>74</v>
      </c>
      <c r="E137" s="210" t="s">
        <v>266</v>
      </c>
      <c r="F137" s="210" t="s">
        <v>267</v>
      </c>
      <c r="G137" s="197"/>
      <c r="H137" s="197"/>
      <c r="I137" s="200"/>
      <c r="J137" s="211">
        <f>BK137</f>
        <v>0</v>
      </c>
      <c r="K137" s="197"/>
      <c r="L137" s="202"/>
      <c r="M137" s="203"/>
      <c r="N137" s="204"/>
      <c r="O137" s="204"/>
      <c r="P137" s="205">
        <f>SUM(P138:P139)</f>
        <v>0</v>
      </c>
      <c r="Q137" s="204"/>
      <c r="R137" s="205">
        <f>SUM(R138:R139)</f>
        <v>0</v>
      </c>
      <c r="S137" s="204"/>
      <c r="T137" s="206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82</v>
      </c>
      <c r="AT137" s="208" t="s">
        <v>74</v>
      </c>
      <c r="AU137" s="208" t="s">
        <v>82</v>
      </c>
      <c r="AY137" s="207" t="s">
        <v>150</v>
      </c>
      <c r="BK137" s="209">
        <f>SUM(BK138:BK139)</f>
        <v>0</v>
      </c>
    </row>
    <row r="138" spans="1:65" s="2" customFormat="1" ht="44.25" customHeight="1">
      <c r="A138" s="38"/>
      <c r="B138" s="39"/>
      <c r="C138" s="212" t="s">
        <v>246</v>
      </c>
      <c r="D138" s="212" t="s">
        <v>152</v>
      </c>
      <c r="E138" s="213" t="s">
        <v>269</v>
      </c>
      <c r="F138" s="214" t="s">
        <v>270</v>
      </c>
      <c r="G138" s="215" t="s">
        <v>205</v>
      </c>
      <c r="H138" s="216">
        <v>2.245</v>
      </c>
      <c r="I138" s="217"/>
      <c r="J138" s="218">
        <f>ROUND(I138*H138,2)</f>
        <v>0</v>
      </c>
      <c r="K138" s="214" t="s">
        <v>156</v>
      </c>
      <c r="L138" s="44"/>
      <c r="M138" s="219" t="s">
        <v>19</v>
      </c>
      <c r="N138" s="220" t="s">
        <v>46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157</v>
      </c>
      <c r="AT138" s="223" t="s">
        <v>152</v>
      </c>
      <c r="AU138" s="223" t="s">
        <v>84</v>
      </c>
      <c r="AY138" s="17" t="s">
        <v>150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157</v>
      </c>
      <c r="BM138" s="223" t="s">
        <v>850</v>
      </c>
    </row>
    <row r="139" spans="1:47" s="2" customFormat="1" ht="12">
      <c r="A139" s="38"/>
      <c r="B139" s="39"/>
      <c r="C139" s="40"/>
      <c r="D139" s="225" t="s">
        <v>159</v>
      </c>
      <c r="E139" s="40"/>
      <c r="F139" s="226" t="s">
        <v>272</v>
      </c>
      <c r="G139" s="40"/>
      <c r="H139" s="40"/>
      <c r="I139" s="227"/>
      <c r="J139" s="40"/>
      <c r="K139" s="40"/>
      <c r="L139" s="44"/>
      <c r="M139" s="262"/>
      <c r="N139" s="263"/>
      <c r="O139" s="264"/>
      <c r="P139" s="264"/>
      <c r="Q139" s="264"/>
      <c r="R139" s="264"/>
      <c r="S139" s="264"/>
      <c r="T139" s="26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84</v>
      </c>
    </row>
    <row r="140" spans="1:31" s="2" customFormat="1" ht="6.95" customHeight="1">
      <c r="A140" s="38"/>
      <c r="B140" s="59"/>
      <c r="C140" s="60"/>
      <c r="D140" s="60"/>
      <c r="E140" s="60"/>
      <c r="F140" s="60"/>
      <c r="G140" s="60"/>
      <c r="H140" s="60"/>
      <c r="I140" s="60"/>
      <c r="J140" s="60"/>
      <c r="K140" s="60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88:K1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3" r:id="rId1" display="https://podminky.urs.cz/item/CS_URS_2022_02/912211111"/>
    <hyperlink ref="F100" r:id="rId2" display="https://podminky.urs.cz/item/CS_URS_2022_02/912211121"/>
    <hyperlink ref="F103" r:id="rId3" display="https://podminky.urs.cz/item/CS_URS_2022_02/915211112"/>
    <hyperlink ref="F111" r:id="rId4" display="https://podminky.urs.cz/item/CS_URS_2022_02/915221122"/>
    <hyperlink ref="F115" r:id="rId5" display="https://podminky.urs.cz/item/CS_URS_2022_02/915231112"/>
    <hyperlink ref="F120" r:id="rId6" display="https://podminky.urs.cz/item/CS_URS_2022_02/915611111"/>
    <hyperlink ref="F124" r:id="rId7" display="https://podminky.urs.cz/item/CS_URS_2022_02/915621111"/>
    <hyperlink ref="F126" r:id="rId8" display="https://podminky.urs.cz/item/CS_URS_2022_02/938908411"/>
    <hyperlink ref="F131" r:id="rId9" display="https://podminky.urs.cz/item/CS_URS_2022_02/997013501"/>
    <hyperlink ref="F133" r:id="rId10" display="https://podminky.urs.cz/item/CS_URS_2022_02/997013509"/>
    <hyperlink ref="F136" r:id="rId11" display="https://podminky.urs.cz/item/CS_URS_2022_02/997013873"/>
    <hyperlink ref="F139" r:id="rId12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DESKTOP-70B79HG\PracovniPC</dc:creator>
  <cp:keywords/>
  <dc:description/>
  <cp:lastModifiedBy>DESKTOP-70B79HG\PracovniPC</cp:lastModifiedBy>
  <dcterms:created xsi:type="dcterms:W3CDTF">2023-03-22T07:26:20Z</dcterms:created>
  <dcterms:modified xsi:type="dcterms:W3CDTF">2023-03-22T07:26:30Z</dcterms:modified>
  <cp:category/>
  <cp:version/>
  <cp:contentType/>
  <cp:contentStatus/>
</cp:coreProperties>
</file>