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KOMUNIKACE" sheetId="2" r:id="rId2"/>
  </sheets>
  <definedNames>
    <definedName name="_xlnm.Print_Area" localSheetId="0">'Rekapitulace stavby'!$D$4:$AO$76,'Rekapitulace stavby'!$C$82:$AQ$96</definedName>
    <definedName name="_xlnm._FilterDatabase" localSheetId="1" hidden="1">'101 - KOMUNIKACE'!$C$126:$K$207</definedName>
    <definedName name="_xlnm.Print_Area" localSheetId="1">'101 - KOMUNIKACE'!$C$4:$J$76,'101 - KOMUNIKACE'!$C$82:$J$108,'101 - KOMUNIKACE'!$C$114:$K$207</definedName>
    <definedName name="_xlnm.Print_Titles" localSheetId="0">'Rekapitulace stavby'!$92:$92</definedName>
    <definedName name="_xlnm.Print_Titles" localSheetId="1">'101 - KOMUNIKACE'!$126:$126</definedName>
  </definedNames>
  <calcPr fullCalcOnLoad="1"/>
</workbook>
</file>

<file path=xl/sharedStrings.xml><?xml version="1.0" encoding="utf-8"?>
<sst xmlns="http://schemas.openxmlformats.org/spreadsheetml/2006/main" count="1170" uniqueCount="331">
  <si>
    <t>Export Komplet</t>
  </si>
  <si>
    <t/>
  </si>
  <si>
    <t>2.0</t>
  </si>
  <si>
    <t>ZAMOK</t>
  </si>
  <si>
    <t>False</t>
  </si>
  <si>
    <t>{b8d8d7a5-fdd9-473f-a1df-f8529ce6472e}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</si>
  <si>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</si>
  <si>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</si>
  <si>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</si>
  <si>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</si>
  <si>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</si>
  <si>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</si>
  <si>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</si>
  <si>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</si>
  <si>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</si>
  <si>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</si>
  <si>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</si>
  <si>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III/17214 HORAŽĎOVICE - VELKÉ HYDČICE, OPRAVA</t>
  </si>
  <si>
    <t>KSO:</t>
  </si>
  <si>
    <t>CC-CZ:</t>
  </si>
  <si>
    <t>Místo:</t>
  </si>
  <si>
    <t xml:space="preserve"> </t>
  </si>
  <si>
    <t>Datum:</t>
  </si>
  <si>
    <t>30. 7. 2022</t>
  </si>
  <si>
    <t>Zadavatel:</t>
  </si>
  <si>
    <t>IČ:</t>
  </si>
  <si>
    <t>SÚSPK</t>
  </si>
  <si>
    <t>DIČ:</t>
  </si>
  <si>
    <t>Uchazeč:</t>
  </si>
  <si>
    <t>Vyplň údaj</t>
  </si>
  <si>
    <t>Projektant:</t>
  </si>
  <si>
    <t>Ing. Tomáš Macán</t>
  </si>
  <si>
    <t>True</t>
  </si>
  <si>
    <t>Zpracovatel:</t>
  </si>
  <si>
    <t>MACÁN PROJEKCE DS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</si>
  <si>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</si>
  <si>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</si>
  <si>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</si>
  <si>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</si>
  <si>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</si>
  <si>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</si>
  <si>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</si>
  <si>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</si>
  <si>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</si>
  <si>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</si>
  <si>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</si>
  <si>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</si>
  <si>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</si>
  <si>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</si>
  <si>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</si>
  <si>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</si>
  <si>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</si>
  <si>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</si>
  <si>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</si>
  <si>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</si>
  <si>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</si>
  <si>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</si>
  <si>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</si>
  <si>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</si>
  <si>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</si>
  <si>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</si>
  <si>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</si>
  <si>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</si>
  <si>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</si>
  <si>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</si>
  <si>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</si>
  <si>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</si>
  <si>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</si>
  <si>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</si>
  <si>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</si>
  <si>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</si>
  <si>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</si>
  <si>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</si>
  <si>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</si>
  <si>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</si>
  <si>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</si>
  <si>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</si>
  <si>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</si>
  <si>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</si>
  <si>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</si>
  <si>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</si>
  <si>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</si>
  <si>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KOMUNIKACE</t>
  </si>
  <si>
    <t>STA</t>
  </si>
  <si>
    <t>1</t>
  </si>
  <si>
    <t>{6443a5d5-a7e9-4038-b7e1-6abe1ee61fc5}</t>
  </si>
  <si>
    <t>2</t>
  </si>
  <si>
    <t>KRYCÍ LIST SOUPISU PRACÍ</t>
  </si>
  <si>
    <t>Objekt:</t>
  </si>
  <si>
    <t>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</si>
  <si>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</si>
  <si>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</si>
  <si>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</si>
  <si>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</si>
  <si>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</si>
  <si>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</si>
  <si>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</si>
  <si>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</si>
  <si>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</si>
  <si>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</si>
  <si>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</si>
  <si>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</si>
  <si>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</si>
  <si>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</si>
  <si>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</si>
  <si>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</si>
  <si>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</si>
  <si>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</si>
  <si>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</si>
  <si>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</si>
  <si>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</si>
  <si>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</si>
  <si>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</si>
  <si>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</si>
  <si>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</si>
  <si>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</si>
  <si>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</si>
  <si>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</si>
  <si>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</si>
  <si>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</si>
  <si>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</si>
  <si>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</si>
  <si>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</si>
  <si>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</si>
  <si>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</si>
  <si>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</si>
  <si>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m2</t>
  </si>
  <si>
    <t>CS ÚRS 2022 02</t>
  </si>
  <si>
    <t>4</t>
  </si>
  <si>
    <t>171808458</t>
  </si>
  <si>
    <t>Vodorovné konstrukce</t>
  </si>
  <si>
    <t>452312161</t>
  </si>
  <si>
    <t>Podkladní a zajišťovací konstrukce z betonu prostého v otevřeném výkopu sedlové lože pod potrubí z betonu tř. C 25/30</t>
  </si>
  <si>
    <t>m3</t>
  </si>
  <si>
    <t>988463754</t>
  </si>
  <si>
    <t>VV</t>
  </si>
  <si>
    <t>9*0,5</t>
  </si>
  <si>
    <t>3</t>
  </si>
  <si>
    <t>465513256</t>
  </si>
  <si>
    <t>Dlažba svahu u mostních opěr z upraveného lomového žulového kamene s vyspárováním maltou MC 25, šíře spáry 15 mm do betonového lože C 25/30 tloušťky 250 mm, plochy do 10 m2</t>
  </si>
  <si>
    <t>1495036414</t>
  </si>
  <si>
    <t>5</t>
  </si>
  <si>
    <t>Komunikace pozemní</t>
  </si>
  <si>
    <t>567532151</t>
  </si>
  <si>
    <t>Recyklace podkladní vrstvy za studena na místě promísení rozpojené směsi s kamenivem a pojivem (materiál ve specifikaci) s rozhrnutím, zhutněním a vlhčením plochy přes 10 000 m2, tloušťky po zhutnění přes 200 do 220 mm</t>
  </si>
  <si>
    <t>1381617033</t>
  </si>
  <si>
    <t>16640+3005*0,4*2</t>
  </si>
  <si>
    <t>M</t>
  </si>
  <si>
    <t>58522110</t>
  </si>
  <si>
    <t>cement portlandský směsný CEM II 42,5MPa</t>
  </si>
  <si>
    <t>t</t>
  </si>
  <si>
    <t>8</t>
  </si>
  <si>
    <t>-513862479</t>
  </si>
  <si>
    <t>P</t>
  </si>
  <si>
    <t>Poznámka k položce:
objemová hmotnost cementu 1200 kg/m3
předpoklad množství cementu 5%</t>
  </si>
  <si>
    <t>19044*0,2*1,2</t>
  </si>
  <si>
    <t>4570,56*0,05 "Přepočtené koeficientem množství</t>
  </si>
  <si>
    <t>6</t>
  </si>
  <si>
    <t>11162540</t>
  </si>
  <si>
    <t>emulze asfaltová obalovací pro použití za studena</t>
  </si>
  <si>
    <t>-889603853</t>
  </si>
  <si>
    <t>Poznámka k položce:
asfaltová emulze objemová hmostnost 1200 kg/m3
předpoklad množství emulze 3% zbytkového asfaltu</t>
  </si>
  <si>
    <t>4570,56*0,03 "Přepočtené koeficientem množství</t>
  </si>
  <si>
    <t>7</t>
  </si>
  <si>
    <t>569951131</t>
  </si>
  <si>
    <t>Zpevnění krajnic nebo komunikací pro pěší s rozprostřením a zhutněním, po zhutnění asfaltovým recyklátem tl. 130 mm</t>
  </si>
  <si>
    <t>2103026671</t>
  </si>
  <si>
    <t>573231106</t>
  </si>
  <si>
    <t>Postřik spojovací PS bez posypu kamenivem ze silniční emulze, v množství 0,30 kg/m2</t>
  </si>
  <si>
    <t>-1586422184</t>
  </si>
  <si>
    <t>16640+2120</t>
  </si>
  <si>
    <t>9</t>
  </si>
  <si>
    <t>573231108</t>
  </si>
  <si>
    <t>Postřik spojovací PS bez posypu kamenivem ze silniční emulze, v množství 0,50 kg/m2</t>
  </si>
  <si>
    <t>-1560839264</t>
  </si>
  <si>
    <t>10</t>
  </si>
  <si>
    <t>577144131</t>
  </si>
  <si>
    <t>Asfaltový beton vrstva obrusná ACO 11 (ABS) s rozprostřením a se zhutněním z modifikovaného asfaltu v pruhu šířky přes do 1,5 do 3 m, po zhutnění tl. 50 mm</t>
  </si>
  <si>
    <t>-2002660362</t>
  </si>
  <si>
    <t>recyklace</t>
  </si>
  <si>
    <t>16640</t>
  </si>
  <si>
    <t>oprava</t>
  </si>
  <si>
    <t>2120</t>
  </si>
  <si>
    <t>sjezdy</t>
  </si>
  <si>
    <t>285</t>
  </si>
  <si>
    <t>Součet</t>
  </si>
  <si>
    <t>11</t>
  </si>
  <si>
    <t>577165132</t>
  </si>
  <si>
    <t>Asfaltový beton vrstva ložní ACL 16 (ABH) s rozprostřením a zhutněním z modifikovaného asfaltu v pruhu šířky přes 1,5 do 3 m, po zhutnění tl. 70 mm</t>
  </si>
  <si>
    <t>-1257316242</t>
  </si>
  <si>
    <t>recaklace</t>
  </si>
  <si>
    <t>12</t>
  </si>
  <si>
    <t>577176141</t>
  </si>
  <si>
    <t>Asfaltový beton vrstva ložní ACL 22 (ABVH) s rozprostřením a zhutněním z modifikovaného asfaltu v pruhu šířky přes 3 m, po zhutnění tl. 80 mm</t>
  </si>
  <si>
    <t>1395914127</t>
  </si>
  <si>
    <t>Ostatní konstrukce a práce, bourání</t>
  </si>
  <si>
    <t>13</t>
  </si>
  <si>
    <t>911331111</t>
  </si>
  <si>
    <t>Silniční svodidlo s osazením sloupků zaberaněním ocelové úroveň zádržnosti N2 vzdálenosti sloupků do 2 m jednostranné včetně náběhů</t>
  </si>
  <si>
    <t>m</t>
  </si>
  <si>
    <t>-1948200973</t>
  </si>
  <si>
    <t>14</t>
  </si>
  <si>
    <t>912211111</t>
  </si>
  <si>
    <t>Montáž směrového sloupku plastového s odrazkou prostým uložením bez betonového základu silničního</t>
  </si>
  <si>
    <t>kus</t>
  </si>
  <si>
    <t>-2044060103</t>
  </si>
  <si>
    <t>40445158R</t>
  </si>
  <si>
    <t>sloupek směrový silniční plastový červený</t>
  </si>
  <si>
    <t>-1210948552</t>
  </si>
  <si>
    <t>16</t>
  </si>
  <si>
    <t>912221111</t>
  </si>
  <si>
    <t>Montáž směrového sloupku ocelového pružného ručním beraněním silničního</t>
  </si>
  <si>
    <t>-1437208146</t>
  </si>
  <si>
    <t>17</t>
  </si>
  <si>
    <t>40445165</t>
  </si>
  <si>
    <t>sloupek směrový silniční ocelový</t>
  </si>
  <si>
    <t>-445697602</t>
  </si>
  <si>
    <t>18</t>
  </si>
  <si>
    <t>915111111</t>
  </si>
  <si>
    <t>Vodorovné dopravní značení stříkané barvou dělící čára šířky 125 mm souvislá bílá základní</t>
  </si>
  <si>
    <t>-414666952</t>
  </si>
  <si>
    <t>19</t>
  </si>
  <si>
    <t>915121121</t>
  </si>
  <si>
    <t>Vodorovné dopravní značení stříkané barvou vodící čára bílá šířky 250 mm přerušovaná základní</t>
  </si>
  <si>
    <t>1131967252</t>
  </si>
  <si>
    <t>20</t>
  </si>
  <si>
    <t>915211112</t>
  </si>
  <si>
    <t>Vodorovné dopravní značení stříkaným plastem dělící čára šířky 125 mm souvislá bílá retroreflexní</t>
  </si>
  <si>
    <t>1656928832</t>
  </si>
  <si>
    <t>915221122</t>
  </si>
  <si>
    <t>Vodorovné dopravní značení stříkaným plastem vodící čára bílá šířky 250 mm přerušovaná retroreflexní</t>
  </si>
  <si>
    <t>-336077821</t>
  </si>
  <si>
    <t>22</t>
  </si>
  <si>
    <t>919112213</t>
  </si>
  <si>
    <t>Řezání dilatačních spár v živičném krytu vytvoření komůrky pro těsnící zálivku šířky 10 mm, hloubky 25 mm</t>
  </si>
  <si>
    <t>1972990784</t>
  </si>
  <si>
    <t>23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</si>
  <si>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</si>
  <si>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</si>
  <si>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769355025</t>
  </si>
  <si>
    <t>24</t>
  </si>
  <si>
    <t>919441211</t>
  </si>
  <si>
    <t>Čelo propustku včetně římsy ze zdiva z lomového kamene, pro propustek z trub DN 300 až 500 mm</t>
  </si>
  <si>
    <t>434297169</t>
  </si>
  <si>
    <t>25</t>
  </si>
  <si>
    <t>919521120</t>
  </si>
  <si>
    <t>Zřízení silničního propustku z trub betonových nebo železobetonových DN 400 mm</t>
  </si>
  <si>
    <t>727768217</t>
  </si>
  <si>
    <t>26</t>
  </si>
  <si>
    <t>59222022</t>
  </si>
  <si>
    <t>trouba ŽB hrdlová DN 400</t>
  </si>
  <si>
    <t>-113723717</t>
  </si>
  <si>
    <t>9*1,01 "Přepočtené koeficientem množství</t>
  </si>
  <si>
    <t>27</t>
  </si>
  <si>
    <t>919535555</t>
  </si>
  <si>
    <t>Obetonování trubního propustku betonem prostým bez zvýšených nároků na prostředí tř. C 12/15</t>
  </si>
  <si>
    <t>-1094669149</t>
  </si>
  <si>
    <t>9*0,6</t>
  </si>
  <si>
    <t>28</t>
  </si>
  <si>
    <t>919735112</t>
  </si>
  <si>
    <t>Řezání stávajícího živičného krytu nebo podkladu hloubky přes 50 do 100 mm</t>
  </si>
  <si>
    <t>1736687922</t>
  </si>
  <si>
    <t>29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</si>
  <si>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</si>
  <si>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</si>
  <si>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1823956531</t>
  </si>
  <si>
    <t>280*0,5*2+285</t>
  </si>
  <si>
    <t>30</t>
  </si>
  <si>
    <t>962021112</t>
  </si>
  <si>
    <t>Bourání mostních konstrukcí zdiva a pilířů z kamene nebo cihel</t>
  </si>
  <si>
    <t>-127337963</t>
  </si>
  <si>
    <t>Poznámka k položce:
stávající kamenný propustek</t>
  </si>
  <si>
    <t>997</t>
  </si>
  <si>
    <t>Přesun sutě</t>
  </si>
  <si>
    <t>31</t>
  </si>
  <si>
    <t>997221551</t>
  </si>
  <si>
    <t>Vodorovná doprava suti bez naložení, ale se složením a s hrubým urovnáním ze sypkých materiálů, na vzdálenost do 1 km</t>
  </si>
  <si>
    <t>-1035732818</t>
  </si>
  <si>
    <t>Poznámka k položce:
rozprostření odfrézované drti před frézu pro recyklaci</t>
  </si>
  <si>
    <t>32</t>
  </si>
  <si>
    <t>997221551R</t>
  </si>
  <si>
    <t>Vodorovná doprava suti bez naložení, ale se složením a s hrubým urovnáním ze sypkých materiálů, na skládku včetně likvidace</t>
  </si>
  <si>
    <t>410973022</t>
  </si>
  <si>
    <t>Poznámka k položce:
nánosy z krajnic a bourání propustku</t>
  </si>
  <si>
    <t>17,43+142,38</t>
  </si>
  <si>
    <t>998</t>
  </si>
  <si>
    <t>Přesun hmot</t>
  </si>
  <si>
    <t>33</t>
  </si>
  <si>
    <t>998225111</t>
  </si>
  <si>
    <t>Přesun hmot pro komunikace s krytem z kameniva, monolitickým betonovým nebo živičným dopravní vzdálenost do 200 m jakékoliv délky objektu</t>
  </si>
  <si>
    <t>-335853692</t>
  </si>
  <si>
    <t>VRN</t>
  </si>
  <si>
    <t>Vedlejší rozpočtové náklady</t>
  </si>
  <si>
    <t>VRN1</t>
  </si>
  <si>
    <t>Průzkumné, geodetické a projektové práce</t>
  </si>
  <si>
    <t>34</t>
  </si>
  <si>
    <t>012103000</t>
  </si>
  <si>
    <t>Geodetické práce před výstavbou - vytýčení, zaměření</t>
  </si>
  <si>
    <t>kpl</t>
  </si>
  <si>
    <t>CS ÚRS 2023 01</t>
  </si>
  <si>
    <t>1024</t>
  </si>
  <si>
    <t>-1014128164</t>
  </si>
  <si>
    <t>35</t>
  </si>
  <si>
    <t>012203000</t>
  </si>
  <si>
    <t>Průzkumné, geodetické a projektové práce geodetické práce při provádění stavby - vytýčení stávajících inženýrských sítí</t>
  </si>
  <si>
    <t>-2032635839</t>
  </si>
  <si>
    <t>36</t>
  </si>
  <si>
    <t>012303000</t>
  </si>
  <si>
    <t>Průzkumné, geodetické a projektové práce geodetické práce po výstavbě - zaměření skutečného provedení</t>
  </si>
  <si>
    <t>1178444779</t>
  </si>
  <si>
    <t>37</t>
  </si>
  <si>
    <t>013254000</t>
  </si>
  <si>
    <t>Projektové práce, projektové práce dokumentace stavby (výkresová a textová) skutečného provedení stavby</t>
  </si>
  <si>
    <t>1463824899</t>
  </si>
  <si>
    <t>Poznámka k položce:
4 paré</t>
  </si>
  <si>
    <t>VRN3</t>
  </si>
  <si>
    <t>Zařízení staveniště</t>
  </si>
  <si>
    <t>38</t>
  </si>
  <si>
    <t>030001000</t>
  </si>
  <si>
    <t>Zařízení staveniště - zřízení , odstranění ,zabezpečení,oplocení, náklady na stav.buňky,mobil.WC, energie pro ZS, informační tabule</t>
  </si>
  <si>
    <t>292382622</t>
  </si>
  <si>
    <t>39</t>
  </si>
  <si>
    <t>034303000</t>
  </si>
  <si>
    <t>Dopravní značení na staveništi - DIO včetně inženýrské činnosti</t>
  </si>
  <si>
    <t>-1207589926</t>
  </si>
  <si>
    <t>VRN4</t>
  </si>
  <si>
    <t>Inženýrská činnost</t>
  </si>
  <si>
    <t>40</t>
  </si>
  <si>
    <t>043002000</t>
  </si>
  <si>
    <t>Zkoušení materiálů dle požadavku investora</t>
  </si>
  <si>
    <t>1176983519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</si>
</sst>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42187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7.421875" style="1" customWidth="1"/>
    <col min="36" max="37" width="2.421875" style="1" customWidth="1"/>
    <col min="38" max="38" width="8.421875" style="1" customWidth="1"/>
    <col min="39" max="39" width="3.28125" style="1" customWidth="1"/>
    <col min="40" max="40" width="13.421875" style="1" customWidth="1"/>
    <col min="41" max="41" width="7.57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6.00390625" style="1" hidden="1" customWidth="1"/>
    <col min="48" max="49" width="21.8515625" style="1" hidden="1" customWidth="1"/>
    <col min="50" max="51" width="25.140625" style="1" hidden="1" customWidth="1"/>
    <col min="52" max="52" width="21.8515625" style="1" hidden="1" customWidth="1"/>
    <col min="53" max="53" width="19.28125" style="1" hidden="1" customWidth="1"/>
    <col min="54" max="54" width="25.140625" style="1" hidden="1" customWidth="1"/>
    <col min="55" max="55" width="21.8515625" style="1" hidden="1" customWidth="1"/>
    <col min="56" max="56" width="19.28125" style="1" hidden="1" customWidth="1"/>
    <col min="57" max="57" width="67.0039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5.2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0622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III/17214 HORAŽĎOVICE - VELKÉ HYDČICE, OPRAVA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30. 7. 2022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SÚSPK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Tomáš Macán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MACÁN PROJEKCE DS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5.2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'101 -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'101 - KOMUNIKACE'!P127</f>
        <v>0</v>
      </c>
      <c r="AV95" s="128">
        <f>'101 - KOMUNIKACE'!J33</f>
        <v>0</v>
      </c>
      <c r="AW95" s="128">
        <f>'101 - KOMUNIKACE'!J34</f>
        <v>0</v>
      </c>
      <c r="AX95" s="128">
        <f>'101 - KOMUNIKACE'!J35</f>
        <v>0</v>
      </c>
      <c r="AY95" s="128">
        <f>'101 - KOMUNIKACE'!J36</f>
        <v>0</v>
      </c>
      <c r="AZ95" s="128">
        <f>'101 - KOMUNIKACE'!F33</f>
        <v>0</v>
      </c>
      <c r="BA95" s="128">
        <f>'101 - KOMUNIKACE'!F34</f>
        <v>0</v>
      </c>
      <c r="BB95" s="128">
        <f>'101 - KOMUNIKACE'!F35</f>
        <v>0</v>
      </c>
      <c r="BC95" s="128">
        <f>'101 - KOMUNIKACE'!F36</f>
        <v>0</v>
      </c>
      <c r="BD95" s="130">
        <f>'101 - KOMUNIKACE'!F37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01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28125" style="1" customWidth="1"/>
    <col min="6" max="6" width="51.28125" style="1" customWidth="1"/>
    <col min="7" max="7" width="7.57421875" style="1" customWidth="1"/>
    <col min="8" max="8" width="14.140625" style="1" customWidth="1"/>
    <col min="9" max="9" width="16.00390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140625" style="1" hidden="1" customWidth="1"/>
    <col min="15" max="20" width="14.281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140625" style="1" customWidth="1"/>
    <col min="26" max="26" width="11.140625" style="1" customWidth="1"/>
    <col min="27" max="27" width="15.140625" style="1" customWidth="1"/>
    <col min="28" max="28" width="16.421875" style="1" customWidth="1"/>
    <col min="29" max="29" width="11.140625" style="1" customWidth="1"/>
    <col min="30" max="30" width="15.140625" style="1" customWidth="1"/>
    <col min="31" max="31" width="16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86</v>
      </c>
    </row>
    <row r="4" spans="2:46" s="1" customFormat="1" ht="24.95" customHeight="1">
      <c r="B4" s="20"/>
      <c r="D4" s="134" t="s">
        <v>87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5.25" customHeight="1">
      <c r="B7" s="20"/>
      <c r="E7" s="137" t="str">
        <f>'Rekapitulace stavby'!K6</f>
        <v>III/17214 HORAŽĎOVICE - VELKÉ HYDČICE, OPRAVA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25" customHeight="1">
      <c r="A9" s="38"/>
      <c r="B9" s="44"/>
      <c r="C9" s="38"/>
      <c r="D9" s="38"/>
      <c r="E9" s="138" t="s">
        <v>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30. 7. 2022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26</v>
      </c>
      <c r="F15" s="38"/>
      <c r="G15" s="38"/>
      <c r="H15" s="38"/>
      <c r="I15" s="136" t="s">
        <v>27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28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30</v>
      </c>
      <c r="E20" s="38"/>
      <c r="F20" s="38"/>
      <c r="G20" s="38"/>
      <c r="H20" s="38"/>
      <c r="I20" s="136" t="s">
        <v>25</v>
      </c>
      <c r="J20" s="139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31</v>
      </c>
      <c r="F21" s="38"/>
      <c r="G21" s="38"/>
      <c r="H21" s="38"/>
      <c r="I21" s="136" t="s">
        <v>27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33</v>
      </c>
      <c r="E23" s="38"/>
      <c r="F23" s="38"/>
      <c r="G23" s="38"/>
      <c r="H23" s="38"/>
      <c r="I23" s="136" t="s">
        <v>25</v>
      </c>
      <c r="J23" s="139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34</v>
      </c>
      <c r="F24" s="38"/>
      <c r="G24" s="38"/>
      <c r="H24" s="38"/>
      <c r="I24" s="136" t="s">
        <v>27</v>
      </c>
      <c r="J24" s="139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5.2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36</v>
      </c>
      <c r="E30" s="38"/>
      <c r="F30" s="38"/>
      <c r="G30" s="38"/>
      <c r="H30" s="38"/>
      <c r="I30" s="38"/>
      <c r="J30" s="147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38</v>
      </c>
      <c r="G32" s="38"/>
      <c r="H32" s="38"/>
      <c r="I32" s="148" t="s">
        <v>37</v>
      </c>
      <c r="J32" s="14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40</v>
      </c>
      <c r="E33" s="136" t="s">
        <v>41</v>
      </c>
      <c r="F33" s="150">
        <f>ROUND((SUM(BE127:BE207)),2)</f>
        <v>0</v>
      </c>
      <c r="G33" s="38"/>
      <c r="H33" s="38"/>
      <c r="I33" s="151">
        <v>0.21</v>
      </c>
      <c r="J33" s="150">
        <f>ROUND(((SUM(BE127:BE207))*I33),2)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42</v>
      </c>
      <c r="F34" s="150">
        <f>ROUND((SUM(BF127:BF207)),2)</f>
        <v>0</v>
      </c>
      <c r="G34" s="38"/>
      <c r="H34" s="38"/>
      <c r="I34" s="151">
        <v>0.15</v>
      </c>
      <c r="J34" s="150">
        <f>ROUND(((SUM(BF127:BF207))*I34),2)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43</v>
      </c>
      <c r="F35" s="150">
        <f>ROUND((SUM(BG127:BG207)),2)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44</v>
      </c>
      <c r="F36" s="150">
        <f>ROUND((SUM(BH127:BH207)),2)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45</v>
      </c>
      <c r="F37" s="150">
        <f>ROUND((SUM(BI127:BI207)),2)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49</v>
      </c>
      <c r="E50" s="160"/>
      <c r="F50" s="160"/>
      <c r="G50" s="159" t="s">
        <v>50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51</v>
      </c>
      <c r="E61" s="162"/>
      <c r="F61" s="163" t="s">
        <v>52</v>
      </c>
      <c r="G61" s="161" t="s">
        <v>51</v>
      </c>
      <c r="H61" s="162"/>
      <c r="I61" s="162"/>
      <c r="J61" s="164" t="s">
        <v>52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53</v>
      </c>
      <c r="E65" s="165"/>
      <c r="F65" s="165"/>
      <c r="G65" s="159" t="s">
        <v>54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51</v>
      </c>
      <c r="E76" s="162"/>
      <c r="F76" s="163" t="s">
        <v>52</v>
      </c>
      <c r="G76" s="161" t="s">
        <v>51</v>
      </c>
      <c r="H76" s="162"/>
      <c r="I76" s="162"/>
      <c r="J76" s="164" t="s">
        <v>52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25" customHeight="1">
      <c r="A85" s="38"/>
      <c r="B85" s="39"/>
      <c r="C85" s="40"/>
      <c r="D85" s="40"/>
      <c r="E85" s="170" t="str">
        <f>E7</f>
        <v>III/17214 HORAŽĎOVICE - VELKÉ HYDČICE,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25" customHeight="1">
      <c r="A87" s="38"/>
      <c r="B87" s="39"/>
      <c r="C87" s="40"/>
      <c r="D87" s="40"/>
      <c r="E87" s="76" t="str">
        <f>E9</f>
        <v>101 -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30. 7. 2022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" customHeight="1">
      <c r="A91" s="38"/>
      <c r="B91" s="39"/>
      <c r="C91" s="32" t="s">
        <v>24</v>
      </c>
      <c r="D91" s="40"/>
      <c r="E91" s="40"/>
      <c r="F91" s="27" t="str">
        <f>E15</f>
        <v>SÚSPK</v>
      </c>
      <c r="G91" s="40"/>
      <c r="H91" s="40"/>
      <c r="I91" s="32" t="s">
        <v>30</v>
      </c>
      <c r="J91" s="36" t="str">
        <f>E21</f>
        <v>Ing. Tomáš Macán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4.7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MACÁN PROJEKCE DS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91</v>
      </c>
      <c r="D94" s="172"/>
      <c r="E94" s="172"/>
      <c r="F94" s="172"/>
      <c r="G94" s="172"/>
      <c r="H94" s="172"/>
      <c r="I94" s="172"/>
      <c r="J94" s="173" t="s">
        <v>92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93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75"/>
      <c r="C97" s="176"/>
      <c r="D97" s="177" t="s">
        <v>95</v>
      </c>
      <c r="E97" s="178"/>
      <c r="F97" s="178"/>
      <c r="G97" s="178"/>
      <c r="H97" s="178"/>
      <c r="I97" s="178"/>
      <c r="J97" s="179">
        <f>J128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96</v>
      </c>
      <c r="E98" s="184"/>
      <c r="F98" s="184"/>
      <c r="G98" s="184"/>
      <c r="H98" s="184"/>
      <c r="I98" s="184"/>
      <c r="J98" s="185">
        <f>J129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97</v>
      </c>
      <c r="E99" s="184"/>
      <c r="F99" s="184"/>
      <c r="G99" s="184"/>
      <c r="H99" s="184"/>
      <c r="I99" s="184"/>
      <c r="J99" s="185">
        <f>J131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98</v>
      </c>
      <c r="E100" s="184"/>
      <c r="F100" s="184"/>
      <c r="G100" s="184"/>
      <c r="H100" s="184"/>
      <c r="I100" s="184"/>
      <c r="J100" s="185">
        <f>J135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99</v>
      </c>
      <c r="E101" s="184"/>
      <c r="F101" s="184"/>
      <c r="G101" s="184"/>
      <c r="H101" s="184"/>
      <c r="I101" s="184"/>
      <c r="J101" s="185">
        <f>J165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100</v>
      </c>
      <c r="E102" s="184"/>
      <c r="F102" s="184"/>
      <c r="G102" s="184"/>
      <c r="H102" s="184"/>
      <c r="I102" s="184"/>
      <c r="J102" s="185">
        <f>J188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101</v>
      </c>
      <c r="E103" s="184"/>
      <c r="F103" s="184"/>
      <c r="G103" s="184"/>
      <c r="H103" s="184"/>
      <c r="I103" s="184"/>
      <c r="J103" s="185">
        <f>J194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5"/>
      <c r="C104" s="176"/>
      <c r="D104" s="177" t="s">
        <v>102</v>
      </c>
      <c r="E104" s="178"/>
      <c r="F104" s="178"/>
      <c r="G104" s="178"/>
      <c r="H104" s="178"/>
      <c r="I104" s="178"/>
      <c r="J104" s="179">
        <f>J196</f>
        <v>0</v>
      </c>
      <c r="K104" s="176"/>
      <c r="L104" s="18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1"/>
      <c r="C105" s="182"/>
      <c r="D105" s="183" t="s">
        <v>103</v>
      </c>
      <c r="E105" s="184"/>
      <c r="F105" s="184"/>
      <c r="G105" s="184"/>
      <c r="H105" s="184"/>
      <c r="I105" s="184"/>
      <c r="J105" s="185">
        <f>J197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104</v>
      </c>
      <c r="E106" s="184"/>
      <c r="F106" s="184"/>
      <c r="G106" s="184"/>
      <c r="H106" s="184"/>
      <c r="I106" s="184"/>
      <c r="J106" s="185">
        <f>J203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105</v>
      </c>
      <c r="E107" s="184"/>
      <c r="F107" s="184"/>
      <c r="G107" s="184"/>
      <c r="H107" s="184"/>
      <c r="I107" s="184"/>
      <c r="J107" s="185">
        <f>J206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106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25" customHeight="1">
      <c r="A117" s="38"/>
      <c r="B117" s="39"/>
      <c r="C117" s="40"/>
      <c r="D117" s="40"/>
      <c r="E117" s="170" t="str">
        <f>E7</f>
        <v>III/17214 HORAŽĎOVICE - VELKÉ HYDČICE, OPRAVA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88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25" customHeight="1">
      <c r="A119" s="38"/>
      <c r="B119" s="39"/>
      <c r="C119" s="40"/>
      <c r="D119" s="40"/>
      <c r="E119" s="76" t="str">
        <f>E9</f>
        <v>101 - KOMUNIKACE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32" t="s">
        <v>22</v>
      </c>
      <c r="J121" s="79" t="str">
        <f>IF(J12="","",J12)</f>
        <v>30. 7. 2022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" customHeight="1">
      <c r="A123" s="38"/>
      <c r="B123" s="39"/>
      <c r="C123" s="32" t="s">
        <v>24</v>
      </c>
      <c r="D123" s="40"/>
      <c r="E123" s="40"/>
      <c r="F123" s="27" t="str">
        <f>E15</f>
        <v>SÚSPK</v>
      </c>
      <c r="G123" s="40"/>
      <c r="H123" s="40"/>
      <c r="I123" s="32" t="s">
        <v>30</v>
      </c>
      <c r="J123" s="36" t="str">
        <f>E21</f>
        <v>Ing. Tomáš Macán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4.7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>MACÁN PROJEKCE DS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87"/>
      <c r="B126" s="188"/>
      <c r="C126" s="189" t="s">
        <v>107</v>
      </c>
      <c r="D126" s="190" t="s">
        <v>61</v>
      </c>
      <c r="E126" s="190" t="s">
        <v>57</v>
      </c>
      <c r="F126" s="190" t="s">
        <v>58</v>
      </c>
      <c r="G126" s="190" t="s">
        <v>108</v>
      </c>
      <c r="H126" s="190" t="s">
        <v>109</v>
      </c>
      <c r="I126" s="190" t="s">
        <v>110</v>
      </c>
      <c r="J126" s="190" t="s">
        <v>92</v>
      </c>
      <c r="K126" s="191" t="s">
        <v>111</v>
      </c>
      <c r="L126" s="192"/>
      <c r="M126" s="100" t="s">
        <v>1</v>
      </c>
      <c r="N126" s="101" t="s">
        <v>40</v>
      </c>
      <c r="O126" s="101" t="s">
        <v>112</v>
      </c>
      <c r="P126" s="101" t="s">
        <v>113</v>
      </c>
      <c r="Q126" s="101" t="s">
        <v>114</v>
      </c>
      <c r="R126" s="101" t="s">
        <v>115</v>
      </c>
      <c r="S126" s="101" t="s">
        <v>116</v>
      </c>
      <c r="T126" s="102" t="s">
        <v>117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63" s="2" customFormat="1" ht="22.8" customHeight="1">
      <c r="A127" s="38"/>
      <c r="B127" s="39"/>
      <c r="C127" s="107" t="s">
        <v>118</v>
      </c>
      <c r="D127" s="40"/>
      <c r="E127" s="40"/>
      <c r="F127" s="40"/>
      <c r="G127" s="40"/>
      <c r="H127" s="40"/>
      <c r="I127" s="40"/>
      <c r="J127" s="193">
        <f>BK127</f>
        <v>0</v>
      </c>
      <c r="K127" s="40"/>
      <c r="L127" s="44"/>
      <c r="M127" s="103"/>
      <c r="N127" s="194"/>
      <c r="O127" s="104"/>
      <c r="P127" s="195">
        <f>P128+P196</f>
        <v>0</v>
      </c>
      <c r="Q127" s="104"/>
      <c r="R127" s="195">
        <f>R128+R196</f>
        <v>1303.656914</v>
      </c>
      <c r="S127" s="104"/>
      <c r="T127" s="196">
        <f>T128+T196</f>
        <v>403.61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94</v>
      </c>
      <c r="BK127" s="197">
        <f>BK128+BK196</f>
        <v>0</v>
      </c>
    </row>
    <row r="128" spans="1:63" s="12" customFormat="1" ht="25.9" customHeight="1">
      <c r="A128" s="12"/>
      <c r="B128" s="198"/>
      <c r="C128" s="199"/>
      <c r="D128" s="200" t="s">
        <v>75</v>
      </c>
      <c r="E128" s="201" t="s">
        <v>119</v>
      </c>
      <c r="F128" s="201" t="s">
        <v>120</v>
      </c>
      <c r="G128" s="199"/>
      <c r="H128" s="199"/>
      <c r="I128" s="202"/>
      <c r="J128" s="203">
        <f>BK128</f>
        <v>0</v>
      </c>
      <c r="K128" s="199"/>
      <c r="L128" s="204"/>
      <c r="M128" s="205"/>
      <c r="N128" s="206"/>
      <c r="O128" s="206"/>
      <c r="P128" s="207">
        <f>P129+P131+P135+P165+P188+P194</f>
        <v>0</v>
      </c>
      <c r="Q128" s="206"/>
      <c r="R128" s="207">
        <f>R129+R131+R135+R165+R188+R194</f>
        <v>1303.656914</v>
      </c>
      <c r="S128" s="206"/>
      <c r="T128" s="208">
        <f>T129+T131+T135+T165+T188+T194</f>
        <v>403.61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84</v>
      </c>
      <c r="AT128" s="210" t="s">
        <v>75</v>
      </c>
      <c r="AU128" s="210" t="s">
        <v>76</v>
      </c>
      <c r="AY128" s="209" t="s">
        <v>121</v>
      </c>
      <c r="BK128" s="211">
        <f>BK129+BK131+BK135+BK165+BK188+BK194</f>
        <v>0</v>
      </c>
    </row>
    <row r="129" spans="1:63" s="12" customFormat="1" ht="22.8" customHeight="1">
      <c r="A129" s="12"/>
      <c r="B129" s="198"/>
      <c r="C129" s="199"/>
      <c r="D129" s="200" t="s">
        <v>75</v>
      </c>
      <c r="E129" s="212" t="s">
        <v>84</v>
      </c>
      <c r="F129" s="212" t="s">
        <v>122</v>
      </c>
      <c r="G129" s="199"/>
      <c r="H129" s="199"/>
      <c r="I129" s="202"/>
      <c r="J129" s="213">
        <f>BK129</f>
        <v>0</v>
      </c>
      <c r="K129" s="199"/>
      <c r="L129" s="204"/>
      <c r="M129" s="205"/>
      <c r="N129" s="206"/>
      <c r="O129" s="206"/>
      <c r="P129" s="207">
        <f>P130</f>
        <v>0</v>
      </c>
      <c r="Q129" s="206"/>
      <c r="R129" s="207">
        <f>R130</f>
        <v>0.14839999999999998</v>
      </c>
      <c r="S129" s="206"/>
      <c r="T129" s="208">
        <f>T130</f>
        <v>243.8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9" t="s">
        <v>84</v>
      </c>
      <c r="AT129" s="210" t="s">
        <v>75</v>
      </c>
      <c r="AU129" s="210" t="s">
        <v>84</v>
      </c>
      <c r="AY129" s="209" t="s">
        <v>121</v>
      </c>
      <c r="BK129" s="211">
        <f>BK130</f>
        <v>0</v>
      </c>
    </row>
    <row r="130" spans="1:65" s="2" customFormat="1" ht="54.15" customHeight="1">
      <c r="A130" s="38"/>
      <c r="B130" s="39"/>
      <c r="C130" s="214" t="s">
        <v>84</v>
      </c>
      <c r="D130" s="214" t="s">
        <v>123</v>
      </c>
      <c r="E130" s="215" t="s">
        <v>124</v>
      </c>
      <c r="F130" s="216" t="s">
        <v>125</v>
      </c>
      <c r="G130" s="217" t="s">
        <v>126</v>
      </c>
      <c r="H130" s="218">
        <v>2120</v>
      </c>
      <c r="I130" s="219"/>
      <c r="J130" s="220">
        <f>ROUND(I130*H130,2)</f>
        <v>0</v>
      </c>
      <c r="K130" s="216" t="s">
        <v>127</v>
      </c>
      <c r="L130" s="44"/>
      <c r="M130" s="221" t="s">
        <v>1</v>
      </c>
      <c r="N130" s="222" t="s">
        <v>41</v>
      </c>
      <c r="O130" s="91"/>
      <c r="P130" s="223">
        <f>O130*H130</f>
        <v>0</v>
      </c>
      <c r="Q130" s="223">
        <v>7E-05</v>
      </c>
      <c r="R130" s="223">
        <f>Q130*H130</f>
        <v>0.14839999999999998</v>
      </c>
      <c r="S130" s="223">
        <v>0.115</v>
      </c>
      <c r="T130" s="224">
        <f>S130*H130</f>
        <v>243.8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5" t="s">
        <v>128</v>
      </c>
      <c r="AT130" s="225" t="s">
        <v>123</v>
      </c>
      <c r="AU130" s="225" t="s">
        <v>86</v>
      </c>
      <c r="AY130" s="17" t="s">
        <v>121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7" t="s">
        <v>84</v>
      </c>
      <c r="BK130" s="226">
        <f>ROUND(I130*H130,2)</f>
        <v>0</v>
      </c>
      <c r="BL130" s="17" t="s">
        <v>128</v>
      </c>
      <c r="BM130" s="225" t="s">
        <v>129</v>
      </c>
    </row>
    <row r="131" spans="1:63" s="12" customFormat="1" ht="22.8" customHeight="1">
      <c r="A131" s="12"/>
      <c r="B131" s="198"/>
      <c r="C131" s="199"/>
      <c r="D131" s="200" t="s">
        <v>75</v>
      </c>
      <c r="E131" s="212" t="s">
        <v>128</v>
      </c>
      <c r="F131" s="212" t="s">
        <v>130</v>
      </c>
      <c r="G131" s="199"/>
      <c r="H131" s="199"/>
      <c r="I131" s="202"/>
      <c r="J131" s="213">
        <f>BK131</f>
        <v>0</v>
      </c>
      <c r="K131" s="199"/>
      <c r="L131" s="204"/>
      <c r="M131" s="205"/>
      <c r="N131" s="206"/>
      <c r="O131" s="206"/>
      <c r="P131" s="207">
        <f>SUM(P132:P134)</f>
        <v>0</v>
      </c>
      <c r="Q131" s="206"/>
      <c r="R131" s="207">
        <f>SUM(R132:R134)</f>
        <v>12.8781</v>
      </c>
      <c r="S131" s="206"/>
      <c r="T131" s="208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9" t="s">
        <v>84</v>
      </c>
      <c r="AT131" s="210" t="s">
        <v>75</v>
      </c>
      <c r="AU131" s="210" t="s">
        <v>84</v>
      </c>
      <c r="AY131" s="209" t="s">
        <v>121</v>
      </c>
      <c r="BK131" s="211">
        <f>SUM(BK132:BK134)</f>
        <v>0</v>
      </c>
    </row>
    <row r="132" spans="1:65" s="2" customFormat="1" ht="37.25" customHeight="1">
      <c r="A132" s="38"/>
      <c r="B132" s="39"/>
      <c r="C132" s="214" t="s">
        <v>86</v>
      </c>
      <c r="D132" s="214" t="s">
        <v>123</v>
      </c>
      <c r="E132" s="215" t="s">
        <v>131</v>
      </c>
      <c r="F132" s="216" t="s">
        <v>132</v>
      </c>
      <c r="G132" s="217" t="s">
        <v>133</v>
      </c>
      <c r="H132" s="218">
        <v>4.5</v>
      </c>
      <c r="I132" s="219"/>
      <c r="J132" s="220">
        <f>ROUND(I132*H132,2)</f>
        <v>0</v>
      </c>
      <c r="K132" s="216" t="s">
        <v>127</v>
      </c>
      <c r="L132" s="44"/>
      <c r="M132" s="221" t="s">
        <v>1</v>
      </c>
      <c r="N132" s="222" t="s">
        <v>41</v>
      </c>
      <c r="O132" s="91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5" t="s">
        <v>128</v>
      </c>
      <c r="AT132" s="225" t="s">
        <v>123</v>
      </c>
      <c r="AU132" s="225" t="s">
        <v>86</v>
      </c>
      <c r="AY132" s="17" t="s">
        <v>121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7" t="s">
        <v>84</v>
      </c>
      <c r="BK132" s="226">
        <f>ROUND(I132*H132,2)</f>
        <v>0</v>
      </c>
      <c r="BL132" s="17" t="s">
        <v>128</v>
      </c>
      <c r="BM132" s="225" t="s">
        <v>134</v>
      </c>
    </row>
    <row r="133" spans="1:51" s="13" customFormat="1" ht="12">
      <c r="A133" s="13"/>
      <c r="B133" s="227"/>
      <c r="C133" s="228"/>
      <c r="D133" s="229" t="s">
        <v>135</v>
      </c>
      <c r="E133" s="230" t="s">
        <v>1</v>
      </c>
      <c r="F133" s="231" t="s">
        <v>136</v>
      </c>
      <c r="G133" s="228"/>
      <c r="H133" s="232">
        <v>4.5</v>
      </c>
      <c r="I133" s="233"/>
      <c r="J133" s="228"/>
      <c r="K133" s="228"/>
      <c r="L133" s="234"/>
      <c r="M133" s="235"/>
      <c r="N133" s="236"/>
      <c r="O133" s="236"/>
      <c r="P133" s="236"/>
      <c r="Q133" s="236"/>
      <c r="R133" s="236"/>
      <c r="S133" s="236"/>
      <c r="T133" s="23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8" t="s">
        <v>135</v>
      </c>
      <c r="AU133" s="238" t="s">
        <v>86</v>
      </c>
      <c r="AV133" s="13" t="s">
        <v>86</v>
      </c>
      <c r="AW133" s="13" t="s">
        <v>32</v>
      </c>
      <c r="AX133" s="13" t="s">
        <v>84</v>
      </c>
      <c r="AY133" s="238" t="s">
        <v>121</v>
      </c>
    </row>
    <row r="134" spans="1:65" s="2" customFormat="1" ht="54.15" customHeight="1">
      <c r="A134" s="38"/>
      <c r="B134" s="39"/>
      <c r="C134" s="214" t="s">
        <v>137</v>
      </c>
      <c r="D134" s="214" t="s">
        <v>123</v>
      </c>
      <c r="E134" s="215" t="s">
        <v>138</v>
      </c>
      <c r="F134" s="216" t="s">
        <v>139</v>
      </c>
      <c r="G134" s="217" t="s">
        <v>126</v>
      </c>
      <c r="H134" s="218">
        <v>10</v>
      </c>
      <c r="I134" s="219"/>
      <c r="J134" s="220">
        <f>ROUND(I134*H134,2)</f>
        <v>0</v>
      </c>
      <c r="K134" s="216" t="s">
        <v>127</v>
      </c>
      <c r="L134" s="44"/>
      <c r="M134" s="221" t="s">
        <v>1</v>
      </c>
      <c r="N134" s="222" t="s">
        <v>41</v>
      </c>
      <c r="O134" s="91"/>
      <c r="P134" s="223">
        <f>O134*H134</f>
        <v>0</v>
      </c>
      <c r="Q134" s="223">
        <v>1.28781</v>
      </c>
      <c r="R134" s="223">
        <f>Q134*H134</f>
        <v>12.8781</v>
      </c>
      <c r="S134" s="223">
        <v>0</v>
      </c>
      <c r="T134" s="22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5" t="s">
        <v>128</v>
      </c>
      <c r="AT134" s="225" t="s">
        <v>123</v>
      </c>
      <c r="AU134" s="225" t="s">
        <v>86</v>
      </c>
      <c r="AY134" s="17" t="s">
        <v>121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7" t="s">
        <v>84</v>
      </c>
      <c r="BK134" s="226">
        <f>ROUND(I134*H134,2)</f>
        <v>0</v>
      </c>
      <c r="BL134" s="17" t="s">
        <v>128</v>
      </c>
      <c r="BM134" s="225" t="s">
        <v>140</v>
      </c>
    </row>
    <row r="135" spans="1:63" s="12" customFormat="1" ht="22.8" customHeight="1">
      <c r="A135" s="12"/>
      <c r="B135" s="198"/>
      <c r="C135" s="199"/>
      <c r="D135" s="200" t="s">
        <v>75</v>
      </c>
      <c r="E135" s="212" t="s">
        <v>141</v>
      </c>
      <c r="F135" s="212" t="s">
        <v>142</v>
      </c>
      <c r="G135" s="199"/>
      <c r="H135" s="199"/>
      <c r="I135" s="202"/>
      <c r="J135" s="213">
        <f>BK135</f>
        <v>0</v>
      </c>
      <c r="K135" s="199"/>
      <c r="L135" s="204"/>
      <c r="M135" s="205"/>
      <c r="N135" s="206"/>
      <c r="O135" s="206"/>
      <c r="P135" s="207">
        <f>SUM(P136:P164)</f>
        <v>0</v>
      </c>
      <c r="Q135" s="206"/>
      <c r="R135" s="207">
        <f>SUM(R136:R164)</f>
        <v>1247.645</v>
      </c>
      <c r="S135" s="206"/>
      <c r="T135" s="208">
        <f>SUM(T136:T164)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9" t="s">
        <v>84</v>
      </c>
      <c r="AT135" s="210" t="s">
        <v>75</v>
      </c>
      <c r="AU135" s="210" t="s">
        <v>84</v>
      </c>
      <c r="AY135" s="209" t="s">
        <v>121</v>
      </c>
      <c r="BK135" s="211">
        <f>SUM(BK136:BK164)</f>
        <v>0</v>
      </c>
    </row>
    <row r="136" spans="1:65" s="2" customFormat="1" ht="61.35" customHeight="1">
      <c r="A136" s="38"/>
      <c r="B136" s="39"/>
      <c r="C136" s="214" t="s">
        <v>128</v>
      </c>
      <c r="D136" s="214" t="s">
        <v>123</v>
      </c>
      <c r="E136" s="215" t="s">
        <v>143</v>
      </c>
      <c r="F136" s="216" t="s">
        <v>144</v>
      </c>
      <c r="G136" s="217" t="s">
        <v>126</v>
      </c>
      <c r="H136" s="218">
        <v>19044</v>
      </c>
      <c r="I136" s="219"/>
      <c r="J136" s="220">
        <f>ROUND(I136*H136,2)</f>
        <v>0</v>
      </c>
      <c r="K136" s="216" t="s">
        <v>127</v>
      </c>
      <c r="L136" s="44"/>
      <c r="M136" s="221" t="s">
        <v>1</v>
      </c>
      <c r="N136" s="222" t="s">
        <v>41</v>
      </c>
      <c r="O136" s="91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5" t="s">
        <v>128</v>
      </c>
      <c r="AT136" s="225" t="s">
        <v>123</v>
      </c>
      <c r="AU136" s="225" t="s">
        <v>86</v>
      </c>
      <c r="AY136" s="17" t="s">
        <v>121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7" t="s">
        <v>84</v>
      </c>
      <c r="BK136" s="226">
        <f>ROUND(I136*H136,2)</f>
        <v>0</v>
      </c>
      <c r="BL136" s="17" t="s">
        <v>128</v>
      </c>
      <c r="BM136" s="225" t="s">
        <v>145</v>
      </c>
    </row>
    <row r="137" spans="1:51" s="13" customFormat="1" ht="12">
      <c r="A137" s="13"/>
      <c r="B137" s="227"/>
      <c r="C137" s="228"/>
      <c r="D137" s="229" t="s">
        <v>135</v>
      </c>
      <c r="E137" s="230" t="s">
        <v>1</v>
      </c>
      <c r="F137" s="231" t="s">
        <v>146</v>
      </c>
      <c r="G137" s="228"/>
      <c r="H137" s="232">
        <v>19044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135</v>
      </c>
      <c r="AU137" s="238" t="s">
        <v>86</v>
      </c>
      <c r="AV137" s="13" t="s">
        <v>86</v>
      </c>
      <c r="AW137" s="13" t="s">
        <v>32</v>
      </c>
      <c r="AX137" s="13" t="s">
        <v>84</v>
      </c>
      <c r="AY137" s="238" t="s">
        <v>121</v>
      </c>
    </row>
    <row r="138" spans="1:65" s="2" customFormat="1" ht="15.25" customHeight="1">
      <c r="A138" s="38"/>
      <c r="B138" s="39"/>
      <c r="C138" s="239" t="s">
        <v>141</v>
      </c>
      <c r="D138" s="239" t="s">
        <v>147</v>
      </c>
      <c r="E138" s="240" t="s">
        <v>148</v>
      </c>
      <c r="F138" s="241" t="s">
        <v>149</v>
      </c>
      <c r="G138" s="242" t="s">
        <v>150</v>
      </c>
      <c r="H138" s="243">
        <v>228.528</v>
      </c>
      <c r="I138" s="244"/>
      <c r="J138" s="245">
        <f>ROUND(I138*H138,2)</f>
        <v>0</v>
      </c>
      <c r="K138" s="241" t="s">
        <v>127</v>
      </c>
      <c r="L138" s="246"/>
      <c r="M138" s="247" t="s">
        <v>1</v>
      </c>
      <c r="N138" s="248" t="s">
        <v>41</v>
      </c>
      <c r="O138" s="91"/>
      <c r="P138" s="223">
        <f>O138*H138</f>
        <v>0</v>
      </c>
      <c r="Q138" s="223">
        <v>1</v>
      </c>
      <c r="R138" s="223">
        <f>Q138*H138</f>
        <v>228.528</v>
      </c>
      <c r="S138" s="223">
        <v>0</v>
      </c>
      <c r="T138" s="22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5" t="s">
        <v>151</v>
      </c>
      <c r="AT138" s="225" t="s">
        <v>147</v>
      </c>
      <c r="AU138" s="225" t="s">
        <v>86</v>
      </c>
      <c r="AY138" s="17" t="s">
        <v>121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7" t="s">
        <v>84</v>
      </c>
      <c r="BK138" s="226">
        <f>ROUND(I138*H138,2)</f>
        <v>0</v>
      </c>
      <c r="BL138" s="17" t="s">
        <v>128</v>
      </c>
      <c r="BM138" s="225" t="s">
        <v>152</v>
      </c>
    </row>
    <row r="139" spans="1:47" s="2" customFormat="1" ht="12">
      <c r="A139" s="38"/>
      <c r="B139" s="39"/>
      <c r="C139" s="40"/>
      <c r="D139" s="229" t="s">
        <v>153</v>
      </c>
      <c r="E139" s="40"/>
      <c r="F139" s="249" t="s">
        <v>154</v>
      </c>
      <c r="G139" s="40"/>
      <c r="H139" s="40"/>
      <c r="I139" s="250"/>
      <c r="J139" s="40"/>
      <c r="K139" s="40"/>
      <c r="L139" s="44"/>
      <c r="M139" s="251"/>
      <c r="N139" s="252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153</v>
      </c>
      <c r="AU139" s="17" t="s">
        <v>86</v>
      </c>
    </row>
    <row r="140" spans="1:51" s="13" customFormat="1" ht="12">
      <c r="A140" s="13"/>
      <c r="B140" s="227"/>
      <c r="C140" s="228"/>
      <c r="D140" s="229" t="s">
        <v>135</v>
      </c>
      <c r="E140" s="230" t="s">
        <v>1</v>
      </c>
      <c r="F140" s="231" t="s">
        <v>155</v>
      </c>
      <c r="G140" s="228"/>
      <c r="H140" s="232">
        <v>4570.56</v>
      </c>
      <c r="I140" s="233"/>
      <c r="J140" s="228"/>
      <c r="K140" s="228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135</v>
      </c>
      <c r="AU140" s="238" t="s">
        <v>86</v>
      </c>
      <c r="AV140" s="13" t="s">
        <v>86</v>
      </c>
      <c r="AW140" s="13" t="s">
        <v>32</v>
      </c>
      <c r="AX140" s="13" t="s">
        <v>76</v>
      </c>
      <c r="AY140" s="238" t="s">
        <v>121</v>
      </c>
    </row>
    <row r="141" spans="1:51" s="13" customFormat="1" ht="12">
      <c r="A141" s="13"/>
      <c r="B141" s="227"/>
      <c r="C141" s="228"/>
      <c r="D141" s="229" t="s">
        <v>135</v>
      </c>
      <c r="E141" s="230" t="s">
        <v>1</v>
      </c>
      <c r="F141" s="231" t="s">
        <v>156</v>
      </c>
      <c r="G141" s="228"/>
      <c r="H141" s="232">
        <v>228.528</v>
      </c>
      <c r="I141" s="233"/>
      <c r="J141" s="228"/>
      <c r="K141" s="228"/>
      <c r="L141" s="234"/>
      <c r="M141" s="235"/>
      <c r="N141" s="236"/>
      <c r="O141" s="236"/>
      <c r="P141" s="236"/>
      <c r="Q141" s="236"/>
      <c r="R141" s="236"/>
      <c r="S141" s="236"/>
      <c r="T141" s="23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8" t="s">
        <v>135</v>
      </c>
      <c r="AU141" s="238" t="s">
        <v>86</v>
      </c>
      <c r="AV141" s="13" t="s">
        <v>86</v>
      </c>
      <c r="AW141" s="13" t="s">
        <v>32</v>
      </c>
      <c r="AX141" s="13" t="s">
        <v>84</v>
      </c>
      <c r="AY141" s="238" t="s">
        <v>121</v>
      </c>
    </row>
    <row r="142" spans="1:65" s="2" customFormat="1" ht="21.65" customHeight="1">
      <c r="A142" s="38"/>
      <c r="B142" s="39"/>
      <c r="C142" s="239" t="s">
        <v>157</v>
      </c>
      <c r="D142" s="239" t="s">
        <v>147</v>
      </c>
      <c r="E142" s="240" t="s">
        <v>158</v>
      </c>
      <c r="F142" s="241" t="s">
        <v>159</v>
      </c>
      <c r="G142" s="242" t="s">
        <v>150</v>
      </c>
      <c r="H142" s="243">
        <v>137.117</v>
      </c>
      <c r="I142" s="244"/>
      <c r="J142" s="245">
        <f>ROUND(I142*H142,2)</f>
        <v>0</v>
      </c>
      <c r="K142" s="241" t="s">
        <v>127</v>
      </c>
      <c r="L142" s="246"/>
      <c r="M142" s="247" t="s">
        <v>1</v>
      </c>
      <c r="N142" s="248" t="s">
        <v>41</v>
      </c>
      <c r="O142" s="91"/>
      <c r="P142" s="223">
        <f>O142*H142</f>
        <v>0</v>
      </c>
      <c r="Q142" s="223">
        <v>1</v>
      </c>
      <c r="R142" s="223">
        <f>Q142*H142</f>
        <v>137.117</v>
      </c>
      <c r="S142" s="223">
        <v>0</v>
      </c>
      <c r="T142" s="22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5" t="s">
        <v>151</v>
      </c>
      <c r="AT142" s="225" t="s">
        <v>147</v>
      </c>
      <c r="AU142" s="225" t="s">
        <v>86</v>
      </c>
      <c r="AY142" s="17" t="s">
        <v>121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7" t="s">
        <v>84</v>
      </c>
      <c r="BK142" s="226">
        <f>ROUND(I142*H142,2)</f>
        <v>0</v>
      </c>
      <c r="BL142" s="17" t="s">
        <v>128</v>
      </c>
      <c r="BM142" s="225" t="s">
        <v>160</v>
      </c>
    </row>
    <row r="143" spans="1:47" s="2" customFormat="1" ht="12">
      <c r="A143" s="38"/>
      <c r="B143" s="39"/>
      <c r="C143" s="40"/>
      <c r="D143" s="229" t="s">
        <v>153</v>
      </c>
      <c r="E143" s="40"/>
      <c r="F143" s="249" t="s">
        <v>161</v>
      </c>
      <c r="G143" s="40"/>
      <c r="H143" s="40"/>
      <c r="I143" s="250"/>
      <c r="J143" s="40"/>
      <c r="K143" s="40"/>
      <c r="L143" s="44"/>
      <c r="M143" s="251"/>
      <c r="N143" s="252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153</v>
      </c>
      <c r="AU143" s="17" t="s">
        <v>86</v>
      </c>
    </row>
    <row r="144" spans="1:51" s="13" customFormat="1" ht="12">
      <c r="A144" s="13"/>
      <c r="B144" s="227"/>
      <c r="C144" s="228"/>
      <c r="D144" s="229" t="s">
        <v>135</v>
      </c>
      <c r="E144" s="230" t="s">
        <v>1</v>
      </c>
      <c r="F144" s="231" t="s">
        <v>155</v>
      </c>
      <c r="G144" s="228"/>
      <c r="H144" s="232">
        <v>4570.56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135</v>
      </c>
      <c r="AU144" s="238" t="s">
        <v>86</v>
      </c>
      <c r="AV144" s="13" t="s">
        <v>86</v>
      </c>
      <c r="AW144" s="13" t="s">
        <v>32</v>
      </c>
      <c r="AX144" s="13" t="s">
        <v>76</v>
      </c>
      <c r="AY144" s="238" t="s">
        <v>121</v>
      </c>
    </row>
    <row r="145" spans="1:51" s="13" customFormat="1" ht="12">
      <c r="A145" s="13"/>
      <c r="B145" s="227"/>
      <c r="C145" s="228"/>
      <c r="D145" s="229" t="s">
        <v>135</v>
      </c>
      <c r="E145" s="230" t="s">
        <v>1</v>
      </c>
      <c r="F145" s="231" t="s">
        <v>162</v>
      </c>
      <c r="G145" s="228"/>
      <c r="H145" s="232">
        <v>137.117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8" t="s">
        <v>135</v>
      </c>
      <c r="AU145" s="238" t="s">
        <v>86</v>
      </c>
      <c r="AV145" s="13" t="s">
        <v>86</v>
      </c>
      <c r="AW145" s="13" t="s">
        <v>32</v>
      </c>
      <c r="AX145" s="13" t="s">
        <v>84</v>
      </c>
      <c r="AY145" s="238" t="s">
        <v>121</v>
      </c>
    </row>
    <row r="146" spans="1:65" s="2" customFormat="1" ht="37.25" customHeight="1">
      <c r="A146" s="38"/>
      <c r="B146" s="39"/>
      <c r="C146" s="214" t="s">
        <v>163</v>
      </c>
      <c r="D146" s="214" t="s">
        <v>123</v>
      </c>
      <c r="E146" s="215" t="s">
        <v>164</v>
      </c>
      <c r="F146" s="216" t="s">
        <v>165</v>
      </c>
      <c r="G146" s="217" t="s">
        <v>126</v>
      </c>
      <c r="H146" s="218">
        <v>3150</v>
      </c>
      <c r="I146" s="219"/>
      <c r="J146" s="220">
        <f>ROUND(I146*H146,2)</f>
        <v>0</v>
      </c>
      <c r="K146" s="216" t="s">
        <v>127</v>
      </c>
      <c r="L146" s="44"/>
      <c r="M146" s="221" t="s">
        <v>1</v>
      </c>
      <c r="N146" s="222" t="s">
        <v>41</v>
      </c>
      <c r="O146" s="91"/>
      <c r="P146" s="223">
        <f>O146*H146</f>
        <v>0</v>
      </c>
      <c r="Q146" s="223">
        <v>0.28</v>
      </c>
      <c r="R146" s="223">
        <f>Q146*H146</f>
        <v>882.0000000000001</v>
      </c>
      <c r="S146" s="223">
        <v>0</v>
      </c>
      <c r="T146" s="22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5" t="s">
        <v>128</v>
      </c>
      <c r="AT146" s="225" t="s">
        <v>123</v>
      </c>
      <c r="AU146" s="225" t="s">
        <v>86</v>
      </c>
      <c r="AY146" s="17" t="s">
        <v>121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7" t="s">
        <v>84</v>
      </c>
      <c r="BK146" s="226">
        <f>ROUND(I146*H146,2)</f>
        <v>0</v>
      </c>
      <c r="BL146" s="17" t="s">
        <v>128</v>
      </c>
      <c r="BM146" s="225" t="s">
        <v>166</v>
      </c>
    </row>
    <row r="147" spans="1:65" s="2" customFormat="1" ht="24.05" customHeight="1">
      <c r="A147" s="38"/>
      <c r="B147" s="39"/>
      <c r="C147" s="214" t="s">
        <v>151</v>
      </c>
      <c r="D147" s="214" t="s">
        <v>123</v>
      </c>
      <c r="E147" s="215" t="s">
        <v>167</v>
      </c>
      <c r="F147" s="216" t="s">
        <v>168</v>
      </c>
      <c r="G147" s="217" t="s">
        <v>126</v>
      </c>
      <c r="H147" s="218">
        <v>18760</v>
      </c>
      <c r="I147" s="219"/>
      <c r="J147" s="220">
        <f>ROUND(I147*H147,2)</f>
        <v>0</v>
      </c>
      <c r="K147" s="216" t="s">
        <v>127</v>
      </c>
      <c r="L147" s="44"/>
      <c r="M147" s="221" t="s">
        <v>1</v>
      </c>
      <c r="N147" s="222" t="s">
        <v>41</v>
      </c>
      <c r="O147" s="91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5" t="s">
        <v>128</v>
      </c>
      <c r="AT147" s="225" t="s">
        <v>123</v>
      </c>
      <c r="AU147" s="225" t="s">
        <v>86</v>
      </c>
      <c r="AY147" s="17" t="s">
        <v>121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7" t="s">
        <v>84</v>
      </c>
      <c r="BK147" s="226">
        <f>ROUND(I147*H147,2)</f>
        <v>0</v>
      </c>
      <c r="BL147" s="17" t="s">
        <v>128</v>
      </c>
      <c r="BM147" s="225" t="s">
        <v>169</v>
      </c>
    </row>
    <row r="148" spans="1:51" s="13" customFormat="1" ht="12">
      <c r="A148" s="13"/>
      <c r="B148" s="227"/>
      <c r="C148" s="228"/>
      <c r="D148" s="229" t="s">
        <v>135</v>
      </c>
      <c r="E148" s="230" t="s">
        <v>1</v>
      </c>
      <c r="F148" s="231" t="s">
        <v>170</v>
      </c>
      <c r="G148" s="228"/>
      <c r="H148" s="232">
        <v>18760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135</v>
      </c>
      <c r="AU148" s="238" t="s">
        <v>86</v>
      </c>
      <c r="AV148" s="13" t="s">
        <v>86</v>
      </c>
      <c r="AW148" s="13" t="s">
        <v>32</v>
      </c>
      <c r="AX148" s="13" t="s">
        <v>84</v>
      </c>
      <c r="AY148" s="238" t="s">
        <v>121</v>
      </c>
    </row>
    <row r="149" spans="1:65" s="2" customFormat="1" ht="24.05" customHeight="1">
      <c r="A149" s="38"/>
      <c r="B149" s="39"/>
      <c r="C149" s="214" t="s">
        <v>171</v>
      </c>
      <c r="D149" s="214" t="s">
        <v>123</v>
      </c>
      <c r="E149" s="215" t="s">
        <v>172</v>
      </c>
      <c r="F149" s="216" t="s">
        <v>173</v>
      </c>
      <c r="G149" s="217" t="s">
        <v>126</v>
      </c>
      <c r="H149" s="218">
        <v>2120</v>
      </c>
      <c r="I149" s="219"/>
      <c r="J149" s="220">
        <f>ROUND(I149*H149,2)</f>
        <v>0</v>
      </c>
      <c r="K149" s="216" t="s">
        <v>127</v>
      </c>
      <c r="L149" s="44"/>
      <c r="M149" s="221" t="s">
        <v>1</v>
      </c>
      <c r="N149" s="222" t="s">
        <v>41</v>
      </c>
      <c r="O149" s="91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5" t="s">
        <v>128</v>
      </c>
      <c r="AT149" s="225" t="s">
        <v>123</v>
      </c>
      <c r="AU149" s="225" t="s">
        <v>86</v>
      </c>
      <c r="AY149" s="17" t="s">
        <v>121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7" t="s">
        <v>84</v>
      </c>
      <c r="BK149" s="226">
        <f>ROUND(I149*H149,2)</f>
        <v>0</v>
      </c>
      <c r="BL149" s="17" t="s">
        <v>128</v>
      </c>
      <c r="BM149" s="225" t="s">
        <v>174</v>
      </c>
    </row>
    <row r="150" spans="1:65" s="2" customFormat="1" ht="43.3" customHeight="1">
      <c r="A150" s="38"/>
      <c r="B150" s="39"/>
      <c r="C150" s="214" t="s">
        <v>175</v>
      </c>
      <c r="D150" s="214" t="s">
        <v>123</v>
      </c>
      <c r="E150" s="215" t="s">
        <v>176</v>
      </c>
      <c r="F150" s="216" t="s">
        <v>177</v>
      </c>
      <c r="G150" s="217" t="s">
        <v>126</v>
      </c>
      <c r="H150" s="218">
        <v>19045</v>
      </c>
      <c r="I150" s="219"/>
      <c r="J150" s="220">
        <f>ROUND(I150*H150,2)</f>
        <v>0</v>
      </c>
      <c r="K150" s="216" t="s">
        <v>127</v>
      </c>
      <c r="L150" s="44"/>
      <c r="M150" s="221" t="s">
        <v>1</v>
      </c>
      <c r="N150" s="222" t="s">
        <v>41</v>
      </c>
      <c r="O150" s="91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5" t="s">
        <v>128</v>
      </c>
      <c r="AT150" s="225" t="s">
        <v>123</v>
      </c>
      <c r="AU150" s="225" t="s">
        <v>86</v>
      </c>
      <c r="AY150" s="17" t="s">
        <v>121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7" t="s">
        <v>84</v>
      </c>
      <c r="BK150" s="226">
        <f>ROUND(I150*H150,2)</f>
        <v>0</v>
      </c>
      <c r="BL150" s="17" t="s">
        <v>128</v>
      </c>
      <c r="BM150" s="225" t="s">
        <v>178</v>
      </c>
    </row>
    <row r="151" spans="1:51" s="14" customFormat="1" ht="12">
      <c r="A151" s="14"/>
      <c r="B151" s="253"/>
      <c r="C151" s="254"/>
      <c r="D151" s="229" t="s">
        <v>135</v>
      </c>
      <c r="E151" s="255" t="s">
        <v>1</v>
      </c>
      <c r="F151" s="256" t="s">
        <v>179</v>
      </c>
      <c r="G151" s="254"/>
      <c r="H151" s="255" t="s">
        <v>1</v>
      </c>
      <c r="I151" s="257"/>
      <c r="J151" s="254"/>
      <c r="K151" s="254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135</v>
      </c>
      <c r="AU151" s="262" t="s">
        <v>86</v>
      </c>
      <c r="AV151" s="14" t="s">
        <v>84</v>
      </c>
      <c r="AW151" s="14" t="s">
        <v>32</v>
      </c>
      <c r="AX151" s="14" t="s">
        <v>76</v>
      </c>
      <c r="AY151" s="262" t="s">
        <v>121</v>
      </c>
    </row>
    <row r="152" spans="1:51" s="13" customFormat="1" ht="12">
      <c r="A152" s="13"/>
      <c r="B152" s="227"/>
      <c r="C152" s="228"/>
      <c r="D152" s="229" t="s">
        <v>135</v>
      </c>
      <c r="E152" s="230" t="s">
        <v>1</v>
      </c>
      <c r="F152" s="231" t="s">
        <v>180</v>
      </c>
      <c r="G152" s="228"/>
      <c r="H152" s="232">
        <v>16640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8" t="s">
        <v>135</v>
      </c>
      <c r="AU152" s="238" t="s">
        <v>86</v>
      </c>
      <c r="AV152" s="13" t="s">
        <v>86</v>
      </c>
      <c r="AW152" s="13" t="s">
        <v>32</v>
      </c>
      <c r="AX152" s="13" t="s">
        <v>76</v>
      </c>
      <c r="AY152" s="238" t="s">
        <v>121</v>
      </c>
    </row>
    <row r="153" spans="1:51" s="14" customFormat="1" ht="12">
      <c r="A153" s="14"/>
      <c r="B153" s="253"/>
      <c r="C153" s="254"/>
      <c r="D153" s="229" t="s">
        <v>135</v>
      </c>
      <c r="E153" s="255" t="s">
        <v>1</v>
      </c>
      <c r="F153" s="256" t="s">
        <v>181</v>
      </c>
      <c r="G153" s="254"/>
      <c r="H153" s="255" t="s">
        <v>1</v>
      </c>
      <c r="I153" s="257"/>
      <c r="J153" s="254"/>
      <c r="K153" s="254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135</v>
      </c>
      <c r="AU153" s="262" t="s">
        <v>86</v>
      </c>
      <c r="AV153" s="14" t="s">
        <v>84</v>
      </c>
      <c r="AW153" s="14" t="s">
        <v>32</v>
      </c>
      <c r="AX153" s="14" t="s">
        <v>76</v>
      </c>
      <c r="AY153" s="262" t="s">
        <v>121</v>
      </c>
    </row>
    <row r="154" spans="1:51" s="13" customFormat="1" ht="12">
      <c r="A154" s="13"/>
      <c r="B154" s="227"/>
      <c r="C154" s="228"/>
      <c r="D154" s="229" t="s">
        <v>135</v>
      </c>
      <c r="E154" s="230" t="s">
        <v>1</v>
      </c>
      <c r="F154" s="231" t="s">
        <v>182</v>
      </c>
      <c r="G154" s="228"/>
      <c r="H154" s="232">
        <v>2120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8" t="s">
        <v>135</v>
      </c>
      <c r="AU154" s="238" t="s">
        <v>86</v>
      </c>
      <c r="AV154" s="13" t="s">
        <v>86</v>
      </c>
      <c r="AW154" s="13" t="s">
        <v>32</v>
      </c>
      <c r="AX154" s="13" t="s">
        <v>76</v>
      </c>
      <c r="AY154" s="238" t="s">
        <v>121</v>
      </c>
    </row>
    <row r="155" spans="1:51" s="14" customFormat="1" ht="12">
      <c r="A155" s="14"/>
      <c r="B155" s="253"/>
      <c r="C155" s="254"/>
      <c r="D155" s="229" t="s">
        <v>135</v>
      </c>
      <c r="E155" s="255" t="s">
        <v>1</v>
      </c>
      <c r="F155" s="256" t="s">
        <v>183</v>
      </c>
      <c r="G155" s="254"/>
      <c r="H155" s="255" t="s">
        <v>1</v>
      </c>
      <c r="I155" s="257"/>
      <c r="J155" s="254"/>
      <c r="K155" s="254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135</v>
      </c>
      <c r="AU155" s="262" t="s">
        <v>86</v>
      </c>
      <c r="AV155" s="14" t="s">
        <v>84</v>
      </c>
      <c r="AW155" s="14" t="s">
        <v>32</v>
      </c>
      <c r="AX155" s="14" t="s">
        <v>76</v>
      </c>
      <c r="AY155" s="262" t="s">
        <v>121</v>
      </c>
    </row>
    <row r="156" spans="1:51" s="13" customFormat="1" ht="12">
      <c r="A156" s="13"/>
      <c r="B156" s="227"/>
      <c r="C156" s="228"/>
      <c r="D156" s="229" t="s">
        <v>135</v>
      </c>
      <c r="E156" s="230" t="s">
        <v>1</v>
      </c>
      <c r="F156" s="231" t="s">
        <v>184</v>
      </c>
      <c r="G156" s="228"/>
      <c r="H156" s="232">
        <v>285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8" t="s">
        <v>135</v>
      </c>
      <c r="AU156" s="238" t="s">
        <v>86</v>
      </c>
      <c r="AV156" s="13" t="s">
        <v>86</v>
      </c>
      <c r="AW156" s="13" t="s">
        <v>32</v>
      </c>
      <c r="AX156" s="13" t="s">
        <v>76</v>
      </c>
      <c r="AY156" s="238" t="s">
        <v>121</v>
      </c>
    </row>
    <row r="157" spans="1:51" s="15" customFormat="1" ht="12">
      <c r="A157" s="15"/>
      <c r="B157" s="263"/>
      <c r="C157" s="264"/>
      <c r="D157" s="229" t="s">
        <v>135</v>
      </c>
      <c r="E157" s="265" t="s">
        <v>1</v>
      </c>
      <c r="F157" s="266" t="s">
        <v>185</v>
      </c>
      <c r="G157" s="264"/>
      <c r="H157" s="267">
        <v>19045</v>
      </c>
      <c r="I157" s="268"/>
      <c r="J157" s="264"/>
      <c r="K157" s="264"/>
      <c r="L157" s="269"/>
      <c r="M157" s="270"/>
      <c r="N157" s="271"/>
      <c r="O157" s="271"/>
      <c r="P157" s="271"/>
      <c r="Q157" s="271"/>
      <c r="R157" s="271"/>
      <c r="S157" s="271"/>
      <c r="T157" s="27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3" t="s">
        <v>135</v>
      </c>
      <c r="AU157" s="273" t="s">
        <v>86</v>
      </c>
      <c r="AV157" s="15" t="s">
        <v>128</v>
      </c>
      <c r="AW157" s="15" t="s">
        <v>32</v>
      </c>
      <c r="AX157" s="15" t="s">
        <v>84</v>
      </c>
      <c r="AY157" s="273" t="s">
        <v>121</v>
      </c>
    </row>
    <row r="158" spans="1:65" s="2" customFormat="1" ht="43.3" customHeight="1">
      <c r="A158" s="38"/>
      <c r="B158" s="39"/>
      <c r="C158" s="214" t="s">
        <v>186</v>
      </c>
      <c r="D158" s="214" t="s">
        <v>123</v>
      </c>
      <c r="E158" s="215" t="s">
        <v>187</v>
      </c>
      <c r="F158" s="216" t="s">
        <v>188</v>
      </c>
      <c r="G158" s="217" t="s">
        <v>126</v>
      </c>
      <c r="H158" s="218">
        <v>16925</v>
      </c>
      <c r="I158" s="219"/>
      <c r="J158" s="220">
        <f>ROUND(I158*H158,2)</f>
        <v>0</v>
      </c>
      <c r="K158" s="216" t="s">
        <v>127</v>
      </c>
      <c r="L158" s="44"/>
      <c r="M158" s="221" t="s">
        <v>1</v>
      </c>
      <c r="N158" s="222" t="s">
        <v>41</v>
      </c>
      <c r="O158" s="91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5" t="s">
        <v>128</v>
      </c>
      <c r="AT158" s="225" t="s">
        <v>123</v>
      </c>
      <c r="AU158" s="225" t="s">
        <v>86</v>
      </c>
      <c r="AY158" s="17" t="s">
        <v>121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7" t="s">
        <v>84</v>
      </c>
      <c r="BK158" s="226">
        <f>ROUND(I158*H158,2)</f>
        <v>0</v>
      </c>
      <c r="BL158" s="17" t="s">
        <v>128</v>
      </c>
      <c r="BM158" s="225" t="s">
        <v>189</v>
      </c>
    </row>
    <row r="159" spans="1:51" s="14" customFormat="1" ht="12">
      <c r="A159" s="14"/>
      <c r="B159" s="253"/>
      <c r="C159" s="254"/>
      <c r="D159" s="229" t="s">
        <v>135</v>
      </c>
      <c r="E159" s="255" t="s">
        <v>1</v>
      </c>
      <c r="F159" s="256" t="s">
        <v>190</v>
      </c>
      <c r="G159" s="254"/>
      <c r="H159" s="255" t="s">
        <v>1</v>
      </c>
      <c r="I159" s="257"/>
      <c r="J159" s="254"/>
      <c r="K159" s="254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135</v>
      </c>
      <c r="AU159" s="262" t="s">
        <v>86</v>
      </c>
      <c r="AV159" s="14" t="s">
        <v>84</v>
      </c>
      <c r="AW159" s="14" t="s">
        <v>32</v>
      </c>
      <c r="AX159" s="14" t="s">
        <v>76</v>
      </c>
      <c r="AY159" s="262" t="s">
        <v>121</v>
      </c>
    </row>
    <row r="160" spans="1:51" s="13" customFormat="1" ht="12">
      <c r="A160" s="13"/>
      <c r="B160" s="227"/>
      <c r="C160" s="228"/>
      <c r="D160" s="229" t="s">
        <v>135</v>
      </c>
      <c r="E160" s="230" t="s">
        <v>1</v>
      </c>
      <c r="F160" s="231" t="s">
        <v>180</v>
      </c>
      <c r="G160" s="228"/>
      <c r="H160" s="232">
        <v>16640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8" t="s">
        <v>135</v>
      </c>
      <c r="AU160" s="238" t="s">
        <v>86</v>
      </c>
      <c r="AV160" s="13" t="s">
        <v>86</v>
      </c>
      <c r="AW160" s="13" t="s">
        <v>32</v>
      </c>
      <c r="AX160" s="13" t="s">
        <v>76</v>
      </c>
      <c r="AY160" s="238" t="s">
        <v>121</v>
      </c>
    </row>
    <row r="161" spans="1:51" s="14" customFormat="1" ht="12">
      <c r="A161" s="14"/>
      <c r="B161" s="253"/>
      <c r="C161" s="254"/>
      <c r="D161" s="229" t="s">
        <v>135</v>
      </c>
      <c r="E161" s="255" t="s">
        <v>1</v>
      </c>
      <c r="F161" s="256" t="s">
        <v>183</v>
      </c>
      <c r="G161" s="254"/>
      <c r="H161" s="255" t="s">
        <v>1</v>
      </c>
      <c r="I161" s="257"/>
      <c r="J161" s="254"/>
      <c r="K161" s="254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135</v>
      </c>
      <c r="AU161" s="262" t="s">
        <v>86</v>
      </c>
      <c r="AV161" s="14" t="s">
        <v>84</v>
      </c>
      <c r="AW161" s="14" t="s">
        <v>32</v>
      </c>
      <c r="AX161" s="14" t="s">
        <v>76</v>
      </c>
      <c r="AY161" s="262" t="s">
        <v>121</v>
      </c>
    </row>
    <row r="162" spans="1:51" s="13" customFormat="1" ht="12">
      <c r="A162" s="13"/>
      <c r="B162" s="227"/>
      <c r="C162" s="228"/>
      <c r="D162" s="229" t="s">
        <v>135</v>
      </c>
      <c r="E162" s="230" t="s">
        <v>1</v>
      </c>
      <c r="F162" s="231" t="s">
        <v>184</v>
      </c>
      <c r="G162" s="228"/>
      <c r="H162" s="232">
        <v>285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8" t="s">
        <v>135</v>
      </c>
      <c r="AU162" s="238" t="s">
        <v>86</v>
      </c>
      <c r="AV162" s="13" t="s">
        <v>86</v>
      </c>
      <c r="AW162" s="13" t="s">
        <v>32</v>
      </c>
      <c r="AX162" s="13" t="s">
        <v>76</v>
      </c>
      <c r="AY162" s="238" t="s">
        <v>121</v>
      </c>
    </row>
    <row r="163" spans="1:51" s="15" customFormat="1" ht="12">
      <c r="A163" s="15"/>
      <c r="B163" s="263"/>
      <c r="C163" s="264"/>
      <c r="D163" s="229" t="s">
        <v>135</v>
      </c>
      <c r="E163" s="265" t="s">
        <v>1</v>
      </c>
      <c r="F163" s="266" t="s">
        <v>185</v>
      </c>
      <c r="G163" s="264"/>
      <c r="H163" s="267">
        <v>16925</v>
      </c>
      <c r="I163" s="268"/>
      <c r="J163" s="264"/>
      <c r="K163" s="264"/>
      <c r="L163" s="269"/>
      <c r="M163" s="270"/>
      <c r="N163" s="271"/>
      <c r="O163" s="271"/>
      <c r="P163" s="271"/>
      <c r="Q163" s="271"/>
      <c r="R163" s="271"/>
      <c r="S163" s="271"/>
      <c r="T163" s="272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3" t="s">
        <v>135</v>
      </c>
      <c r="AU163" s="273" t="s">
        <v>86</v>
      </c>
      <c r="AV163" s="15" t="s">
        <v>128</v>
      </c>
      <c r="AW163" s="15" t="s">
        <v>32</v>
      </c>
      <c r="AX163" s="15" t="s">
        <v>84</v>
      </c>
      <c r="AY163" s="273" t="s">
        <v>121</v>
      </c>
    </row>
    <row r="164" spans="1:65" s="2" customFormat="1" ht="43.3" customHeight="1">
      <c r="A164" s="38"/>
      <c r="B164" s="39"/>
      <c r="C164" s="214" t="s">
        <v>191</v>
      </c>
      <c r="D164" s="214" t="s">
        <v>123</v>
      </c>
      <c r="E164" s="215" t="s">
        <v>192</v>
      </c>
      <c r="F164" s="216" t="s">
        <v>193</v>
      </c>
      <c r="G164" s="217" t="s">
        <v>126</v>
      </c>
      <c r="H164" s="218">
        <v>2120</v>
      </c>
      <c r="I164" s="219"/>
      <c r="J164" s="220">
        <f>ROUND(I164*H164,2)</f>
        <v>0</v>
      </c>
      <c r="K164" s="216" t="s">
        <v>127</v>
      </c>
      <c r="L164" s="44"/>
      <c r="M164" s="221" t="s">
        <v>1</v>
      </c>
      <c r="N164" s="222" t="s">
        <v>41</v>
      </c>
      <c r="O164" s="91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5" t="s">
        <v>128</v>
      </c>
      <c r="AT164" s="225" t="s">
        <v>123</v>
      </c>
      <c r="AU164" s="225" t="s">
        <v>86</v>
      </c>
      <c r="AY164" s="17" t="s">
        <v>121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7" t="s">
        <v>84</v>
      </c>
      <c r="BK164" s="226">
        <f>ROUND(I164*H164,2)</f>
        <v>0</v>
      </c>
      <c r="BL164" s="17" t="s">
        <v>128</v>
      </c>
      <c r="BM164" s="225" t="s">
        <v>194</v>
      </c>
    </row>
    <row r="165" spans="1:63" s="12" customFormat="1" ht="22.8" customHeight="1">
      <c r="A165" s="12"/>
      <c r="B165" s="198"/>
      <c r="C165" s="199"/>
      <c r="D165" s="200" t="s">
        <v>75</v>
      </c>
      <c r="E165" s="212" t="s">
        <v>171</v>
      </c>
      <c r="F165" s="212" t="s">
        <v>195</v>
      </c>
      <c r="G165" s="199"/>
      <c r="H165" s="199"/>
      <c r="I165" s="202"/>
      <c r="J165" s="213">
        <f>BK165</f>
        <v>0</v>
      </c>
      <c r="K165" s="199"/>
      <c r="L165" s="204"/>
      <c r="M165" s="205"/>
      <c r="N165" s="206"/>
      <c r="O165" s="206"/>
      <c r="P165" s="207">
        <f>SUM(P166:P187)</f>
        <v>0</v>
      </c>
      <c r="Q165" s="206"/>
      <c r="R165" s="207">
        <f>SUM(R166:R187)</f>
        <v>42.985414</v>
      </c>
      <c r="S165" s="206"/>
      <c r="T165" s="208">
        <f>SUM(T166:T187)</f>
        <v>159.81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9" t="s">
        <v>84</v>
      </c>
      <c r="AT165" s="210" t="s">
        <v>75</v>
      </c>
      <c r="AU165" s="210" t="s">
        <v>84</v>
      </c>
      <c r="AY165" s="209" t="s">
        <v>121</v>
      </c>
      <c r="BK165" s="211">
        <f>SUM(BK166:BK187)</f>
        <v>0</v>
      </c>
    </row>
    <row r="166" spans="1:65" s="2" customFormat="1" ht="37.25" customHeight="1">
      <c r="A166" s="38"/>
      <c r="B166" s="39"/>
      <c r="C166" s="214" t="s">
        <v>196</v>
      </c>
      <c r="D166" s="214" t="s">
        <v>123</v>
      </c>
      <c r="E166" s="215" t="s">
        <v>197</v>
      </c>
      <c r="F166" s="216" t="s">
        <v>198</v>
      </c>
      <c r="G166" s="217" t="s">
        <v>199</v>
      </c>
      <c r="H166" s="218">
        <v>145</v>
      </c>
      <c r="I166" s="219"/>
      <c r="J166" s="220">
        <f>ROUND(I166*H166,2)</f>
        <v>0</v>
      </c>
      <c r="K166" s="216" t="s">
        <v>127</v>
      </c>
      <c r="L166" s="44"/>
      <c r="M166" s="221" t="s">
        <v>1</v>
      </c>
      <c r="N166" s="222" t="s">
        <v>41</v>
      </c>
      <c r="O166" s="91"/>
      <c r="P166" s="223">
        <f>O166*H166</f>
        <v>0</v>
      </c>
      <c r="Q166" s="223">
        <v>0.0283</v>
      </c>
      <c r="R166" s="223">
        <f>Q166*H166</f>
        <v>4.1034999999999995</v>
      </c>
      <c r="S166" s="223">
        <v>0</v>
      </c>
      <c r="T166" s="22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5" t="s">
        <v>128</v>
      </c>
      <c r="AT166" s="225" t="s">
        <v>123</v>
      </c>
      <c r="AU166" s="225" t="s">
        <v>86</v>
      </c>
      <c r="AY166" s="17" t="s">
        <v>121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7" t="s">
        <v>84</v>
      </c>
      <c r="BK166" s="226">
        <f>ROUND(I166*H166,2)</f>
        <v>0</v>
      </c>
      <c r="BL166" s="17" t="s">
        <v>128</v>
      </c>
      <c r="BM166" s="225" t="s">
        <v>200</v>
      </c>
    </row>
    <row r="167" spans="1:65" s="2" customFormat="1" ht="32.45" customHeight="1">
      <c r="A167" s="38"/>
      <c r="B167" s="39"/>
      <c r="C167" s="214" t="s">
        <v>201</v>
      </c>
      <c r="D167" s="214" t="s">
        <v>123</v>
      </c>
      <c r="E167" s="215" t="s">
        <v>202</v>
      </c>
      <c r="F167" s="216" t="s">
        <v>203</v>
      </c>
      <c r="G167" s="217" t="s">
        <v>204</v>
      </c>
      <c r="H167" s="218">
        <v>36</v>
      </c>
      <c r="I167" s="219"/>
      <c r="J167" s="220">
        <f>ROUND(I167*H167,2)</f>
        <v>0</v>
      </c>
      <c r="K167" s="216" t="s">
        <v>127</v>
      </c>
      <c r="L167" s="44"/>
      <c r="M167" s="221" t="s">
        <v>1</v>
      </c>
      <c r="N167" s="222" t="s">
        <v>41</v>
      </c>
      <c r="O167" s="91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5" t="s">
        <v>128</v>
      </c>
      <c r="AT167" s="225" t="s">
        <v>123</v>
      </c>
      <c r="AU167" s="225" t="s">
        <v>86</v>
      </c>
      <c r="AY167" s="17" t="s">
        <v>121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7" t="s">
        <v>84</v>
      </c>
      <c r="BK167" s="226">
        <f>ROUND(I167*H167,2)</f>
        <v>0</v>
      </c>
      <c r="BL167" s="17" t="s">
        <v>128</v>
      </c>
      <c r="BM167" s="225" t="s">
        <v>205</v>
      </c>
    </row>
    <row r="168" spans="1:65" s="2" customFormat="1" ht="15.25" customHeight="1">
      <c r="A168" s="38"/>
      <c r="B168" s="39"/>
      <c r="C168" s="239" t="s">
        <v>8</v>
      </c>
      <c r="D168" s="239" t="s">
        <v>147</v>
      </c>
      <c r="E168" s="240" t="s">
        <v>206</v>
      </c>
      <c r="F168" s="241" t="s">
        <v>207</v>
      </c>
      <c r="G168" s="242" t="s">
        <v>204</v>
      </c>
      <c r="H168" s="243">
        <v>36</v>
      </c>
      <c r="I168" s="244"/>
      <c r="J168" s="245">
        <f>ROUND(I168*H168,2)</f>
        <v>0</v>
      </c>
      <c r="K168" s="241" t="s">
        <v>1</v>
      </c>
      <c r="L168" s="246"/>
      <c r="M168" s="247" t="s">
        <v>1</v>
      </c>
      <c r="N168" s="248" t="s">
        <v>41</v>
      </c>
      <c r="O168" s="91"/>
      <c r="P168" s="223">
        <f>O168*H168</f>
        <v>0</v>
      </c>
      <c r="Q168" s="223">
        <v>0.0021</v>
      </c>
      <c r="R168" s="223">
        <f>Q168*H168</f>
        <v>0.0756</v>
      </c>
      <c r="S168" s="223">
        <v>0</v>
      </c>
      <c r="T168" s="22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5" t="s">
        <v>151</v>
      </c>
      <c r="AT168" s="225" t="s">
        <v>147</v>
      </c>
      <c r="AU168" s="225" t="s">
        <v>86</v>
      </c>
      <c r="AY168" s="17" t="s">
        <v>121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7" t="s">
        <v>84</v>
      </c>
      <c r="BK168" s="226">
        <f>ROUND(I168*H168,2)</f>
        <v>0</v>
      </c>
      <c r="BL168" s="17" t="s">
        <v>128</v>
      </c>
      <c r="BM168" s="225" t="s">
        <v>208</v>
      </c>
    </row>
    <row r="169" spans="1:65" s="2" customFormat="1" ht="24.05" customHeight="1">
      <c r="A169" s="38"/>
      <c r="B169" s="39"/>
      <c r="C169" s="214" t="s">
        <v>209</v>
      </c>
      <c r="D169" s="214" t="s">
        <v>123</v>
      </c>
      <c r="E169" s="215" t="s">
        <v>210</v>
      </c>
      <c r="F169" s="216" t="s">
        <v>211</v>
      </c>
      <c r="G169" s="217" t="s">
        <v>204</v>
      </c>
      <c r="H169" s="218">
        <v>270</v>
      </c>
      <c r="I169" s="219"/>
      <c r="J169" s="220">
        <f>ROUND(I169*H169,2)</f>
        <v>0</v>
      </c>
      <c r="K169" s="216" t="s">
        <v>127</v>
      </c>
      <c r="L169" s="44"/>
      <c r="M169" s="221" t="s">
        <v>1</v>
      </c>
      <c r="N169" s="222" t="s">
        <v>41</v>
      </c>
      <c r="O169" s="91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5" t="s">
        <v>128</v>
      </c>
      <c r="AT169" s="225" t="s">
        <v>123</v>
      </c>
      <c r="AU169" s="225" t="s">
        <v>86</v>
      </c>
      <c r="AY169" s="17" t="s">
        <v>121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7" t="s">
        <v>84</v>
      </c>
      <c r="BK169" s="226">
        <f>ROUND(I169*H169,2)</f>
        <v>0</v>
      </c>
      <c r="BL169" s="17" t="s">
        <v>128</v>
      </c>
      <c r="BM169" s="225" t="s">
        <v>212</v>
      </c>
    </row>
    <row r="170" spans="1:65" s="2" customFormat="1" ht="15.25" customHeight="1">
      <c r="A170" s="38"/>
      <c r="B170" s="39"/>
      <c r="C170" s="239" t="s">
        <v>213</v>
      </c>
      <c r="D170" s="239" t="s">
        <v>147</v>
      </c>
      <c r="E170" s="240" t="s">
        <v>214</v>
      </c>
      <c r="F170" s="241" t="s">
        <v>215</v>
      </c>
      <c r="G170" s="242" t="s">
        <v>204</v>
      </c>
      <c r="H170" s="243">
        <v>270</v>
      </c>
      <c r="I170" s="244"/>
      <c r="J170" s="245">
        <f>ROUND(I170*H170,2)</f>
        <v>0</v>
      </c>
      <c r="K170" s="241" t="s">
        <v>127</v>
      </c>
      <c r="L170" s="246"/>
      <c r="M170" s="247" t="s">
        <v>1</v>
      </c>
      <c r="N170" s="248" t="s">
        <v>41</v>
      </c>
      <c r="O170" s="91"/>
      <c r="P170" s="223">
        <f>O170*H170</f>
        <v>0</v>
      </c>
      <c r="Q170" s="223">
        <v>0.00145</v>
      </c>
      <c r="R170" s="223">
        <f>Q170*H170</f>
        <v>0.39149999999999996</v>
      </c>
      <c r="S170" s="223">
        <v>0</v>
      </c>
      <c r="T170" s="22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5" t="s">
        <v>151</v>
      </c>
      <c r="AT170" s="225" t="s">
        <v>147</v>
      </c>
      <c r="AU170" s="225" t="s">
        <v>86</v>
      </c>
      <c r="AY170" s="17" t="s">
        <v>121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7" t="s">
        <v>84</v>
      </c>
      <c r="BK170" s="226">
        <f>ROUND(I170*H170,2)</f>
        <v>0</v>
      </c>
      <c r="BL170" s="17" t="s">
        <v>128</v>
      </c>
      <c r="BM170" s="225" t="s">
        <v>216</v>
      </c>
    </row>
    <row r="171" spans="1:65" s="2" customFormat="1" ht="24.05" customHeight="1">
      <c r="A171" s="38"/>
      <c r="B171" s="39"/>
      <c r="C171" s="214" t="s">
        <v>217</v>
      </c>
      <c r="D171" s="214" t="s">
        <v>123</v>
      </c>
      <c r="E171" s="215" t="s">
        <v>218</v>
      </c>
      <c r="F171" s="216" t="s">
        <v>219</v>
      </c>
      <c r="G171" s="217" t="s">
        <v>199</v>
      </c>
      <c r="H171" s="218">
        <v>6481</v>
      </c>
      <c r="I171" s="219"/>
      <c r="J171" s="220">
        <f>ROUND(I171*H171,2)</f>
        <v>0</v>
      </c>
      <c r="K171" s="216" t="s">
        <v>127</v>
      </c>
      <c r="L171" s="44"/>
      <c r="M171" s="221" t="s">
        <v>1</v>
      </c>
      <c r="N171" s="222" t="s">
        <v>41</v>
      </c>
      <c r="O171" s="91"/>
      <c r="P171" s="223">
        <f>O171*H171</f>
        <v>0</v>
      </c>
      <c r="Q171" s="223">
        <v>0.0001</v>
      </c>
      <c r="R171" s="223">
        <f>Q171*H171</f>
        <v>0.6481</v>
      </c>
      <c r="S171" s="223">
        <v>0</v>
      </c>
      <c r="T171" s="22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5" t="s">
        <v>128</v>
      </c>
      <c r="AT171" s="225" t="s">
        <v>123</v>
      </c>
      <c r="AU171" s="225" t="s">
        <v>86</v>
      </c>
      <c r="AY171" s="17" t="s">
        <v>121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7" t="s">
        <v>84</v>
      </c>
      <c r="BK171" s="226">
        <f>ROUND(I171*H171,2)</f>
        <v>0</v>
      </c>
      <c r="BL171" s="17" t="s">
        <v>128</v>
      </c>
      <c r="BM171" s="225" t="s">
        <v>220</v>
      </c>
    </row>
    <row r="172" spans="1:65" s="2" customFormat="1" ht="32.45" customHeight="1">
      <c r="A172" s="38"/>
      <c r="B172" s="39"/>
      <c r="C172" s="214" t="s">
        <v>221</v>
      </c>
      <c r="D172" s="214" t="s">
        <v>123</v>
      </c>
      <c r="E172" s="215" t="s">
        <v>222</v>
      </c>
      <c r="F172" s="216" t="s">
        <v>223</v>
      </c>
      <c r="G172" s="217" t="s">
        <v>199</v>
      </c>
      <c r="H172" s="218">
        <v>89</v>
      </c>
      <c r="I172" s="219"/>
      <c r="J172" s="220">
        <f>ROUND(I172*H172,2)</f>
        <v>0</v>
      </c>
      <c r="K172" s="216" t="s">
        <v>127</v>
      </c>
      <c r="L172" s="44"/>
      <c r="M172" s="221" t="s">
        <v>1</v>
      </c>
      <c r="N172" s="222" t="s">
        <v>41</v>
      </c>
      <c r="O172" s="91"/>
      <c r="P172" s="223">
        <f>O172*H172</f>
        <v>0</v>
      </c>
      <c r="Q172" s="223">
        <v>0.0001</v>
      </c>
      <c r="R172" s="223">
        <f>Q172*H172</f>
        <v>0.0089</v>
      </c>
      <c r="S172" s="223">
        <v>0</v>
      </c>
      <c r="T172" s="22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5" t="s">
        <v>128</v>
      </c>
      <c r="AT172" s="225" t="s">
        <v>123</v>
      </c>
      <c r="AU172" s="225" t="s">
        <v>86</v>
      </c>
      <c r="AY172" s="17" t="s">
        <v>121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7" t="s">
        <v>84</v>
      </c>
      <c r="BK172" s="226">
        <f>ROUND(I172*H172,2)</f>
        <v>0</v>
      </c>
      <c r="BL172" s="17" t="s">
        <v>128</v>
      </c>
      <c r="BM172" s="225" t="s">
        <v>224</v>
      </c>
    </row>
    <row r="173" spans="1:65" s="2" customFormat="1" ht="32.45" customHeight="1">
      <c r="A173" s="38"/>
      <c r="B173" s="39"/>
      <c r="C173" s="214" t="s">
        <v>225</v>
      </c>
      <c r="D173" s="214" t="s">
        <v>123</v>
      </c>
      <c r="E173" s="215" t="s">
        <v>226</v>
      </c>
      <c r="F173" s="216" t="s">
        <v>227</v>
      </c>
      <c r="G173" s="217" t="s">
        <v>199</v>
      </c>
      <c r="H173" s="218">
        <v>6481</v>
      </c>
      <c r="I173" s="219"/>
      <c r="J173" s="220">
        <f>ROUND(I173*H173,2)</f>
        <v>0</v>
      </c>
      <c r="K173" s="216" t="s">
        <v>127</v>
      </c>
      <c r="L173" s="44"/>
      <c r="M173" s="221" t="s">
        <v>1</v>
      </c>
      <c r="N173" s="222" t="s">
        <v>41</v>
      </c>
      <c r="O173" s="91"/>
      <c r="P173" s="223">
        <f>O173*H173</f>
        <v>0</v>
      </c>
      <c r="Q173" s="223">
        <v>0.00033</v>
      </c>
      <c r="R173" s="223">
        <f>Q173*H173</f>
        <v>2.13873</v>
      </c>
      <c r="S173" s="223">
        <v>0</v>
      </c>
      <c r="T173" s="22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5" t="s">
        <v>128</v>
      </c>
      <c r="AT173" s="225" t="s">
        <v>123</v>
      </c>
      <c r="AU173" s="225" t="s">
        <v>86</v>
      </c>
      <c r="AY173" s="17" t="s">
        <v>121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7" t="s">
        <v>84</v>
      </c>
      <c r="BK173" s="226">
        <f>ROUND(I173*H173,2)</f>
        <v>0</v>
      </c>
      <c r="BL173" s="17" t="s">
        <v>128</v>
      </c>
      <c r="BM173" s="225" t="s">
        <v>228</v>
      </c>
    </row>
    <row r="174" spans="1:65" s="2" customFormat="1" ht="32.45" customHeight="1">
      <c r="A174" s="38"/>
      <c r="B174" s="39"/>
      <c r="C174" s="214" t="s">
        <v>7</v>
      </c>
      <c r="D174" s="214" t="s">
        <v>123</v>
      </c>
      <c r="E174" s="215" t="s">
        <v>229</v>
      </c>
      <c r="F174" s="216" t="s">
        <v>230</v>
      </c>
      <c r="G174" s="217" t="s">
        <v>199</v>
      </c>
      <c r="H174" s="218">
        <v>89</v>
      </c>
      <c r="I174" s="219"/>
      <c r="J174" s="220">
        <f>ROUND(I174*H174,2)</f>
        <v>0</v>
      </c>
      <c r="K174" s="216" t="s">
        <v>127</v>
      </c>
      <c r="L174" s="44"/>
      <c r="M174" s="221" t="s">
        <v>1</v>
      </c>
      <c r="N174" s="222" t="s">
        <v>41</v>
      </c>
      <c r="O174" s="91"/>
      <c r="P174" s="223">
        <f>O174*H174</f>
        <v>0</v>
      </c>
      <c r="Q174" s="223">
        <v>0.00038</v>
      </c>
      <c r="R174" s="223">
        <f>Q174*H174</f>
        <v>0.03382</v>
      </c>
      <c r="S174" s="223">
        <v>0</v>
      </c>
      <c r="T174" s="22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5" t="s">
        <v>128</v>
      </c>
      <c r="AT174" s="225" t="s">
        <v>123</v>
      </c>
      <c r="AU174" s="225" t="s">
        <v>86</v>
      </c>
      <c r="AY174" s="17" t="s">
        <v>121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7" t="s">
        <v>84</v>
      </c>
      <c r="BK174" s="226">
        <f>ROUND(I174*H174,2)</f>
        <v>0</v>
      </c>
      <c r="BL174" s="17" t="s">
        <v>128</v>
      </c>
      <c r="BM174" s="225" t="s">
        <v>231</v>
      </c>
    </row>
    <row r="175" spans="1:65" s="2" customFormat="1" ht="32.45" customHeight="1">
      <c r="A175" s="38"/>
      <c r="B175" s="39"/>
      <c r="C175" s="214" t="s">
        <v>232</v>
      </c>
      <c r="D175" s="214" t="s">
        <v>123</v>
      </c>
      <c r="E175" s="215" t="s">
        <v>233</v>
      </c>
      <c r="F175" s="216" t="s">
        <v>234</v>
      </c>
      <c r="G175" s="217" t="s">
        <v>199</v>
      </c>
      <c r="H175" s="218">
        <v>70</v>
      </c>
      <c r="I175" s="219"/>
      <c r="J175" s="220">
        <f>ROUND(I175*H175,2)</f>
        <v>0</v>
      </c>
      <c r="K175" s="216" t="s">
        <v>127</v>
      </c>
      <c r="L175" s="44"/>
      <c r="M175" s="221" t="s">
        <v>1</v>
      </c>
      <c r="N175" s="222" t="s">
        <v>41</v>
      </c>
      <c r="O175" s="91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5" t="s">
        <v>128</v>
      </c>
      <c r="AT175" s="225" t="s">
        <v>123</v>
      </c>
      <c r="AU175" s="225" t="s">
        <v>86</v>
      </c>
      <c r="AY175" s="17" t="s">
        <v>121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7" t="s">
        <v>84</v>
      </c>
      <c r="BK175" s="226">
        <f>ROUND(I175*H175,2)</f>
        <v>0</v>
      </c>
      <c r="BL175" s="17" t="s">
        <v>128</v>
      </c>
      <c r="BM175" s="225" t="s">
        <v>235</v>
      </c>
    </row>
    <row r="176" spans="1:65" s="2" customFormat="1" ht="54.15" customHeight="1">
      <c r="A176" s="38"/>
      <c r="B176" s="39"/>
      <c r="C176" s="214" t="s">
        <v>236</v>
      </c>
      <c r="D176" s="214" t="s">
        <v>123</v>
      </c>
      <c r="E176" s="215" t="s">
        <v>237</v>
      </c>
      <c r="F176" s="216" t="s">
        <v>238</v>
      </c>
      <c r="G176" s="217" t="s">
        <v>199</v>
      </c>
      <c r="H176" s="218">
        <v>70</v>
      </c>
      <c r="I176" s="219"/>
      <c r="J176" s="220">
        <f>ROUND(I176*H176,2)</f>
        <v>0</v>
      </c>
      <c r="K176" s="216" t="s">
        <v>127</v>
      </c>
      <c r="L176" s="44"/>
      <c r="M176" s="221" t="s">
        <v>1</v>
      </c>
      <c r="N176" s="222" t="s">
        <v>41</v>
      </c>
      <c r="O176" s="91"/>
      <c r="P176" s="223">
        <f>O176*H176</f>
        <v>0</v>
      </c>
      <c r="Q176" s="223">
        <v>0.00011</v>
      </c>
      <c r="R176" s="223">
        <f>Q176*H176</f>
        <v>0.0077</v>
      </c>
      <c r="S176" s="223">
        <v>0</v>
      </c>
      <c r="T176" s="22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5" t="s">
        <v>128</v>
      </c>
      <c r="AT176" s="225" t="s">
        <v>123</v>
      </c>
      <c r="AU176" s="225" t="s">
        <v>86</v>
      </c>
      <c r="AY176" s="17" t="s">
        <v>121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7" t="s">
        <v>84</v>
      </c>
      <c r="BK176" s="226">
        <f>ROUND(I176*H176,2)</f>
        <v>0</v>
      </c>
      <c r="BL176" s="17" t="s">
        <v>128</v>
      </c>
      <c r="BM176" s="225" t="s">
        <v>239</v>
      </c>
    </row>
    <row r="177" spans="1:65" s="2" customFormat="1" ht="32.45" customHeight="1">
      <c r="A177" s="38"/>
      <c r="B177" s="39"/>
      <c r="C177" s="214" t="s">
        <v>240</v>
      </c>
      <c r="D177" s="214" t="s">
        <v>123</v>
      </c>
      <c r="E177" s="215" t="s">
        <v>241</v>
      </c>
      <c r="F177" s="216" t="s">
        <v>242</v>
      </c>
      <c r="G177" s="217" t="s">
        <v>204</v>
      </c>
      <c r="H177" s="218">
        <v>2</v>
      </c>
      <c r="I177" s="219"/>
      <c r="J177" s="220">
        <f>ROUND(I177*H177,2)</f>
        <v>0</v>
      </c>
      <c r="K177" s="216" t="s">
        <v>127</v>
      </c>
      <c r="L177" s="44"/>
      <c r="M177" s="221" t="s">
        <v>1</v>
      </c>
      <c r="N177" s="222" t="s">
        <v>41</v>
      </c>
      <c r="O177" s="91"/>
      <c r="P177" s="223">
        <f>O177*H177</f>
        <v>0</v>
      </c>
      <c r="Q177" s="223">
        <v>7.00566</v>
      </c>
      <c r="R177" s="223">
        <f>Q177*H177</f>
        <v>14.01132</v>
      </c>
      <c r="S177" s="223">
        <v>0</v>
      </c>
      <c r="T177" s="22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5" t="s">
        <v>128</v>
      </c>
      <c r="AT177" s="225" t="s">
        <v>123</v>
      </c>
      <c r="AU177" s="225" t="s">
        <v>86</v>
      </c>
      <c r="AY177" s="17" t="s">
        <v>121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7" t="s">
        <v>84</v>
      </c>
      <c r="BK177" s="226">
        <f>ROUND(I177*H177,2)</f>
        <v>0</v>
      </c>
      <c r="BL177" s="17" t="s">
        <v>128</v>
      </c>
      <c r="BM177" s="225" t="s">
        <v>243</v>
      </c>
    </row>
    <row r="178" spans="1:65" s="2" customFormat="1" ht="24.05" customHeight="1">
      <c r="A178" s="38"/>
      <c r="B178" s="39"/>
      <c r="C178" s="214" t="s">
        <v>244</v>
      </c>
      <c r="D178" s="214" t="s">
        <v>123</v>
      </c>
      <c r="E178" s="215" t="s">
        <v>245</v>
      </c>
      <c r="F178" s="216" t="s">
        <v>246</v>
      </c>
      <c r="G178" s="217" t="s">
        <v>199</v>
      </c>
      <c r="H178" s="218">
        <v>9</v>
      </c>
      <c r="I178" s="219"/>
      <c r="J178" s="220">
        <f>ROUND(I178*H178,2)</f>
        <v>0</v>
      </c>
      <c r="K178" s="216" t="s">
        <v>127</v>
      </c>
      <c r="L178" s="44"/>
      <c r="M178" s="221" t="s">
        <v>1</v>
      </c>
      <c r="N178" s="222" t="s">
        <v>41</v>
      </c>
      <c r="O178" s="91"/>
      <c r="P178" s="223">
        <f>O178*H178</f>
        <v>0</v>
      </c>
      <c r="Q178" s="223">
        <v>0.61348</v>
      </c>
      <c r="R178" s="223">
        <f>Q178*H178</f>
        <v>5.52132</v>
      </c>
      <c r="S178" s="223">
        <v>0</v>
      </c>
      <c r="T178" s="22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5" t="s">
        <v>128</v>
      </c>
      <c r="AT178" s="225" t="s">
        <v>123</v>
      </c>
      <c r="AU178" s="225" t="s">
        <v>86</v>
      </c>
      <c r="AY178" s="17" t="s">
        <v>121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7" t="s">
        <v>84</v>
      </c>
      <c r="BK178" s="226">
        <f>ROUND(I178*H178,2)</f>
        <v>0</v>
      </c>
      <c r="BL178" s="17" t="s">
        <v>128</v>
      </c>
      <c r="BM178" s="225" t="s">
        <v>247</v>
      </c>
    </row>
    <row r="179" spans="1:65" s="2" customFormat="1" ht="15.25" customHeight="1">
      <c r="A179" s="38"/>
      <c r="B179" s="39"/>
      <c r="C179" s="239" t="s">
        <v>248</v>
      </c>
      <c r="D179" s="239" t="s">
        <v>147</v>
      </c>
      <c r="E179" s="240" t="s">
        <v>249</v>
      </c>
      <c r="F179" s="241" t="s">
        <v>250</v>
      </c>
      <c r="G179" s="242" t="s">
        <v>199</v>
      </c>
      <c r="H179" s="243">
        <v>9.09</v>
      </c>
      <c r="I179" s="244"/>
      <c r="J179" s="245">
        <f>ROUND(I179*H179,2)</f>
        <v>0</v>
      </c>
      <c r="K179" s="241" t="s">
        <v>127</v>
      </c>
      <c r="L179" s="246"/>
      <c r="M179" s="247" t="s">
        <v>1</v>
      </c>
      <c r="N179" s="248" t="s">
        <v>41</v>
      </c>
      <c r="O179" s="91"/>
      <c r="P179" s="223">
        <f>O179*H179</f>
        <v>0</v>
      </c>
      <c r="Q179" s="223">
        <v>0.2996</v>
      </c>
      <c r="R179" s="223">
        <f>Q179*H179</f>
        <v>2.7233639999999997</v>
      </c>
      <c r="S179" s="223">
        <v>0</v>
      </c>
      <c r="T179" s="22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5" t="s">
        <v>151</v>
      </c>
      <c r="AT179" s="225" t="s">
        <v>147</v>
      </c>
      <c r="AU179" s="225" t="s">
        <v>86</v>
      </c>
      <c r="AY179" s="17" t="s">
        <v>121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7" t="s">
        <v>84</v>
      </c>
      <c r="BK179" s="226">
        <f>ROUND(I179*H179,2)</f>
        <v>0</v>
      </c>
      <c r="BL179" s="17" t="s">
        <v>128</v>
      </c>
      <c r="BM179" s="225" t="s">
        <v>251</v>
      </c>
    </row>
    <row r="180" spans="1:51" s="13" customFormat="1" ht="12">
      <c r="A180" s="13"/>
      <c r="B180" s="227"/>
      <c r="C180" s="228"/>
      <c r="D180" s="229" t="s">
        <v>135</v>
      </c>
      <c r="E180" s="230" t="s">
        <v>1</v>
      </c>
      <c r="F180" s="231" t="s">
        <v>252</v>
      </c>
      <c r="G180" s="228"/>
      <c r="H180" s="232">
        <v>9.09</v>
      </c>
      <c r="I180" s="233"/>
      <c r="J180" s="228"/>
      <c r="K180" s="228"/>
      <c r="L180" s="234"/>
      <c r="M180" s="235"/>
      <c r="N180" s="236"/>
      <c r="O180" s="236"/>
      <c r="P180" s="236"/>
      <c r="Q180" s="236"/>
      <c r="R180" s="236"/>
      <c r="S180" s="236"/>
      <c r="T180" s="23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8" t="s">
        <v>135</v>
      </c>
      <c r="AU180" s="238" t="s">
        <v>86</v>
      </c>
      <c r="AV180" s="13" t="s">
        <v>86</v>
      </c>
      <c r="AW180" s="13" t="s">
        <v>32</v>
      </c>
      <c r="AX180" s="13" t="s">
        <v>84</v>
      </c>
      <c r="AY180" s="238" t="s">
        <v>121</v>
      </c>
    </row>
    <row r="181" spans="1:65" s="2" customFormat="1" ht="32.45" customHeight="1">
      <c r="A181" s="38"/>
      <c r="B181" s="39"/>
      <c r="C181" s="214" t="s">
        <v>253</v>
      </c>
      <c r="D181" s="214" t="s">
        <v>123</v>
      </c>
      <c r="E181" s="215" t="s">
        <v>254</v>
      </c>
      <c r="F181" s="216" t="s">
        <v>255</v>
      </c>
      <c r="G181" s="217" t="s">
        <v>133</v>
      </c>
      <c r="H181" s="218">
        <v>5.4</v>
      </c>
      <c r="I181" s="219"/>
      <c r="J181" s="220">
        <f>ROUND(I181*H181,2)</f>
        <v>0</v>
      </c>
      <c r="K181" s="216" t="s">
        <v>127</v>
      </c>
      <c r="L181" s="44"/>
      <c r="M181" s="221" t="s">
        <v>1</v>
      </c>
      <c r="N181" s="222" t="s">
        <v>41</v>
      </c>
      <c r="O181" s="91"/>
      <c r="P181" s="223">
        <f>O181*H181</f>
        <v>0</v>
      </c>
      <c r="Q181" s="223">
        <v>2.3114</v>
      </c>
      <c r="R181" s="223">
        <f>Q181*H181</f>
        <v>12.48156</v>
      </c>
      <c r="S181" s="223">
        <v>0</v>
      </c>
      <c r="T181" s="22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5" t="s">
        <v>128</v>
      </c>
      <c r="AT181" s="225" t="s">
        <v>123</v>
      </c>
      <c r="AU181" s="225" t="s">
        <v>86</v>
      </c>
      <c r="AY181" s="17" t="s">
        <v>121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7" t="s">
        <v>84</v>
      </c>
      <c r="BK181" s="226">
        <f>ROUND(I181*H181,2)</f>
        <v>0</v>
      </c>
      <c r="BL181" s="17" t="s">
        <v>128</v>
      </c>
      <c r="BM181" s="225" t="s">
        <v>256</v>
      </c>
    </row>
    <row r="182" spans="1:51" s="13" customFormat="1" ht="12">
      <c r="A182" s="13"/>
      <c r="B182" s="227"/>
      <c r="C182" s="228"/>
      <c r="D182" s="229" t="s">
        <v>135</v>
      </c>
      <c r="E182" s="230" t="s">
        <v>1</v>
      </c>
      <c r="F182" s="231" t="s">
        <v>257</v>
      </c>
      <c r="G182" s="228"/>
      <c r="H182" s="232">
        <v>5.4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8" t="s">
        <v>135</v>
      </c>
      <c r="AU182" s="238" t="s">
        <v>86</v>
      </c>
      <c r="AV182" s="13" t="s">
        <v>86</v>
      </c>
      <c r="AW182" s="13" t="s">
        <v>32</v>
      </c>
      <c r="AX182" s="13" t="s">
        <v>84</v>
      </c>
      <c r="AY182" s="238" t="s">
        <v>121</v>
      </c>
    </row>
    <row r="183" spans="1:65" s="2" customFormat="1" ht="24.05" customHeight="1">
      <c r="A183" s="38"/>
      <c r="B183" s="39"/>
      <c r="C183" s="214" t="s">
        <v>258</v>
      </c>
      <c r="D183" s="214" t="s">
        <v>123</v>
      </c>
      <c r="E183" s="215" t="s">
        <v>259</v>
      </c>
      <c r="F183" s="216" t="s">
        <v>260</v>
      </c>
      <c r="G183" s="217" t="s">
        <v>199</v>
      </c>
      <c r="H183" s="218">
        <v>70</v>
      </c>
      <c r="I183" s="219"/>
      <c r="J183" s="220">
        <f>ROUND(I183*H183,2)</f>
        <v>0</v>
      </c>
      <c r="K183" s="216" t="s">
        <v>127</v>
      </c>
      <c r="L183" s="44"/>
      <c r="M183" s="221" t="s">
        <v>1</v>
      </c>
      <c r="N183" s="222" t="s">
        <v>41</v>
      </c>
      <c r="O183" s="91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5" t="s">
        <v>128</v>
      </c>
      <c r="AT183" s="225" t="s">
        <v>123</v>
      </c>
      <c r="AU183" s="225" t="s">
        <v>86</v>
      </c>
      <c r="AY183" s="17" t="s">
        <v>121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7" t="s">
        <v>84</v>
      </c>
      <c r="BK183" s="226">
        <f>ROUND(I183*H183,2)</f>
        <v>0</v>
      </c>
      <c r="BL183" s="17" t="s">
        <v>128</v>
      </c>
      <c r="BM183" s="225" t="s">
        <v>261</v>
      </c>
    </row>
    <row r="184" spans="1:65" s="2" customFormat="1" ht="64.95" customHeight="1">
      <c r="A184" s="38"/>
      <c r="B184" s="39"/>
      <c r="C184" s="214" t="s">
        <v>262</v>
      </c>
      <c r="D184" s="214" t="s">
        <v>123</v>
      </c>
      <c r="E184" s="215" t="s">
        <v>263</v>
      </c>
      <c r="F184" s="216" t="s">
        <v>264</v>
      </c>
      <c r="G184" s="217" t="s">
        <v>126</v>
      </c>
      <c r="H184" s="218">
        <v>565</v>
      </c>
      <c r="I184" s="219"/>
      <c r="J184" s="220">
        <f>ROUND(I184*H184,2)</f>
        <v>0</v>
      </c>
      <c r="K184" s="216" t="s">
        <v>127</v>
      </c>
      <c r="L184" s="44"/>
      <c r="M184" s="221" t="s">
        <v>1</v>
      </c>
      <c r="N184" s="222" t="s">
        <v>41</v>
      </c>
      <c r="O184" s="91"/>
      <c r="P184" s="223">
        <f>O184*H184</f>
        <v>0</v>
      </c>
      <c r="Q184" s="223">
        <v>0</v>
      </c>
      <c r="R184" s="223">
        <f>Q184*H184</f>
        <v>0</v>
      </c>
      <c r="S184" s="223">
        <v>0.252</v>
      </c>
      <c r="T184" s="224">
        <f>S184*H184</f>
        <v>142.38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5" t="s">
        <v>128</v>
      </c>
      <c r="AT184" s="225" t="s">
        <v>123</v>
      </c>
      <c r="AU184" s="225" t="s">
        <v>86</v>
      </c>
      <c r="AY184" s="17" t="s">
        <v>121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7" t="s">
        <v>84</v>
      </c>
      <c r="BK184" s="226">
        <f>ROUND(I184*H184,2)</f>
        <v>0</v>
      </c>
      <c r="BL184" s="17" t="s">
        <v>128</v>
      </c>
      <c r="BM184" s="225" t="s">
        <v>265</v>
      </c>
    </row>
    <row r="185" spans="1:51" s="13" customFormat="1" ht="12">
      <c r="A185" s="13"/>
      <c r="B185" s="227"/>
      <c r="C185" s="228"/>
      <c r="D185" s="229" t="s">
        <v>135</v>
      </c>
      <c r="E185" s="230" t="s">
        <v>1</v>
      </c>
      <c r="F185" s="231" t="s">
        <v>266</v>
      </c>
      <c r="G185" s="228"/>
      <c r="H185" s="232">
        <v>565</v>
      </c>
      <c r="I185" s="233"/>
      <c r="J185" s="228"/>
      <c r="K185" s="228"/>
      <c r="L185" s="234"/>
      <c r="M185" s="235"/>
      <c r="N185" s="236"/>
      <c r="O185" s="236"/>
      <c r="P185" s="236"/>
      <c r="Q185" s="236"/>
      <c r="R185" s="236"/>
      <c r="S185" s="236"/>
      <c r="T185" s="23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8" t="s">
        <v>135</v>
      </c>
      <c r="AU185" s="238" t="s">
        <v>86</v>
      </c>
      <c r="AV185" s="13" t="s">
        <v>86</v>
      </c>
      <c r="AW185" s="13" t="s">
        <v>32</v>
      </c>
      <c r="AX185" s="13" t="s">
        <v>84</v>
      </c>
      <c r="AY185" s="238" t="s">
        <v>121</v>
      </c>
    </row>
    <row r="186" spans="1:65" s="2" customFormat="1" ht="24.05" customHeight="1">
      <c r="A186" s="38"/>
      <c r="B186" s="39"/>
      <c r="C186" s="214" t="s">
        <v>267</v>
      </c>
      <c r="D186" s="214" t="s">
        <v>123</v>
      </c>
      <c r="E186" s="215" t="s">
        <v>268</v>
      </c>
      <c r="F186" s="216" t="s">
        <v>269</v>
      </c>
      <c r="G186" s="217" t="s">
        <v>133</v>
      </c>
      <c r="H186" s="218">
        <v>7</v>
      </c>
      <c r="I186" s="219"/>
      <c r="J186" s="220">
        <f>ROUND(I186*H186,2)</f>
        <v>0</v>
      </c>
      <c r="K186" s="216" t="s">
        <v>127</v>
      </c>
      <c r="L186" s="44"/>
      <c r="M186" s="221" t="s">
        <v>1</v>
      </c>
      <c r="N186" s="222" t="s">
        <v>41</v>
      </c>
      <c r="O186" s="91"/>
      <c r="P186" s="223">
        <f>O186*H186</f>
        <v>0</v>
      </c>
      <c r="Q186" s="223">
        <v>0.12</v>
      </c>
      <c r="R186" s="223">
        <f>Q186*H186</f>
        <v>0.84</v>
      </c>
      <c r="S186" s="223">
        <v>2.49</v>
      </c>
      <c r="T186" s="224">
        <f>S186*H186</f>
        <v>17.43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5" t="s">
        <v>128</v>
      </c>
      <c r="AT186" s="225" t="s">
        <v>123</v>
      </c>
      <c r="AU186" s="225" t="s">
        <v>86</v>
      </c>
      <c r="AY186" s="17" t="s">
        <v>121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7" t="s">
        <v>84</v>
      </c>
      <c r="BK186" s="226">
        <f>ROUND(I186*H186,2)</f>
        <v>0</v>
      </c>
      <c r="BL186" s="17" t="s">
        <v>128</v>
      </c>
      <c r="BM186" s="225" t="s">
        <v>270</v>
      </c>
    </row>
    <row r="187" spans="1:47" s="2" customFormat="1" ht="12">
      <c r="A187" s="38"/>
      <c r="B187" s="39"/>
      <c r="C187" s="40"/>
      <c r="D187" s="229" t="s">
        <v>153</v>
      </c>
      <c r="E187" s="40"/>
      <c r="F187" s="249" t="s">
        <v>271</v>
      </c>
      <c r="G187" s="40"/>
      <c r="H187" s="40"/>
      <c r="I187" s="250"/>
      <c r="J187" s="40"/>
      <c r="K187" s="40"/>
      <c r="L187" s="44"/>
      <c r="M187" s="251"/>
      <c r="N187" s="252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153</v>
      </c>
      <c r="AU187" s="17" t="s">
        <v>86</v>
      </c>
    </row>
    <row r="188" spans="1:63" s="12" customFormat="1" ht="22.8" customHeight="1">
      <c r="A188" s="12"/>
      <c r="B188" s="198"/>
      <c r="C188" s="199"/>
      <c r="D188" s="200" t="s">
        <v>75</v>
      </c>
      <c r="E188" s="212" t="s">
        <v>272</v>
      </c>
      <c r="F188" s="212" t="s">
        <v>273</v>
      </c>
      <c r="G188" s="199"/>
      <c r="H188" s="199"/>
      <c r="I188" s="202"/>
      <c r="J188" s="213">
        <f>BK188</f>
        <v>0</v>
      </c>
      <c r="K188" s="199"/>
      <c r="L188" s="204"/>
      <c r="M188" s="205"/>
      <c r="N188" s="206"/>
      <c r="O188" s="206"/>
      <c r="P188" s="207">
        <f>SUM(P189:P193)</f>
        <v>0</v>
      </c>
      <c r="Q188" s="206"/>
      <c r="R188" s="207">
        <f>SUM(R189:R193)</f>
        <v>0</v>
      </c>
      <c r="S188" s="206"/>
      <c r="T188" s="208">
        <f>SUM(T189:T193)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9" t="s">
        <v>84</v>
      </c>
      <c r="AT188" s="210" t="s">
        <v>75</v>
      </c>
      <c r="AU188" s="210" t="s">
        <v>84</v>
      </c>
      <c r="AY188" s="209" t="s">
        <v>121</v>
      </c>
      <c r="BK188" s="211">
        <f>SUM(BK189:BK193)</f>
        <v>0</v>
      </c>
    </row>
    <row r="189" spans="1:65" s="2" customFormat="1" ht="37.25" customHeight="1">
      <c r="A189" s="38"/>
      <c r="B189" s="39"/>
      <c r="C189" s="214" t="s">
        <v>274</v>
      </c>
      <c r="D189" s="214" t="s">
        <v>123</v>
      </c>
      <c r="E189" s="215" t="s">
        <v>275</v>
      </c>
      <c r="F189" s="216" t="s">
        <v>276</v>
      </c>
      <c r="G189" s="217" t="s">
        <v>150</v>
      </c>
      <c r="H189" s="218">
        <v>243.8</v>
      </c>
      <c r="I189" s="219"/>
      <c r="J189" s="220">
        <f>ROUND(I189*H189,2)</f>
        <v>0</v>
      </c>
      <c r="K189" s="216" t="s">
        <v>127</v>
      </c>
      <c r="L189" s="44"/>
      <c r="M189" s="221" t="s">
        <v>1</v>
      </c>
      <c r="N189" s="222" t="s">
        <v>41</v>
      </c>
      <c r="O189" s="91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5" t="s">
        <v>128</v>
      </c>
      <c r="AT189" s="225" t="s">
        <v>123</v>
      </c>
      <c r="AU189" s="225" t="s">
        <v>86</v>
      </c>
      <c r="AY189" s="17" t="s">
        <v>121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7" t="s">
        <v>84</v>
      </c>
      <c r="BK189" s="226">
        <f>ROUND(I189*H189,2)</f>
        <v>0</v>
      </c>
      <c r="BL189" s="17" t="s">
        <v>128</v>
      </c>
      <c r="BM189" s="225" t="s">
        <v>277</v>
      </c>
    </row>
    <row r="190" spans="1:47" s="2" customFormat="1" ht="12">
      <c r="A190" s="38"/>
      <c r="B190" s="39"/>
      <c r="C190" s="40"/>
      <c r="D190" s="229" t="s">
        <v>153</v>
      </c>
      <c r="E190" s="40"/>
      <c r="F190" s="249" t="s">
        <v>278</v>
      </c>
      <c r="G190" s="40"/>
      <c r="H190" s="40"/>
      <c r="I190" s="250"/>
      <c r="J190" s="40"/>
      <c r="K190" s="40"/>
      <c r="L190" s="44"/>
      <c r="M190" s="251"/>
      <c r="N190" s="252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153</v>
      </c>
      <c r="AU190" s="17" t="s">
        <v>86</v>
      </c>
    </row>
    <row r="191" spans="1:65" s="2" customFormat="1" ht="37.25" customHeight="1">
      <c r="A191" s="38"/>
      <c r="B191" s="39"/>
      <c r="C191" s="214" t="s">
        <v>279</v>
      </c>
      <c r="D191" s="214" t="s">
        <v>123</v>
      </c>
      <c r="E191" s="215" t="s">
        <v>280</v>
      </c>
      <c r="F191" s="216" t="s">
        <v>281</v>
      </c>
      <c r="G191" s="217" t="s">
        <v>150</v>
      </c>
      <c r="H191" s="218">
        <v>159.81</v>
      </c>
      <c r="I191" s="219"/>
      <c r="J191" s="220">
        <f>ROUND(I191*H191,2)</f>
        <v>0</v>
      </c>
      <c r="K191" s="216" t="s">
        <v>1</v>
      </c>
      <c r="L191" s="44"/>
      <c r="M191" s="221" t="s">
        <v>1</v>
      </c>
      <c r="N191" s="222" t="s">
        <v>41</v>
      </c>
      <c r="O191" s="91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5" t="s">
        <v>128</v>
      </c>
      <c r="AT191" s="225" t="s">
        <v>123</v>
      </c>
      <c r="AU191" s="225" t="s">
        <v>86</v>
      </c>
      <c r="AY191" s="17" t="s">
        <v>121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7" t="s">
        <v>84</v>
      </c>
      <c r="BK191" s="226">
        <f>ROUND(I191*H191,2)</f>
        <v>0</v>
      </c>
      <c r="BL191" s="17" t="s">
        <v>128</v>
      </c>
      <c r="BM191" s="225" t="s">
        <v>282</v>
      </c>
    </row>
    <row r="192" spans="1:47" s="2" customFormat="1" ht="12">
      <c r="A192" s="38"/>
      <c r="B192" s="39"/>
      <c r="C192" s="40"/>
      <c r="D192" s="229" t="s">
        <v>153</v>
      </c>
      <c r="E192" s="40"/>
      <c r="F192" s="249" t="s">
        <v>283</v>
      </c>
      <c r="G192" s="40"/>
      <c r="H192" s="40"/>
      <c r="I192" s="250"/>
      <c r="J192" s="40"/>
      <c r="K192" s="40"/>
      <c r="L192" s="44"/>
      <c r="M192" s="251"/>
      <c r="N192" s="252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153</v>
      </c>
      <c r="AU192" s="17" t="s">
        <v>86</v>
      </c>
    </row>
    <row r="193" spans="1:51" s="13" customFormat="1" ht="12">
      <c r="A193" s="13"/>
      <c r="B193" s="227"/>
      <c r="C193" s="228"/>
      <c r="D193" s="229" t="s">
        <v>135</v>
      </c>
      <c r="E193" s="230" t="s">
        <v>1</v>
      </c>
      <c r="F193" s="231" t="s">
        <v>284</v>
      </c>
      <c r="G193" s="228"/>
      <c r="H193" s="232">
        <v>159.81</v>
      </c>
      <c r="I193" s="233"/>
      <c r="J193" s="228"/>
      <c r="K193" s="228"/>
      <c r="L193" s="234"/>
      <c r="M193" s="235"/>
      <c r="N193" s="236"/>
      <c r="O193" s="236"/>
      <c r="P193" s="236"/>
      <c r="Q193" s="236"/>
      <c r="R193" s="236"/>
      <c r="S193" s="236"/>
      <c r="T193" s="23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8" t="s">
        <v>135</v>
      </c>
      <c r="AU193" s="238" t="s">
        <v>86</v>
      </c>
      <c r="AV193" s="13" t="s">
        <v>86</v>
      </c>
      <c r="AW193" s="13" t="s">
        <v>32</v>
      </c>
      <c r="AX193" s="13" t="s">
        <v>84</v>
      </c>
      <c r="AY193" s="238" t="s">
        <v>121</v>
      </c>
    </row>
    <row r="194" spans="1:63" s="12" customFormat="1" ht="22.8" customHeight="1">
      <c r="A194" s="12"/>
      <c r="B194" s="198"/>
      <c r="C194" s="199"/>
      <c r="D194" s="200" t="s">
        <v>75</v>
      </c>
      <c r="E194" s="212" t="s">
        <v>285</v>
      </c>
      <c r="F194" s="212" t="s">
        <v>286</v>
      </c>
      <c r="G194" s="199"/>
      <c r="H194" s="199"/>
      <c r="I194" s="202"/>
      <c r="J194" s="213">
        <f>BK194</f>
        <v>0</v>
      </c>
      <c r="K194" s="199"/>
      <c r="L194" s="204"/>
      <c r="M194" s="205"/>
      <c r="N194" s="206"/>
      <c r="O194" s="206"/>
      <c r="P194" s="207">
        <f>P195</f>
        <v>0</v>
      </c>
      <c r="Q194" s="206"/>
      <c r="R194" s="207">
        <f>R195</f>
        <v>0</v>
      </c>
      <c r="S194" s="206"/>
      <c r="T194" s="208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9" t="s">
        <v>84</v>
      </c>
      <c r="AT194" s="210" t="s">
        <v>75</v>
      </c>
      <c r="AU194" s="210" t="s">
        <v>84</v>
      </c>
      <c r="AY194" s="209" t="s">
        <v>121</v>
      </c>
      <c r="BK194" s="211">
        <f>BK195</f>
        <v>0</v>
      </c>
    </row>
    <row r="195" spans="1:65" s="2" customFormat="1" ht="43.3" customHeight="1">
      <c r="A195" s="38"/>
      <c r="B195" s="39"/>
      <c r="C195" s="214" t="s">
        <v>287</v>
      </c>
      <c r="D195" s="214" t="s">
        <v>123</v>
      </c>
      <c r="E195" s="215" t="s">
        <v>288</v>
      </c>
      <c r="F195" s="216" t="s">
        <v>289</v>
      </c>
      <c r="G195" s="217" t="s">
        <v>150</v>
      </c>
      <c r="H195" s="218">
        <v>1303.657</v>
      </c>
      <c r="I195" s="219"/>
      <c r="J195" s="220">
        <f>ROUND(I195*H195,2)</f>
        <v>0</v>
      </c>
      <c r="K195" s="216" t="s">
        <v>127</v>
      </c>
      <c r="L195" s="44"/>
      <c r="M195" s="221" t="s">
        <v>1</v>
      </c>
      <c r="N195" s="222" t="s">
        <v>41</v>
      </c>
      <c r="O195" s="91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5" t="s">
        <v>128</v>
      </c>
      <c r="AT195" s="225" t="s">
        <v>123</v>
      </c>
      <c r="AU195" s="225" t="s">
        <v>86</v>
      </c>
      <c r="AY195" s="17" t="s">
        <v>121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7" t="s">
        <v>84</v>
      </c>
      <c r="BK195" s="226">
        <f>ROUND(I195*H195,2)</f>
        <v>0</v>
      </c>
      <c r="BL195" s="17" t="s">
        <v>128</v>
      </c>
      <c r="BM195" s="225" t="s">
        <v>290</v>
      </c>
    </row>
    <row r="196" spans="1:63" s="12" customFormat="1" ht="25.9" customHeight="1">
      <c r="A196" s="12"/>
      <c r="B196" s="198"/>
      <c r="C196" s="199"/>
      <c r="D196" s="200" t="s">
        <v>75</v>
      </c>
      <c r="E196" s="201" t="s">
        <v>291</v>
      </c>
      <c r="F196" s="201" t="s">
        <v>292</v>
      </c>
      <c r="G196" s="199"/>
      <c r="H196" s="199"/>
      <c r="I196" s="202"/>
      <c r="J196" s="203">
        <f>BK196</f>
        <v>0</v>
      </c>
      <c r="K196" s="199"/>
      <c r="L196" s="204"/>
      <c r="M196" s="205"/>
      <c r="N196" s="206"/>
      <c r="O196" s="206"/>
      <c r="P196" s="207">
        <f>P197+P203+P206</f>
        <v>0</v>
      </c>
      <c r="Q196" s="206"/>
      <c r="R196" s="207">
        <f>R197+R203+R206</f>
        <v>0</v>
      </c>
      <c r="S196" s="206"/>
      <c r="T196" s="208">
        <f>T197+T203+T206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9" t="s">
        <v>141</v>
      </c>
      <c r="AT196" s="210" t="s">
        <v>75</v>
      </c>
      <c r="AU196" s="210" t="s">
        <v>76</v>
      </c>
      <c r="AY196" s="209" t="s">
        <v>121</v>
      </c>
      <c r="BK196" s="211">
        <f>BK197+BK203+BK206</f>
        <v>0</v>
      </c>
    </row>
    <row r="197" spans="1:63" s="12" customFormat="1" ht="22.8" customHeight="1">
      <c r="A197" s="12"/>
      <c r="B197" s="198"/>
      <c r="C197" s="199"/>
      <c r="D197" s="200" t="s">
        <v>75</v>
      </c>
      <c r="E197" s="212" t="s">
        <v>293</v>
      </c>
      <c r="F197" s="212" t="s">
        <v>294</v>
      </c>
      <c r="G197" s="199"/>
      <c r="H197" s="199"/>
      <c r="I197" s="202"/>
      <c r="J197" s="213">
        <f>BK197</f>
        <v>0</v>
      </c>
      <c r="K197" s="199"/>
      <c r="L197" s="204"/>
      <c r="M197" s="205"/>
      <c r="N197" s="206"/>
      <c r="O197" s="206"/>
      <c r="P197" s="207">
        <f>SUM(P198:P202)</f>
        <v>0</v>
      </c>
      <c r="Q197" s="206"/>
      <c r="R197" s="207">
        <f>SUM(R198:R202)</f>
        <v>0</v>
      </c>
      <c r="S197" s="206"/>
      <c r="T197" s="208">
        <f>SUM(T198:T202)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9" t="s">
        <v>141</v>
      </c>
      <c r="AT197" s="210" t="s">
        <v>75</v>
      </c>
      <c r="AU197" s="210" t="s">
        <v>84</v>
      </c>
      <c r="AY197" s="209" t="s">
        <v>121</v>
      </c>
      <c r="BK197" s="211">
        <f>SUM(BK198:BK202)</f>
        <v>0</v>
      </c>
    </row>
    <row r="198" spans="1:65" s="2" customFormat="1" ht="21.65" customHeight="1">
      <c r="A198" s="38"/>
      <c r="B198" s="39"/>
      <c r="C198" s="214" t="s">
        <v>295</v>
      </c>
      <c r="D198" s="214" t="s">
        <v>123</v>
      </c>
      <c r="E198" s="215" t="s">
        <v>296</v>
      </c>
      <c r="F198" s="216" t="s">
        <v>297</v>
      </c>
      <c r="G198" s="217" t="s">
        <v>298</v>
      </c>
      <c r="H198" s="218">
        <v>1</v>
      </c>
      <c r="I198" s="219"/>
      <c r="J198" s="220">
        <f>ROUND(I198*H198,2)</f>
        <v>0</v>
      </c>
      <c r="K198" s="216" t="s">
        <v>299</v>
      </c>
      <c r="L198" s="44"/>
      <c r="M198" s="221" t="s">
        <v>1</v>
      </c>
      <c r="N198" s="222" t="s">
        <v>41</v>
      </c>
      <c r="O198" s="91"/>
      <c r="P198" s="223">
        <f>O198*H198</f>
        <v>0</v>
      </c>
      <c r="Q198" s="223">
        <v>0</v>
      </c>
      <c r="R198" s="223">
        <f>Q198*H198</f>
        <v>0</v>
      </c>
      <c r="S198" s="223">
        <v>0</v>
      </c>
      <c r="T198" s="22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5" t="s">
        <v>300</v>
      </c>
      <c r="AT198" s="225" t="s">
        <v>123</v>
      </c>
      <c r="AU198" s="225" t="s">
        <v>86</v>
      </c>
      <c r="AY198" s="17" t="s">
        <v>121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7" t="s">
        <v>84</v>
      </c>
      <c r="BK198" s="226">
        <f>ROUND(I198*H198,2)</f>
        <v>0</v>
      </c>
      <c r="BL198" s="17" t="s">
        <v>300</v>
      </c>
      <c r="BM198" s="225" t="s">
        <v>301</v>
      </c>
    </row>
    <row r="199" spans="1:65" s="2" customFormat="1" ht="37.25" customHeight="1">
      <c r="A199" s="38"/>
      <c r="B199" s="39"/>
      <c r="C199" s="214" t="s">
        <v>302</v>
      </c>
      <c r="D199" s="214" t="s">
        <v>123</v>
      </c>
      <c r="E199" s="215" t="s">
        <v>303</v>
      </c>
      <c r="F199" s="216" t="s">
        <v>304</v>
      </c>
      <c r="G199" s="217" t="s">
        <v>298</v>
      </c>
      <c r="H199" s="218">
        <v>1</v>
      </c>
      <c r="I199" s="219"/>
      <c r="J199" s="220">
        <f>ROUND(I199*H199,2)</f>
        <v>0</v>
      </c>
      <c r="K199" s="216" t="s">
        <v>1</v>
      </c>
      <c r="L199" s="44"/>
      <c r="M199" s="221" t="s">
        <v>1</v>
      </c>
      <c r="N199" s="222" t="s">
        <v>41</v>
      </c>
      <c r="O199" s="91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5" t="s">
        <v>300</v>
      </c>
      <c r="AT199" s="225" t="s">
        <v>123</v>
      </c>
      <c r="AU199" s="225" t="s">
        <v>86</v>
      </c>
      <c r="AY199" s="17" t="s">
        <v>121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7" t="s">
        <v>84</v>
      </c>
      <c r="BK199" s="226">
        <f>ROUND(I199*H199,2)</f>
        <v>0</v>
      </c>
      <c r="BL199" s="17" t="s">
        <v>300</v>
      </c>
      <c r="BM199" s="225" t="s">
        <v>305</v>
      </c>
    </row>
    <row r="200" spans="1:65" s="2" customFormat="1" ht="32.45" customHeight="1">
      <c r="A200" s="38"/>
      <c r="B200" s="39"/>
      <c r="C200" s="214" t="s">
        <v>306</v>
      </c>
      <c r="D200" s="214" t="s">
        <v>123</v>
      </c>
      <c r="E200" s="215" t="s">
        <v>307</v>
      </c>
      <c r="F200" s="216" t="s">
        <v>308</v>
      </c>
      <c r="G200" s="217" t="s">
        <v>298</v>
      </c>
      <c r="H200" s="218">
        <v>1</v>
      </c>
      <c r="I200" s="219"/>
      <c r="J200" s="220">
        <f>ROUND(I200*H200,2)</f>
        <v>0</v>
      </c>
      <c r="K200" s="216" t="s">
        <v>1</v>
      </c>
      <c r="L200" s="44"/>
      <c r="M200" s="221" t="s">
        <v>1</v>
      </c>
      <c r="N200" s="222" t="s">
        <v>41</v>
      </c>
      <c r="O200" s="91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5" t="s">
        <v>300</v>
      </c>
      <c r="AT200" s="225" t="s">
        <v>123</v>
      </c>
      <c r="AU200" s="225" t="s">
        <v>86</v>
      </c>
      <c r="AY200" s="17" t="s">
        <v>121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7" t="s">
        <v>84</v>
      </c>
      <c r="BK200" s="226">
        <f>ROUND(I200*H200,2)</f>
        <v>0</v>
      </c>
      <c r="BL200" s="17" t="s">
        <v>300</v>
      </c>
      <c r="BM200" s="225" t="s">
        <v>309</v>
      </c>
    </row>
    <row r="201" spans="1:65" s="2" customFormat="1" ht="37.25" customHeight="1">
      <c r="A201" s="38"/>
      <c r="B201" s="39"/>
      <c r="C201" s="214" t="s">
        <v>310</v>
      </c>
      <c r="D201" s="214" t="s">
        <v>123</v>
      </c>
      <c r="E201" s="215" t="s">
        <v>311</v>
      </c>
      <c r="F201" s="216" t="s">
        <v>312</v>
      </c>
      <c r="G201" s="217" t="s">
        <v>298</v>
      </c>
      <c r="H201" s="218">
        <v>1</v>
      </c>
      <c r="I201" s="219"/>
      <c r="J201" s="220">
        <f>ROUND(I201*H201,2)</f>
        <v>0</v>
      </c>
      <c r="K201" s="216" t="s">
        <v>1</v>
      </c>
      <c r="L201" s="44"/>
      <c r="M201" s="221" t="s">
        <v>1</v>
      </c>
      <c r="N201" s="222" t="s">
        <v>41</v>
      </c>
      <c r="O201" s="91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5" t="s">
        <v>300</v>
      </c>
      <c r="AT201" s="225" t="s">
        <v>123</v>
      </c>
      <c r="AU201" s="225" t="s">
        <v>86</v>
      </c>
      <c r="AY201" s="17" t="s">
        <v>121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7" t="s">
        <v>84</v>
      </c>
      <c r="BK201" s="226">
        <f>ROUND(I201*H201,2)</f>
        <v>0</v>
      </c>
      <c r="BL201" s="17" t="s">
        <v>300</v>
      </c>
      <c r="BM201" s="225" t="s">
        <v>313</v>
      </c>
    </row>
    <row r="202" spans="1:47" s="2" customFormat="1" ht="12">
      <c r="A202" s="38"/>
      <c r="B202" s="39"/>
      <c r="C202" s="40"/>
      <c r="D202" s="229" t="s">
        <v>153</v>
      </c>
      <c r="E202" s="40"/>
      <c r="F202" s="249" t="s">
        <v>314</v>
      </c>
      <c r="G202" s="40"/>
      <c r="H202" s="40"/>
      <c r="I202" s="250"/>
      <c r="J202" s="40"/>
      <c r="K202" s="40"/>
      <c r="L202" s="44"/>
      <c r="M202" s="251"/>
      <c r="N202" s="252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153</v>
      </c>
      <c r="AU202" s="17" t="s">
        <v>86</v>
      </c>
    </row>
    <row r="203" spans="1:63" s="12" customFormat="1" ht="22.8" customHeight="1">
      <c r="A203" s="12"/>
      <c r="B203" s="198"/>
      <c r="C203" s="199"/>
      <c r="D203" s="200" t="s">
        <v>75</v>
      </c>
      <c r="E203" s="212" t="s">
        <v>315</v>
      </c>
      <c r="F203" s="212" t="s">
        <v>316</v>
      </c>
      <c r="G203" s="199"/>
      <c r="H203" s="199"/>
      <c r="I203" s="202"/>
      <c r="J203" s="213">
        <f>BK203</f>
        <v>0</v>
      </c>
      <c r="K203" s="199"/>
      <c r="L203" s="204"/>
      <c r="M203" s="205"/>
      <c r="N203" s="206"/>
      <c r="O203" s="206"/>
      <c r="P203" s="207">
        <f>SUM(P204:P205)</f>
        <v>0</v>
      </c>
      <c r="Q203" s="206"/>
      <c r="R203" s="207">
        <f>SUM(R204:R205)</f>
        <v>0</v>
      </c>
      <c r="S203" s="206"/>
      <c r="T203" s="208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9" t="s">
        <v>141</v>
      </c>
      <c r="AT203" s="210" t="s">
        <v>75</v>
      </c>
      <c r="AU203" s="210" t="s">
        <v>84</v>
      </c>
      <c r="AY203" s="209" t="s">
        <v>121</v>
      </c>
      <c r="BK203" s="211">
        <f>SUM(BK204:BK205)</f>
        <v>0</v>
      </c>
    </row>
    <row r="204" spans="1:65" s="2" customFormat="1" ht="43.3" customHeight="1">
      <c r="A204" s="38"/>
      <c r="B204" s="39"/>
      <c r="C204" s="214" t="s">
        <v>317</v>
      </c>
      <c r="D204" s="214" t="s">
        <v>123</v>
      </c>
      <c r="E204" s="215" t="s">
        <v>318</v>
      </c>
      <c r="F204" s="216" t="s">
        <v>319</v>
      </c>
      <c r="G204" s="217" t="s">
        <v>298</v>
      </c>
      <c r="H204" s="218">
        <v>1</v>
      </c>
      <c r="I204" s="219"/>
      <c r="J204" s="220">
        <f>ROUND(I204*H204,2)</f>
        <v>0</v>
      </c>
      <c r="K204" s="216" t="s">
        <v>1</v>
      </c>
      <c r="L204" s="44"/>
      <c r="M204" s="221" t="s">
        <v>1</v>
      </c>
      <c r="N204" s="222" t="s">
        <v>41</v>
      </c>
      <c r="O204" s="91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5" t="s">
        <v>300</v>
      </c>
      <c r="AT204" s="225" t="s">
        <v>123</v>
      </c>
      <c r="AU204" s="225" t="s">
        <v>86</v>
      </c>
      <c r="AY204" s="17" t="s">
        <v>121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7" t="s">
        <v>84</v>
      </c>
      <c r="BK204" s="226">
        <f>ROUND(I204*H204,2)</f>
        <v>0</v>
      </c>
      <c r="BL204" s="17" t="s">
        <v>300</v>
      </c>
      <c r="BM204" s="225" t="s">
        <v>320</v>
      </c>
    </row>
    <row r="205" spans="1:65" s="2" customFormat="1" ht="24.05" customHeight="1">
      <c r="A205" s="38"/>
      <c r="B205" s="39"/>
      <c r="C205" s="214" t="s">
        <v>321</v>
      </c>
      <c r="D205" s="214" t="s">
        <v>123</v>
      </c>
      <c r="E205" s="215" t="s">
        <v>322</v>
      </c>
      <c r="F205" s="216" t="s">
        <v>323</v>
      </c>
      <c r="G205" s="217" t="s">
        <v>298</v>
      </c>
      <c r="H205" s="218">
        <v>1</v>
      </c>
      <c r="I205" s="219"/>
      <c r="J205" s="220">
        <f>ROUND(I205*H205,2)</f>
        <v>0</v>
      </c>
      <c r="K205" s="216" t="s">
        <v>299</v>
      </c>
      <c r="L205" s="44"/>
      <c r="M205" s="221" t="s">
        <v>1</v>
      </c>
      <c r="N205" s="222" t="s">
        <v>41</v>
      </c>
      <c r="O205" s="91"/>
      <c r="P205" s="223">
        <f>O205*H205</f>
        <v>0</v>
      </c>
      <c r="Q205" s="223">
        <v>0</v>
      </c>
      <c r="R205" s="223">
        <f>Q205*H205</f>
        <v>0</v>
      </c>
      <c r="S205" s="223">
        <v>0</v>
      </c>
      <c r="T205" s="22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5" t="s">
        <v>300</v>
      </c>
      <c r="AT205" s="225" t="s">
        <v>123</v>
      </c>
      <c r="AU205" s="225" t="s">
        <v>86</v>
      </c>
      <c r="AY205" s="17" t="s">
        <v>121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7" t="s">
        <v>84</v>
      </c>
      <c r="BK205" s="226">
        <f>ROUND(I205*H205,2)</f>
        <v>0</v>
      </c>
      <c r="BL205" s="17" t="s">
        <v>300</v>
      </c>
      <c r="BM205" s="225" t="s">
        <v>324</v>
      </c>
    </row>
    <row r="206" spans="1:63" s="12" customFormat="1" ht="22.8" customHeight="1">
      <c r="A206" s="12"/>
      <c r="B206" s="198"/>
      <c r="C206" s="199"/>
      <c r="D206" s="200" t="s">
        <v>75</v>
      </c>
      <c r="E206" s="212" t="s">
        <v>325</v>
      </c>
      <c r="F206" s="212" t="s">
        <v>326</v>
      </c>
      <c r="G206" s="199"/>
      <c r="H206" s="199"/>
      <c r="I206" s="202"/>
      <c r="J206" s="213">
        <f>BK206</f>
        <v>0</v>
      </c>
      <c r="K206" s="199"/>
      <c r="L206" s="204"/>
      <c r="M206" s="205"/>
      <c r="N206" s="206"/>
      <c r="O206" s="206"/>
      <c r="P206" s="207">
        <f>P207</f>
        <v>0</v>
      </c>
      <c r="Q206" s="206"/>
      <c r="R206" s="207">
        <f>R207</f>
        <v>0</v>
      </c>
      <c r="S206" s="206"/>
      <c r="T206" s="208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9" t="s">
        <v>141</v>
      </c>
      <c r="AT206" s="210" t="s">
        <v>75</v>
      </c>
      <c r="AU206" s="210" t="s">
        <v>84</v>
      </c>
      <c r="AY206" s="209" t="s">
        <v>121</v>
      </c>
      <c r="BK206" s="211">
        <f>BK207</f>
        <v>0</v>
      </c>
    </row>
    <row r="207" spans="1:65" s="2" customFormat="1" ht="15.25" customHeight="1">
      <c r="A207" s="38"/>
      <c r="B207" s="39"/>
      <c r="C207" s="214" t="s">
        <v>327</v>
      </c>
      <c r="D207" s="214" t="s">
        <v>123</v>
      </c>
      <c r="E207" s="215" t="s">
        <v>328</v>
      </c>
      <c r="F207" s="216" t="s">
        <v>329</v>
      </c>
      <c r="G207" s="217" t="s">
        <v>298</v>
      </c>
      <c r="H207" s="218">
        <v>1</v>
      </c>
      <c r="I207" s="219"/>
      <c r="J207" s="220">
        <f>ROUND(I207*H207,2)</f>
        <v>0</v>
      </c>
      <c r="K207" s="216" t="s">
        <v>299</v>
      </c>
      <c r="L207" s="44"/>
      <c r="M207" s="274" t="s">
        <v>1</v>
      </c>
      <c r="N207" s="275" t="s">
        <v>41</v>
      </c>
      <c r="O207" s="276"/>
      <c r="P207" s="277">
        <f>O207*H207</f>
        <v>0</v>
      </c>
      <c r="Q207" s="277">
        <v>0</v>
      </c>
      <c r="R207" s="277">
        <f>Q207*H207</f>
        <v>0</v>
      </c>
      <c r="S207" s="277">
        <v>0</v>
      </c>
      <c r="T207" s="27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5" t="s">
        <v>300</v>
      </c>
      <c r="AT207" s="225" t="s">
        <v>123</v>
      </c>
      <c r="AU207" s="225" t="s">
        <v>86</v>
      </c>
      <c r="AY207" s="17" t="s">
        <v>121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7" t="s">
        <v>84</v>
      </c>
      <c r="BK207" s="226">
        <f>ROUND(I207*H207,2)</f>
        <v>0</v>
      </c>
      <c r="BL207" s="17" t="s">
        <v>300</v>
      </c>
      <c r="BM207" s="225" t="s">
        <v>330</v>
      </c>
    </row>
    <row r="208" spans="1:31" s="2" customFormat="1" ht="6.95" customHeight="1">
      <c r="A208" s="38"/>
      <c r="B208" s="66"/>
      <c r="C208" s="67"/>
      <c r="D208" s="67"/>
      <c r="E208" s="67"/>
      <c r="F208" s="67"/>
      <c r="G208" s="67"/>
      <c r="H208" s="67"/>
      <c r="I208" s="67"/>
      <c r="J208" s="67"/>
      <c r="K208" s="67"/>
      <c r="L208" s="44"/>
      <c r="M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</sheetData>
  <sheetProtection password="CC35" sheet="1" objects="1" scenarios="1" formatColumns="0" formatRows="0" autoFilter="0"/>
  <autoFilter ref="C126:K207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TOMAS-PC\Tomas</dc:creator>
  <cp:keywords/>
  <dc:description/>
  <cp:lastModifiedBy>TOMAS-PC\Tomas</cp:lastModifiedBy>
  <dcterms:created xsi:type="dcterms:W3CDTF">2023-03-21T07:47:07Z</dcterms:created>
  <dcterms:modified xsi:type="dcterms:W3CDTF">2023-03-21T07:47:09Z</dcterms:modified>
  <cp:category/>
  <cp:version/>
  <cp:contentType/>
  <cp:contentStatus/>
</cp:coreProperties>
</file>