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EDLEJŠÍ A OSTATNÍ N..." sheetId="2" r:id="rId2"/>
    <sheet name="SO 101 - Komunikace" sheetId="3" r:id="rId3"/>
    <sheet name="SO 102 - Propustky" sheetId="4" r:id="rId4"/>
    <sheet name="SO 201 - Zajištění svahů" sheetId="5" r:id="rId5"/>
  </sheets>
  <definedNames>
    <definedName name="_xlnm.Print_Area" localSheetId="0">'Rekapitulace stavby'!$D$4:$AO$36,'Rekapitulace stavby'!$C$42:$AQ$59</definedName>
    <definedName name="_xlnm._FilterDatabase" localSheetId="1" hidden="1">'00 - VEDLEJŠÍ A OSTATNÍ N...'!$C$80:$K$100</definedName>
    <definedName name="_xlnm.Print_Area" localSheetId="1">'00 - VEDLEJŠÍ A OSTATNÍ N...'!$C$4:$J$39,'00 - VEDLEJŠÍ A OSTATNÍ N...'!$C$68:$K$100</definedName>
    <definedName name="_xlnm._FilterDatabase" localSheetId="2" hidden="1">'SO 101 - Komunikace'!$C$84:$K$234</definedName>
    <definedName name="_xlnm.Print_Area" localSheetId="2">'SO 101 - Komunikace'!$C$4:$J$39,'SO 101 - Komunikace'!$C$72:$K$234</definedName>
    <definedName name="_xlnm._FilterDatabase" localSheetId="3" hidden="1">'SO 102 - Propustky'!$C$88:$K$236</definedName>
    <definedName name="_xlnm.Print_Area" localSheetId="3">'SO 102 - Propustky'!$C$4:$J$39,'SO 102 - Propustky'!$C$76:$K$236</definedName>
    <definedName name="_xlnm._FilterDatabase" localSheetId="4" hidden="1">'SO 201 - Zajištění svahů'!$C$84:$K$260</definedName>
    <definedName name="_xlnm.Print_Area" localSheetId="4">'SO 201 - Zajištění svahů'!$C$4:$J$39,'SO 201 - Zajištění svahů'!$C$72:$K$260</definedName>
    <definedName name="_xlnm.Print_Titles" localSheetId="0">'Rekapitulace stavby'!$52:$52</definedName>
    <definedName name="_xlnm.Print_Titles" localSheetId="1">'00 - VEDLEJŠÍ A OSTATNÍ N...'!$80:$80</definedName>
    <definedName name="_xlnm.Print_Titles" localSheetId="2">'SO 101 - Komunikace'!$84:$84</definedName>
    <definedName name="_xlnm.Print_Titles" localSheetId="3">'SO 102 - Propustky'!$88:$88</definedName>
    <definedName name="_xlnm.Print_Titles" localSheetId="4">'SO 201 - Zajištění svahů'!$84:$84</definedName>
  </definedNames>
  <calcPr fullCalcOnLoad="1"/>
</workbook>
</file>

<file path=xl/sharedStrings.xml><?xml version="1.0" encoding="utf-8"?>
<sst xmlns="http://schemas.openxmlformats.org/spreadsheetml/2006/main" count="5204" uniqueCount="771">
  <si>
    <t>Export Komplet</t>
  </si>
  <si>
    <t>VZ</t>
  </si>
  <si>
    <t>2.0</t>
  </si>
  <si>
    <t>ZAMOK</t>
  </si>
  <si>
    <t>False</t>
  </si>
  <si>
    <t>{3af4356d-7ec5-49fa-acbd-cfe60994e800}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</si>
  <si>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</si>
  <si>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</si>
  <si>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</si>
  <si>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</si>
  <si>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</si>
  <si>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</si>
  <si>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</si>
  <si>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</si>
  <si>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</si>
  <si>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</si>
  <si>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</si>
  <si>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II-201 propustky Caltov - rekonstrukce</t>
  </si>
  <si>
    <t>KSO:</t>
  </si>
  <si>
    <t/>
  </si>
  <si>
    <t>CC-CZ:</t>
  </si>
  <si>
    <t>Místo:</t>
  </si>
  <si>
    <t xml:space="preserve"> </t>
  </si>
  <si>
    <t>Datum:</t>
  </si>
  <si>
    <t>9. 1. 2023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</si>
  <si>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</si>
  <si>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</si>
  <si>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</si>
  <si>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</si>
  <si>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</si>
  <si>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</si>
  <si>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</si>
  <si>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VALBEK, spol. s r.o.</t>
  </si>
  <si>
    <t>True</t>
  </si>
  <si>
    <t>Zpracovatel:</t>
  </si>
  <si>
    <t>ROMAN MITAS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</si>
  <si>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</si>
  <si>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</si>
  <si>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</si>
  <si>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</si>
  <si>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</si>
  <si>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</si>
  <si>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</si>
  <si>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</si>
  <si>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</si>
  <si>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</si>
  <si>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</si>
  <si>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</si>
  <si>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</si>
  <si>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</si>
  <si>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</si>
  <si>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</si>
  <si>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</si>
  <si>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</si>
  <si>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</si>
  <si>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</si>
  <si>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</si>
  <si>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</si>
  <si>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</si>
  <si>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</si>
  <si>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</si>
  <si>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</si>
  <si>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</si>
  <si>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</si>
  <si>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</si>
  <si>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</si>
  <si>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</si>
  <si>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</si>
  <si>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</si>
  <si>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</si>
  <si>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</si>
  <si>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</si>
  <si>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</si>
  <si>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</si>
  <si>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</si>
  <si>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</si>
  <si>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</si>
  <si>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</si>
  <si>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</si>
  <si>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</si>
  <si>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</si>
  <si>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{959d9f86-3bfc-4402-a593-749089af23f7}</t>
  </si>
  <si>
    <t>2</t>
  </si>
  <si>
    <t>SO 101</t>
  </si>
  <si>
    <t>Komunikace</t>
  </si>
  <si>
    <t>{34138da2-67cb-4425-8700-0034e4dbe7d8}</t>
  </si>
  <si>
    <t>SO 102</t>
  </si>
  <si>
    <t>Propustky</t>
  </si>
  <si>
    <t>{da6b0229-73c2-4df6-adf4-0684c9030597}</t>
  </si>
  <si>
    <t>SO 201</t>
  </si>
  <si>
    <t>Zajištění svahů</t>
  </si>
  <si>
    <t>{19b13ea2-fff6-4082-8076-25a9f11d0824}</t>
  </si>
  <si>
    <t>KRYCÍ LIST SOUPISU PRACÍ</t>
  </si>
  <si>
    <t>Objekt:</t>
  </si>
  <si>
    <t>00 - VEDLEJŠÍ A OSTATNÍ NÁKLADY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</si>
  <si>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</si>
  <si>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</si>
  <si>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</si>
  <si>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</si>
  <si>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</si>
  <si>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</si>
  <si>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</si>
  <si>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</si>
  <si>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</si>
  <si>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</si>
  <si>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</si>
  <si>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</si>
  <si>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</si>
  <si>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</si>
  <si>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</si>
  <si>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</si>
  <si>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</si>
  <si>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</si>
  <si>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</si>
  <si>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</si>
  <si>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</si>
  <si>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</si>
  <si>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</si>
  <si>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</si>
  <si>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030001000</t>
  </si>
  <si>
    <t>Zařízení staveniště</t>
  </si>
  <si>
    <t>Kč</t>
  </si>
  <si>
    <t>CS ÚRS 2023 01</t>
  </si>
  <si>
    <t>1024</t>
  </si>
  <si>
    <t>-1364605351</t>
  </si>
  <si>
    <t>Online PSC</t>
  </si>
  <si>
    <t>https://podminky.urs.cz/item/CS_URS_2023_01/030001000</t>
  </si>
  <si>
    <t>032403000</t>
  </si>
  <si>
    <t>Provizorní komunikace</t>
  </si>
  <si>
    <t>1905940821</t>
  </si>
  <si>
    <t>https://podminky.urs.cz/item/CS_URS_2023_01/032403000</t>
  </si>
  <si>
    <t>3</t>
  </si>
  <si>
    <t>034503000</t>
  </si>
  <si>
    <t>Informační tabule na staveništi</t>
  </si>
  <si>
    <t>kus</t>
  </si>
  <si>
    <t>1916706861</t>
  </si>
  <si>
    <t>https://podminky.urs.cz/item/CS_URS_2023_01/034503000</t>
  </si>
  <si>
    <t>ON</t>
  </si>
  <si>
    <t>OSTATNÍ NÁKLADY</t>
  </si>
  <si>
    <t>4</t>
  </si>
  <si>
    <t>012103000</t>
  </si>
  <si>
    <t>Geodetické práce před výstavbou</t>
  </si>
  <si>
    <t>419415405</t>
  </si>
  <si>
    <t>https://podminky.urs.cz/item/CS_URS_2023_01/012103000</t>
  </si>
  <si>
    <t>5</t>
  </si>
  <si>
    <t>012203000</t>
  </si>
  <si>
    <t>Geodetické práce při provádění stavby</t>
  </si>
  <si>
    <t>-1248997331</t>
  </si>
  <si>
    <t>https://podminky.urs.cz/item/CS_URS_2023_01/012203000</t>
  </si>
  <si>
    <t>6</t>
  </si>
  <si>
    <t>012303000</t>
  </si>
  <si>
    <t>Geodetické práce po výstavbě</t>
  </si>
  <si>
    <t>-1195182787</t>
  </si>
  <si>
    <t>https://podminky.urs.cz/item/CS_URS_2023_01/012303000</t>
  </si>
  <si>
    <t>7</t>
  </si>
  <si>
    <t>013254000</t>
  </si>
  <si>
    <t>Dokumentace skutečného provedení stavby</t>
  </si>
  <si>
    <t>-2055730959</t>
  </si>
  <si>
    <t>https://podminky.urs.cz/item/CS_URS_2023_01/013254000</t>
  </si>
  <si>
    <t>8</t>
  </si>
  <si>
    <t>043002000</t>
  </si>
  <si>
    <t>Zkoušky a ostatní měření</t>
  </si>
  <si>
    <t>329295949</t>
  </si>
  <si>
    <t>https://podminky.urs.cz/item/CS_URS_2023_01/043002000</t>
  </si>
  <si>
    <t>9</t>
  </si>
  <si>
    <t>900901016</t>
  </si>
  <si>
    <t>Dopravně inženýrské opatření vč. projednání</t>
  </si>
  <si>
    <t>1336195220</t>
  </si>
  <si>
    <t>SO 101 -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</si>
  <si>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</si>
  <si>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</si>
  <si>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</si>
  <si>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</si>
  <si>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</si>
  <si>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</si>
  <si>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</si>
  <si>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</si>
  <si>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</si>
  <si>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113154325</t>
  </si>
  <si>
    <t>Frézování živičného podkladu nebo krytu s naložením na dopravní prostředek plochy přes 1 000 do 10 000 m2 bez překážek v trase pruhu šířky do 1 m, tloušťky vrstvy 200 mm</t>
  </si>
  <si>
    <t>m2</t>
  </si>
  <si>
    <t>844372931</t>
  </si>
  <si>
    <t>https://podminky.urs.cz/item/CS_URS_2023_01/113154325</t>
  </si>
  <si>
    <t>VV</t>
  </si>
  <si>
    <t>"skladba A" 680</t>
  </si>
  <si>
    <t>"rozšíření" 96*2*0,1</t>
  </si>
  <si>
    <t>"skladba B" 952</t>
  </si>
  <si>
    <t>"rozšíření" 155*2*0,1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</si>
  <si>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</si>
  <si>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</si>
  <si>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</si>
  <si>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569647686</t>
  </si>
  <si>
    <t>https://podminky.urs.cz/item/CS_URS_2023_01/113107224</t>
  </si>
  <si>
    <t>"rozšíření" 96*2*0,2</t>
  </si>
  <si>
    <t>"skladba B rozšíření v krajích" 340+20</t>
  </si>
  <si>
    <t>174101101</t>
  </si>
  <si>
    <t>Zásyp sypaninou z jakékoliv horniny strojně s uložením výkopku ve vrstvách se zhutněním jam, šachet, rýh nebo kolem objektů v těchto vykopávkách</t>
  </si>
  <si>
    <t>m3</t>
  </si>
  <si>
    <t>1799089516</t>
  </si>
  <si>
    <t>https://podminky.urs.cz/item/CS_URS_2023_01/174101101</t>
  </si>
  <si>
    <t>dodatečný násyp</t>
  </si>
  <si>
    <t>92</t>
  </si>
  <si>
    <t>M</t>
  </si>
  <si>
    <t>58344155</t>
  </si>
  <si>
    <t>štěrkodrť frakce 0/22</t>
  </si>
  <si>
    <t>t</t>
  </si>
  <si>
    <t>-354573732</t>
  </si>
  <si>
    <t>92*2,25</t>
  </si>
  <si>
    <t>181951112</t>
  </si>
  <si>
    <t>Úprava pláně vyrovnáním výškových rozdílů strojně v hornině třídy těžitelnosti I, skupiny 1 až 3 se zhutněním</t>
  </si>
  <si>
    <t>-938825933</t>
  </si>
  <si>
    <t>https://podminky.urs.cz/item/CS_URS_2023_01/181951112</t>
  </si>
  <si>
    <t>Komunikace pozemní</t>
  </si>
  <si>
    <t>564851111</t>
  </si>
  <si>
    <t>Podklad ze štěrkodrti ŠD s rozprostřením a zhutněním plochy přes 100 m2, po zhutnění tl. 150 mm</t>
  </si>
  <si>
    <t>-98987714</t>
  </si>
  <si>
    <t>https://podminky.urs.cz/item/CS_URS_2023_01/564851111</t>
  </si>
  <si>
    <t>"rozšíření" 96*2*0,3</t>
  </si>
  <si>
    <t>564952113</t>
  </si>
  <si>
    <t>Podklad z mechanicky zpevněného kameniva MZK (minerální beton) s rozprostřením a s hutněním, po zhutnění tl. 170 mm</t>
  </si>
  <si>
    <t>-1416908081</t>
  </si>
  <si>
    <t>https://podminky.urs.cz/item/CS_URS_2023_01/564952113</t>
  </si>
  <si>
    <t>573111115.1</t>
  </si>
  <si>
    <t>Postřik infiltrační PI-EP s posypem kamenivem, v množství do 3 kg/m2</t>
  </si>
  <si>
    <t>-2049967142</t>
  </si>
  <si>
    <t>"rozšíření" 155*2*0,2</t>
  </si>
  <si>
    <t>565135121</t>
  </si>
  <si>
    <t>Asfaltový beton vrstva podkladní ACP 16 (obalované kamenivo střednězrnné - OKS) s rozprostřením a zhutněním v pruhu šířky přes 3 m, po zhutnění tl. 50 mm</t>
  </si>
  <si>
    <t>1996386886</t>
  </si>
  <si>
    <t>https://podminky.urs.cz/item/CS_URS_2023_01/565135121</t>
  </si>
  <si>
    <t>10</t>
  </si>
  <si>
    <t>573231107</t>
  </si>
  <si>
    <t>Postřik spojovací PS bez posypu kamenivem ze silniční emulze, v množství 0,40 kg/m2</t>
  </si>
  <si>
    <t>1633224417</t>
  </si>
  <si>
    <t>https://podminky.urs.cz/item/CS_URS_2023_01/573231107</t>
  </si>
  <si>
    <t>"rozšíření" 96*2*0,05</t>
  </si>
  <si>
    <t>"rozšíření" 155*2*0,05</t>
  </si>
  <si>
    <t>11</t>
  </si>
  <si>
    <t>577155142</t>
  </si>
  <si>
    <t>Asfaltový beton vrstva ložní ACL 16 (ABH) s rozprostřením a zhutněním z modifikovaného asfaltu v pruhu šířky přes 3 m, po zhutnění tl. 60 mm</t>
  </si>
  <si>
    <t>1446224751</t>
  </si>
  <si>
    <t>https://podminky.urs.cz/item/CS_URS_2023_01/577155142</t>
  </si>
  <si>
    <t>12</t>
  </si>
  <si>
    <t>577144141</t>
  </si>
  <si>
    <t>Asfaltový beton vrstva obrusná ACO 11 (ABS) s rozprostřením a se zhutněním z modifikovaného asfaltu v pruhu šířky přes 3 m, po zhutnění tl. 50 mm</t>
  </si>
  <si>
    <t>-302637202</t>
  </si>
  <si>
    <t>https://podminky.urs.cz/item/CS_URS_2023_01/577144141</t>
  </si>
  <si>
    <t>13</t>
  </si>
  <si>
    <t>569931132</t>
  </si>
  <si>
    <t>Zpevnění krajnic nebo komunikací pro pěší s rozprostřením a zhutněním, po zhutnění asfaltovým recyklátem tl. 100 mm</t>
  </si>
  <si>
    <t>11430157</t>
  </si>
  <si>
    <t>https://podminky.urs.cz/item/CS_URS_2023_01/569931132</t>
  </si>
  <si>
    <t>Ostatní konstrukce a práce, bourání</t>
  </si>
  <si>
    <t>14</t>
  </si>
  <si>
    <t>911331111</t>
  </si>
  <si>
    <t>Silniční svodidlo ocelové se zaberaněním sloupků jednostranné úroveň zádržnosti N2 vzdálenosti sloupků do 2 m</t>
  </si>
  <si>
    <t>m</t>
  </si>
  <si>
    <t>1402747971</t>
  </si>
  <si>
    <t>https://podminky.urs.cz/item/CS_URS_2023_01/911331111</t>
  </si>
  <si>
    <t>564-5*8</t>
  </si>
  <si>
    <t>911331412</t>
  </si>
  <si>
    <t>Silniční svodidlo s osazením sloupků zaberaněním ocelové náběh jednostranný, délky přes 4 do 12 m</t>
  </si>
  <si>
    <t>CS ÚRS 2020 02</t>
  </si>
  <si>
    <t>-1480454289</t>
  </si>
  <si>
    <t>5*8</t>
  </si>
  <si>
    <t>16</t>
  </si>
  <si>
    <t>911901010</t>
  </si>
  <si>
    <t>Napojení na stávající svodidla</t>
  </si>
  <si>
    <t>-731395363</t>
  </si>
  <si>
    <t>17</t>
  </si>
  <si>
    <t>912221111</t>
  </si>
  <si>
    <t>Montáž směrového sloupku ocelového pružného ručním beraněním silničního</t>
  </si>
  <si>
    <t>1479809538</t>
  </si>
  <si>
    <t>https://podminky.urs.cz/item/CS_URS_2023_01/912221111</t>
  </si>
  <si>
    <t>18</t>
  </si>
  <si>
    <t>40445165</t>
  </si>
  <si>
    <t>sloupek směrový silniční ocelový</t>
  </si>
  <si>
    <t>-742972974</t>
  </si>
  <si>
    <t>19</t>
  </si>
  <si>
    <t>915331111</t>
  </si>
  <si>
    <t>Vodorovné značení předformovaným termoplastem čáry šířky 120 mm</t>
  </si>
  <si>
    <t>-1799361770</t>
  </si>
  <si>
    <t>https://podminky.urs.cz/item/CS_URS_2023_01/915331111</t>
  </si>
  <si>
    <t>20</t>
  </si>
  <si>
    <t>919112114</t>
  </si>
  <si>
    <t>Řezání dilatačních spár v živičném krytu příčných nebo podélných, šířky 4 mm, hloubky přes 90 do 100 mm</t>
  </si>
  <si>
    <t>-781711477</t>
  </si>
  <si>
    <t>https://podminky.urs.cz/item/CS_URS_2023_01/919112114</t>
  </si>
  <si>
    <t>919121111</t>
  </si>
  <si>
    <t>Utěsnění dilatačních spár zálivkou za studena v cementobetonovém nebo živičném krytu včetně adhezního nátěru s těsnicím profilem pod zálivkou, pro komůrky šířky 10 mm, hloubky 20 mm</t>
  </si>
  <si>
    <t>-2054789523</t>
  </si>
  <si>
    <t>https://podminky.urs.cz/item/CS_URS_2023_01/919121111</t>
  </si>
  <si>
    <t>"středová spára" 251,06</t>
  </si>
  <si>
    <t>"napojení" 14</t>
  </si>
  <si>
    <t>22</t>
  </si>
  <si>
    <t>938902201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</si>
  <si>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</si>
  <si>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1523549683</t>
  </si>
  <si>
    <t>https://podminky.urs.cz/item/CS_URS_2023_01/938902201</t>
  </si>
  <si>
    <t>23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</si>
  <si>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</si>
  <si>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</si>
  <si>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502314055</t>
  </si>
  <si>
    <t>https://podminky.urs.cz/item/CS_URS_2023_01/938909311</t>
  </si>
  <si>
    <t>24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</si>
  <si>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</si>
  <si>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</si>
  <si>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-515944648</t>
  </si>
  <si>
    <t>https://podminky.urs.cz/item/CS_URS_2023_01/938909611</t>
  </si>
  <si>
    <t>25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</si>
  <si>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</si>
  <si>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</si>
  <si>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-819315879</t>
  </si>
  <si>
    <t>https://podminky.urs.cz/item/CS_URS_2023_01/966005311</t>
  </si>
  <si>
    <t>26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</si>
  <si>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</si>
  <si>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</si>
  <si>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33335772</t>
  </si>
  <si>
    <t>https://podminky.urs.cz/item/CS_URS_2023_01/966006132</t>
  </si>
  <si>
    <t>99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</si>
  <si>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</si>
  <si>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</si>
  <si>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</si>
  <si>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</si>
  <si>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-1530953125</t>
  </si>
  <si>
    <t>https://podminky.urs.cz/item/CS_URS_2023_01/998225111</t>
  </si>
  <si>
    <t>997</t>
  </si>
  <si>
    <t>Přesun sutě</t>
  </si>
  <si>
    <t>28</t>
  </si>
  <si>
    <t>997221551</t>
  </si>
  <si>
    <t>Vodorovná doprava suti bez naložení, ale se složením a s hrubým urovnáním ze sypkých materiálů, na vzdálenost do 1 km</t>
  </si>
  <si>
    <t>1927204720</t>
  </si>
  <si>
    <t>https://podminky.urs.cz/item/CS_URS_2023_01/997221551</t>
  </si>
  <si>
    <t>živice</t>
  </si>
  <si>
    <t>773,812</t>
  </si>
  <si>
    <t>kamenivo</t>
  </si>
  <si>
    <t>625,472</t>
  </si>
  <si>
    <t>čištění příkopů, silnice, krajnice</t>
  </si>
  <si>
    <t>18,92+19,04+71,19</t>
  </si>
  <si>
    <t>29</t>
  </si>
  <si>
    <t>997221559</t>
  </si>
  <si>
    <t>Vodorovná doprava suti bez naložení, ale se složením a s hrubým urovnáním Příplatek k ceně za každý další i započatý 1 km přes 1 km</t>
  </si>
  <si>
    <t>205584122</t>
  </si>
  <si>
    <t>https://podminky.urs.cz/item/CS_URS_2023_01/997221559</t>
  </si>
  <si>
    <t>625,472*19</t>
  </si>
  <si>
    <t>(18,92+19,04+71,19)*19</t>
  </si>
  <si>
    <t>30</t>
  </si>
  <si>
    <t>997221561</t>
  </si>
  <si>
    <t>Vodorovná doprava suti bez naložení, ale se složením a s hrubým urovnáním z kusových materiálů, na vzdálenost do 1 km</t>
  </si>
  <si>
    <t>-237869830</t>
  </si>
  <si>
    <t>https://podminky.urs.cz/item/CS_URS_2023_01/997221561</t>
  </si>
  <si>
    <t>svodidla, značky</t>
  </si>
  <si>
    <t>5,04+0,25</t>
  </si>
  <si>
    <t>31</t>
  </si>
  <si>
    <t>997221569</t>
  </si>
  <si>
    <t>-1717692181</t>
  </si>
  <si>
    <t>https://podminky.urs.cz/item/CS_URS_2023_01/997221569</t>
  </si>
  <si>
    <t>5,29*19</t>
  </si>
  <si>
    <t>32</t>
  </si>
  <si>
    <t>997221611</t>
  </si>
  <si>
    <t>Nakládání na dopravní prostředky pro vodorovnou dopravu suti</t>
  </si>
  <si>
    <t>-324326180</t>
  </si>
  <si>
    <t>https://podminky.urs.cz/item/CS_URS_2023_01/997221611</t>
  </si>
  <si>
    <t>odvezená živice na meziskládku, bude naloženo pro využití, které určí objednatel</t>
  </si>
  <si>
    <t>33</t>
  </si>
  <si>
    <t>997221873</t>
  </si>
  <si>
    <t>Poplatek za uložení stavebního odpadu na recyklační skládce (skládkovné) zeminy a kamení zatříděného do Katalogu odpadů pod kódem 17 05 04</t>
  </si>
  <si>
    <t>244701307</t>
  </si>
  <si>
    <t>https://podminky.urs.cz/item/CS_URS_2023_01/997221873</t>
  </si>
  <si>
    <t>SO 102 - Propustky</t>
  </si>
  <si>
    <t xml:space="preserve">    2 - Zakládání</t>
  </si>
  <si>
    <t xml:space="preserve">    3 - Svislé a kompletní konstrukce</t>
  </si>
  <si>
    <t xml:space="preserve">      31 - Zdi pozemních staveb</t>
  </si>
  <si>
    <t xml:space="preserve">    4 - Vodorovné konstrukce</t>
  </si>
  <si>
    <t xml:space="preserve">    8 - Trubní vedení</t>
  </si>
  <si>
    <t xml:space="preserve">    998 - Přesun hmot</t>
  </si>
  <si>
    <t>122251106</t>
  </si>
  <si>
    <t>Odkopávky a prokopávky nezapažené strojně v hornině třídy těžitelnosti I skupiny 3 přes 1 000 do 5 000 m3</t>
  </si>
  <si>
    <t>-1841729490</t>
  </si>
  <si>
    <t>https://podminky.urs.cz/item/CS_URS_2023_01/122251106</t>
  </si>
  <si>
    <t>propustek 2</t>
  </si>
  <si>
    <t>40+60</t>
  </si>
  <si>
    <t>propustek 3</t>
  </si>
  <si>
    <t>25+70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</si>
  <si>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</si>
  <si>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</si>
  <si>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-1003187021</t>
  </si>
  <si>
    <t>https://podminky.urs.cz/item/CS_URS_2023_01/162751117</t>
  </si>
  <si>
    <t>195-4,2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</si>
  <si>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</si>
  <si>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</si>
  <si>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-1877414417</t>
  </si>
  <si>
    <t>https://podminky.urs.cz/item/CS_URS_2023_01/162751119</t>
  </si>
  <si>
    <t>190,8*10</t>
  </si>
  <si>
    <t>171201231</t>
  </si>
  <si>
    <t>-1603529797</t>
  </si>
  <si>
    <t>https://podminky.urs.cz/item/CS_URS_2023_01/171201231</t>
  </si>
  <si>
    <t>190,8*1,95</t>
  </si>
  <si>
    <t>174111101</t>
  </si>
  <si>
    <t>Zásyp sypaninou z jakékoliv horniny ručně s uložením výkopku ve vrstvách se zhutněním jam, šachet, rýh nebo kolem objektů v těchto vykopávkách</t>
  </si>
  <si>
    <t>-895154044</t>
  </si>
  <si>
    <t>https://podminky.urs.cz/item/CS_URS_2023_01/174111101</t>
  </si>
  <si>
    <t>1,5*0,5*0,7*4</t>
  </si>
  <si>
    <t>-39881372</t>
  </si>
  <si>
    <t>(6,5+7,5)*1,5</t>
  </si>
  <si>
    <t>1,5*1,5*2</t>
  </si>
  <si>
    <t>(5+7,5)*1,7</t>
  </si>
  <si>
    <t>Zakládání</t>
  </si>
  <si>
    <t>271562211</t>
  </si>
  <si>
    <t>Podsyp pod základové konstrukce se zhutněním a urovnáním povrchu z kameniva drobného, frakce 0 - 4 mm</t>
  </si>
  <si>
    <t>652608542</t>
  </si>
  <si>
    <t>https://podminky.urs.cz/item/CS_URS_2023_01/271562211</t>
  </si>
  <si>
    <t>1,5*2*0,1*2</t>
  </si>
  <si>
    <t>273313511</t>
  </si>
  <si>
    <t>Základy z betonu prostého desky z betonu kamenem neprokládaného tř. C 12/15</t>
  </si>
  <si>
    <t>-705246345</t>
  </si>
  <si>
    <t>https://podminky.urs.cz/item/CS_URS_2023_01/273313511</t>
  </si>
  <si>
    <t>1,5*1*0,1*2</t>
  </si>
  <si>
    <t>275313811</t>
  </si>
  <si>
    <t>Základy z betonu prostého patky a bloky z betonu kamenem neprokládaného tř. C 25/30</t>
  </si>
  <si>
    <t>-604563366</t>
  </si>
  <si>
    <t>https://podminky.urs.cz/item/CS_URS_2023_01/275313811</t>
  </si>
  <si>
    <t>1,5*0,8*1*2</t>
  </si>
  <si>
    <t>3*0,5*0,7*2</t>
  </si>
  <si>
    <t>275351121</t>
  </si>
  <si>
    <t>Bednění základů patek zřízení</t>
  </si>
  <si>
    <t>-1160302920</t>
  </si>
  <si>
    <t>https://podminky.urs.cz/item/CS_URS_2023_01/275351121</t>
  </si>
  <si>
    <t>(1,5*2+0,8*2)*1*2</t>
  </si>
  <si>
    <t>(3*2+0,5*2)*0,7*2</t>
  </si>
  <si>
    <t>275351122</t>
  </si>
  <si>
    <t>Bednění základů patek odstranění</t>
  </si>
  <si>
    <t>172600001</t>
  </si>
  <si>
    <t>https://podminky.urs.cz/item/CS_URS_2023_01/275351122</t>
  </si>
  <si>
    <t>Svislé a kompletní konstrukce</t>
  </si>
  <si>
    <t>Zdi pozemních staveb</t>
  </si>
  <si>
    <t>310219811</t>
  </si>
  <si>
    <t>Zazdívka otvorů ve zdivu nadzákladovém kamenem plochy přes 1 m2 do 4 m2 pro jakékoliv tl. zdi</t>
  </si>
  <si>
    <t>1103245449</t>
  </si>
  <si>
    <t>https://podminky.urs.cz/item/CS_URS_2023_01/310219811</t>
  </si>
  <si>
    <t>propustek 1</t>
  </si>
  <si>
    <t>0,95*2*1</t>
  </si>
  <si>
    <t>Vodorovné konstrukce</t>
  </si>
  <si>
    <t>451317777</t>
  </si>
  <si>
    <t>Podklad nebo lože pod dlažbu (přídlažbu) v ploše vodorovné nebo ve sklonu do 1:5, tloušťky od 50 do 100 mm z betonu prostého</t>
  </si>
  <si>
    <t>-52183967</t>
  </si>
  <si>
    <t>https://podminky.urs.cz/item/CS_URS_2023_01/451317777</t>
  </si>
  <si>
    <t>451319777</t>
  </si>
  <si>
    <t>Podklad nebo lože pod dlažbu (přídlažbu) Příplatek k cenám za každých dalších i započatých 10 mm tloušťky podkladu nebo lože z betonu prostého</t>
  </si>
  <si>
    <t>-487549850</t>
  </si>
  <si>
    <t>https://podminky.urs.cz/item/CS_URS_2023_01/451319777</t>
  </si>
  <si>
    <t>451541111</t>
  </si>
  <si>
    <t>Lože pod potrubí, stoky a drobné objekty v otevřeném výkopu ze štěrkodrtě 0-63 mm</t>
  </si>
  <si>
    <t>1854631675</t>
  </si>
  <si>
    <t>https://podminky.urs.cz/item/CS_URS_2023_01/451541111</t>
  </si>
  <si>
    <t>(6,5+7,5)*1,5*0,1</t>
  </si>
  <si>
    <t>(5+7,5)*1,7*0,1</t>
  </si>
  <si>
    <t>452111111</t>
  </si>
  <si>
    <t>Osazení betonových dílců pražců pod potrubí v otevřeném výkopu, průřezové plochy do 25000 mm2</t>
  </si>
  <si>
    <t>-851947791</t>
  </si>
  <si>
    <t>https://podminky.urs.cz/item/CS_URS_2023_01/452111111</t>
  </si>
  <si>
    <t>59223735</t>
  </si>
  <si>
    <t>podkladek pod trouby betonové/ŽB DN 1000-1200</t>
  </si>
  <si>
    <t>-378190327</t>
  </si>
  <si>
    <t>452311161</t>
  </si>
  <si>
    <t>Podkladní a zajišťovací konstrukce z betonu prostého v otevřeném výkopu bez zvýšených nároků na prostředí desky pod potrubí, stoky a drobné objekty z betonu tř. C 25/30</t>
  </si>
  <si>
    <t>1619090857</t>
  </si>
  <si>
    <t>https://podminky.urs.cz/item/CS_URS_2023_01/452311161</t>
  </si>
  <si>
    <t>(6,5+7,5)*1,5*0,25</t>
  </si>
  <si>
    <t>(5+7,5)*1,7*0,25</t>
  </si>
  <si>
    <t>462511270</t>
  </si>
  <si>
    <t>Zához z lomového kamene neupraveného záhozového bez proštěrkování z terénu, hmotnosti jednotlivých kamenů do 200 kg</t>
  </si>
  <si>
    <t>531672121</t>
  </si>
  <si>
    <t>https://podminky.urs.cz/item/CS_URS_2023_01/462511270</t>
  </si>
  <si>
    <t>60*0,5</t>
  </si>
  <si>
    <t>40*0,5</t>
  </si>
  <si>
    <t>465513127</t>
  </si>
  <si>
    <t>Dlažba z lomového kamene lomařsky upraveného na cementovou maltu, s vyspárováním cementovou maltou, tl. kamene 200 mm</t>
  </si>
  <si>
    <t>-306641157</t>
  </si>
  <si>
    <t>https://podminky.urs.cz/item/CS_URS_2023_01/465513127</t>
  </si>
  <si>
    <t>Trubní vedení</t>
  </si>
  <si>
    <t>800901010</t>
  </si>
  <si>
    <t>Zabetování propustku C 8/10 X0</t>
  </si>
  <si>
    <t>1510262116</t>
  </si>
  <si>
    <t>6*0,95*2</t>
  </si>
  <si>
    <t>4*pi*0,5*0,5</t>
  </si>
  <si>
    <t>919521180</t>
  </si>
  <si>
    <t>Zřízení silničního propustku z trub betonových nebo železobetonových DN 1000 mm</t>
  </si>
  <si>
    <t>1244057712</t>
  </si>
  <si>
    <t>https://podminky.urs.cz/item/CS_URS_2023_01/919521180</t>
  </si>
  <si>
    <t>6,5+7,5</t>
  </si>
  <si>
    <t>CSB.0059545.URS</t>
  </si>
  <si>
    <t>Železobetonová trouba kruhová DN 1000, l 2500, INTEGRO, t120 DEHA</t>
  </si>
  <si>
    <t>256</t>
  </si>
  <si>
    <t>64</t>
  </si>
  <si>
    <t>550473514</t>
  </si>
  <si>
    <t>CSB.0059545.URS1</t>
  </si>
  <si>
    <t>Železobetonová trouba kruhová DN 1000, l 2500, INTEGRO, t120 DEHA SE ŠIKMÝM ČELEM</t>
  </si>
  <si>
    <t>-1452333458</t>
  </si>
  <si>
    <t>919521210</t>
  </si>
  <si>
    <t>Zřízení silničního propustku z trub betonových nebo železobetonových DN 1200 mm</t>
  </si>
  <si>
    <t>890595707</t>
  </si>
  <si>
    <t>https://podminky.urs.cz/item/CS_URS_2023_01/919521210</t>
  </si>
  <si>
    <t>5+7,5</t>
  </si>
  <si>
    <t>CSB.0059548.URS</t>
  </si>
  <si>
    <t>Železobetonová trouba kruhová DN 1200, l 2500, INTEGRO, DEHA</t>
  </si>
  <si>
    <t>1261172777</t>
  </si>
  <si>
    <t>919535558</t>
  </si>
  <si>
    <t>Obetonování trubního propustku betonem prostým bez zvýšených nároků na prostředí tř. C 20/25</t>
  </si>
  <si>
    <t>843209197</t>
  </si>
  <si>
    <t>https://podminky.urs.cz/item/CS_URS_2023_01/919535558</t>
  </si>
  <si>
    <t>14*1,5*1,5</t>
  </si>
  <si>
    <t>-14*pi*0,63*0,63</t>
  </si>
  <si>
    <t>14*1,7*1,7</t>
  </si>
  <si>
    <t>-14*pi*0,73*0,73</t>
  </si>
  <si>
    <t>938902463</t>
  </si>
  <si>
    <t>Čištění propustků s odstraněním travnatého porostu nebo nánosu, s naložením na dopravní prostředek nebo s přemístěním na hromady na vzdálenost do 20 m ručně tloušťky nánosu přes 25 do 50% průměru propustku přes 1000 do 1500 mm</t>
  </si>
  <si>
    <t>631818343</t>
  </si>
  <si>
    <t>https://podminky.urs.cz/item/CS_URS_2023_01/938902463</t>
  </si>
  <si>
    <t>962042321</t>
  </si>
  <si>
    <t>Bourání zdiva z betonu prostého nadzákladového objemu přes 1 m3</t>
  </si>
  <si>
    <t>-497503158</t>
  </si>
  <si>
    <t>https://podminky.urs.cz/item/CS_URS_2023_01/962042321</t>
  </si>
  <si>
    <t>3*0,5*0,7</t>
  </si>
  <si>
    <t>997013501</t>
  </si>
  <si>
    <t>Odvoz suti a vybouraných hmot na skládku nebo meziskládku se složením, na vzdálenost do 1 km</t>
  </si>
  <si>
    <t>-308932864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</si>
  <si>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</si>
  <si>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</si>
  <si>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</si>
  <si>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-2127596681</t>
  </si>
  <si>
    <t>https://podminky.urs.cz/item/CS_URS_2023_01/997013509</t>
  </si>
  <si>
    <t>3,47*19</t>
  </si>
  <si>
    <t>997013601</t>
  </si>
  <si>
    <t>Poplatek za uložení stavebního odpadu na skládce (skládkovné) z prostého betonu zatříděného do Katalogu odpadů pod kódem 17 01 01</t>
  </si>
  <si>
    <t>2032966130</t>
  </si>
  <si>
    <t>https://podminky.urs.cz/item/CS_URS_2023_01/997013601</t>
  </si>
  <si>
    <t>998</t>
  </si>
  <si>
    <t>475677054</t>
  </si>
  <si>
    <t>SO 201 - Zajištění svahů</t>
  </si>
  <si>
    <t xml:space="preserve">      18 - Zemní práce - povrchové úpravy terénu</t>
  </si>
  <si>
    <t>112101121</t>
  </si>
  <si>
    <t>Odstranění stromů s odřezáním kmene a s odvětvením jehličnatých bez odkornění, průměru kmene přes 100 do 300 mm</t>
  </si>
  <si>
    <t>1677340083</t>
  </si>
  <si>
    <t>https://podminky.urs.cz/item/CS_URS_2023_01/112101121</t>
  </si>
  <si>
    <t>5+5+5</t>
  </si>
  <si>
    <t>112101122</t>
  </si>
  <si>
    <t>Odstranění stromů s odřezáním kmene a s odvětvením jehličnatých bez odkornění, průměru kmene přes 300 do 500 mm</t>
  </si>
  <si>
    <t>-893534121</t>
  </si>
  <si>
    <t>https://podminky.urs.cz/item/CS_URS_2023_01/112101122</t>
  </si>
  <si>
    <t>2+1</t>
  </si>
  <si>
    <t>4+3</t>
  </si>
  <si>
    <t>112101123</t>
  </si>
  <si>
    <t>Odstranění stromů s odřezáním kmene a s odvětvením jehličnatých bez odkornění, průměru kmene přes 500 do 700 mm</t>
  </si>
  <si>
    <t>-1137770154</t>
  </si>
  <si>
    <t>https://podminky.urs.cz/item/CS_URS_2023_01/112101123</t>
  </si>
  <si>
    <t>0+1</t>
  </si>
  <si>
    <t>112101124</t>
  </si>
  <si>
    <t>Odstranění stromů s odřezáním kmene a s odvětvením jehličnatých bez odkornění, průměru kmene přes 700 do 900 mm</t>
  </si>
  <si>
    <t>214008018</t>
  </si>
  <si>
    <t>https://podminky.urs.cz/item/CS_URS_2023_01/112101124</t>
  </si>
  <si>
    <t>112111111</t>
  </si>
  <si>
    <t>Spálení větví stromů všech druhů stromů o průměru kmene přes 0,10 m na hromadách</t>
  </si>
  <si>
    <t>-1420690873</t>
  </si>
  <si>
    <t>https://podminky.urs.cz/item/CS_URS_2023_01/112111111</t>
  </si>
  <si>
    <t>19+14+3+2</t>
  </si>
  <si>
    <t>112251101</t>
  </si>
  <si>
    <t>Odstranění pařezů strojně s jejich vykopáním nebo vytrháním průměru přes 100 do 300 mm</t>
  </si>
  <si>
    <t>-1678899889</t>
  </si>
  <si>
    <t>https://podminky.urs.cz/item/CS_URS_2023_01/112251101</t>
  </si>
  <si>
    <t>112251102</t>
  </si>
  <si>
    <t>Odstranění pařezů strojně s jejich vykopáním nebo vytrháním průměru přes 300 do 500 mm</t>
  </si>
  <si>
    <t>1321206949</t>
  </si>
  <si>
    <t>https://podminky.urs.cz/item/CS_URS_2023_01/112251102</t>
  </si>
  <si>
    <t>112251103</t>
  </si>
  <si>
    <t>Odstranění pařezů strojně s jejich vykopáním nebo vytrháním průměru přes 500 do 700 mm</t>
  </si>
  <si>
    <t>-127527763</t>
  </si>
  <si>
    <t>https://podminky.urs.cz/item/CS_URS_2023_01/112251103</t>
  </si>
  <si>
    <t>112251104</t>
  </si>
  <si>
    <t>Odstranění pařezů strojně s jejich vykopáním nebo vytrháním průměru přes 700 do 900 mm</t>
  </si>
  <si>
    <t>142678307</t>
  </si>
  <si>
    <t>https://podminky.urs.cz/item/CS_URS_2023_01/112251104</t>
  </si>
  <si>
    <t>162201421</t>
  </si>
  <si>
    <t>Vodorovné přemístění větví, kmenů nebo pařezů s naložením, složením a dopravou do 1000 m pařezů kmenů, průměru přes 100 do 300 mm</t>
  </si>
  <si>
    <t>-1611070356</t>
  </si>
  <si>
    <t>https://podminky.urs.cz/item/CS_URS_2023_01/162201421</t>
  </si>
  <si>
    <t>162201422</t>
  </si>
  <si>
    <t>Vodorovné přemístění větví, kmenů nebo pařezů s naložením, složením a dopravou do 1000 m pařezů kmenů, průměru přes 300 do 500 mm</t>
  </si>
  <si>
    <t>-1303222021</t>
  </si>
  <si>
    <t>https://podminky.urs.cz/item/CS_URS_2023_01/162201422</t>
  </si>
  <si>
    <t>162201423</t>
  </si>
  <si>
    <t>Vodorovné přemístění větví, kmenů nebo pařezů s naložením, složením a dopravou do 1000 m pařezů kmenů, průměru přes 500 do 700 mm</t>
  </si>
  <si>
    <t>1166391103</t>
  </si>
  <si>
    <t>https://podminky.urs.cz/item/CS_URS_2023_01/162201423</t>
  </si>
  <si>
    <t>162201424</t>
  </si>
  <si>
    <t>Vodorovné přemístění větví, kmenů nebo pařezů s naložením, složením a dopravou do 1000 m pařezů kmenů, průměru přes 700 do 900 mm</t>
  </si>
  <si>
    <t>-1261991656</t>
  </si>
  <si>
    <t>https://podminky.urs.cz/item/CS_URS_2023_01/162201424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</si>
  <si>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</si>
  <si>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</si>
  <si>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-634632391</t>
  </si>
  <si>
    <t>https://podminky.urs.cz/item/CS_URS_2023_01/162301971</t>
  </si>
  <si>
    <t>19*19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</si>
  <si>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</si>
  <si>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</si>
  <si>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1034422615</t>
  </si>
  <si>
    <t>https://podminky.urs.cz/item/CS_URS_2023_01/162301972</t>
  </si>
  <si>
    <t>14*19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</si>
  <si>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</si>
  <si>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</si>
  <si>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-1880347922</t>
  </si>
  <si>
    <t>https://podminky.urs.cz/item/CS_URS_2023_01/162301973</t>
  </si>
  <si>
    <t>3*19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</si>
  <si>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</si>
  <si>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</si>
  <si>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192971386</t>
  </si>
  <si>
    <t>https://podminky.urs.cz/item/CS_URS_2023_01/162301974</t>
  </si>
  <si>
    <t>2*19</t>
  </si>
  <si>
    <t>182311123</t>
  </si>
  <si>
    <t>Rozprostření a urovnání ornice ve svahu sklonu přes 1:5 ručně při souvislé ploše, tl. vrstvy do 200 mm</t>
  </si>
  <si>
    <t>1493219434</t>
  </si>
  <si>
    <t>https://podminky.urs.cz/item/CS_URS_2023_01/182311123</t>
  </si>
  <si>
    <t>68</t>
  </si>
  <si>
    <t>53</t>
  </si>
  <si>
    <t>10364101</t>
  </si>
  <si>
    <t>zemina pro terénní úpravy - ornice</t>
  </si>
  <si>
    <t>1238843202</t>
  </si>
  <si>
    <t>136*0,15*1,95</t>
  </si>
  <si>
    <t>183115313</t>
  </si>
  <si>
    <t>Hloubení jamek pro vysazování rostlin v zemině skupiny 1 až 4 s výměnou půdy z 100% na svahu přes 1:2 do 1:1, objemu do 0,01 m3</t>
  </si>
  <si>
    <t>2100841058</t>
  </si>
  <si>
    <t>https://podminky.urs.cz/item/CS_URS_2023_01/183115313</t>
  </si>
  <si>
    <t>200+150</t>
  </si>
  <si>
    <t>10311100</t>
  </si>
  <si>
    <t>rašelina zahradnická VL</t>
  </si>
  <si>
    <t>-1283220990</t>
  </si>
  <si>
    <t>350*0,01</t>
  </si>
  <si>
    <t>183403153</t>
  </si>
  <si>
    <t>Obdělání půdy hrabáním v rovině nebo na svahu do 1:5</t>
  </si>
  <si>
    <t>-1063696398</t>
  </si>
  <si>
    <t>https://podminky.urs.cz/item/CS_URS_2023_01/183403153</t>
  </si>
  <si>
    <t>183403161</t>
  </si>
  <si>
    <t>Obdělání půdy válením v rovině nebo na svahu do 1:5</t>
  </si>
  <si>
    <t>67020344</t>
  </si>
  <si>
    <t>https://podminky.urs.cz/item/CS_URS_2023_01/183403161</t>
  </si>
  <si>
    <t>184201131</t>
  </si>
  <si>
    <t>Výsadba stromů bez balu do předem vyhloubené jamky se zalitím na svahu přes 1:2 do 1:1, při výšce kmene do 1,8 m</t>
  </si>
  <si>
    <t>304675474</t>
  </si>
  <si>
    <t>https://podminky.urs.cz/item/CS_URS_2023_01/184201131</t>
  </si>
  <si>
    <t>02660337</t>
  </si>
  <si>
    <t>borovice lesní /Pinus sylvestris/ 50-80cm</t>
  </si>
  <si>
    <t>-21831571</t>
  </si>
  <si>
    <t>02650360</t>
  </si>
  <si>
    <t>dub letní /Quercus robur/ 150-180cm</t>
  </si>
  <si>
    <t>597546419</t>
  </si>
  <si>
    <t>184853513</t>
  </si>
  <si>
    <t>Chemické odplevelení půdy před založením kultury, trávníku nebo zpevněných ploch strojně o výměře jednotlivě přes 20 m2 postřikem na široko na svahu přes 1:2 do 1:1</t>
  </si>
  <si>
    <t>1139513530</t>
  </si>
  <si>
    <t>https://podminky.urs.cz/item/CS_URS_2023_01/184853513</t>
  </si>
  <si>
    <t>184813121</t>
  </si>
  <si>
    <t>Ochrana dřevin před okusem zvěří ručně v rovině nebo ve svahu do 1:5, pletivem, výšky do 2 m</t>
  </si>
  <si>
    <t>-1546253159</t>
  </si>
  <si>
    <t>https://podminky.urs.cz/item/CS_URS_2023_01/184813121</t>
  </si>
  <si>
    <t>184813126</t>
  </si>
  <si>
    <t>Ochrana dřevin před okusem zvěří ručně Příplatek k ceně za mechanickou ochranu ve svahu přes 1:2 do 1:1</t>
  </si>
  <si>
    <t>-512775029</t>
  </si>
  <si>
    <t>https://podminky.urs.cz/item/CS_URS_2023_01/184813126</t>
  </si>
  <si>
    <t>185803113</t>
  </si>
  <si>
    <t>Ošetření trávníku jednorázové na svahu přes 1:2 do 1:1</t>
  </si>
  <si>
    <t>2062433351</t>
  </si>
  <si>
    <t>https://podminky.urs.cz/item/CS_URS_2023_01/185803113</t>
  </si>
  <si>
    <t>185851121</t>
  </si>
  <si>
    <t>Dovoz vody pro zálivku rostlin na vzdálenost do 1000 m</t>
  </si>
  <si>
    <t>-52557897</t>
  </si>
  <si>
    <t>https://podminky.urs.cz/item/CS_URS_2023_01/185851121</t>
  </si>
  <si>
    <t>185851129</t>
  </si>
  <si>
    <t>Dovoz vody pro zálivku rostlin Příplatek k ceně za každých dalších i započatých 1000 m</t>
  </si>
  <si>
    <t>1013985165</t>
  </si>
  <si>
    <t>https://podminky.urs.cz/item/CS_URS_2023_01/185851129</t>
  </si>
  <si>
    <t>997013811</t>
  </si>
  <si>
    <t>Poplatek za uložení stavebního odpadu na skládce (skládkovné) dřevěného zatříděného do Katalogu odpadů pod kódem 17 02 01</t>
  </si>
  <si>
    <t>281402614</t>
  </si>
  <si>
    <t>https://podminky.urs.cz/item/CS_URS_2023_01/997013811</t>
  </si>
  <si>
    <t>23*0,15</t>
  </si>
  <si>
    <t>34</t>
  </si>
  <si>
    <t>-2005400071</t>
  </si>
  <si>
    <t>43,98+12,35</t>
  </si>
  <si>
    <t>561,99+270,65</t>
  </si>
  <si>
    <t>241,84+28,6</t>
  </si>
  <si>
    <t>35</t>
  </si>
  <si>
    <t>757191695</t>
  </si>
  <si>
    <t>36</t>
  </si>
  <si>
    <t>2020802537</t>
  </si>
  <si>
    <t>1159,41*10</t>
  </si>
  <si>
    <t>37</t>
  </si>
  <si>
    <t>1751778494</t>
  </si>
  <si>
    <t>1159,41*1,95</t>
  </si>
  <si>
    <t>38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</si>
  <si>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</si>
  <si>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</si>
  <si>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1592635051</t>
  </si>
  <si>
    <t>https://podminky.urs.cz/item/CS_URS_2023_01/175151201</t>
  </si>
  <si>
    <t>109,25</t>
  </si>
  <si>
    <t>902,33</t>
  </si>
  <si>
    <t>746,78</t>
  </si>
  <si>
    <t>39</t>
  </si>
  <si>
    <t>58344229</t>
  </si>
  <si>
    <t>štěrkodrť frakce 0/125</t>
  </si>
  <si>
    <t>1231056247</t>
  </si>
  <si>
    <t>1758,36*2,25</t>
  </si>
  <si>
    <t>40</t>
  </si>
  <si>
    <t>171151101</t>
  </si>
  <si>
    <t>Hutnění boků násypů z hornin soudržných a sypkých pro jakýkoliv sklon, délku a míru zhutnění svahu</t>
  </si>
  <si>
    <t>135997907</t>
  </si>
  <si>
    <t>https://podminky.urs.cz/item/CS_URS_2023_01/171151101</t>
  </si>
  <si>
    <t>41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</si>
  <si>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</si>
  <si>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</si>
  <si>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2036126776</t>
  </si>
  <si>
    <t>https://podminky.urs.cz/item/CS_URS_2023_01/171152101</t>
  </si>
  <si>
    <t>15,68</t>
  </si>
  <si>
    <t>196,64</t>
  </si>
  <si>
    <t>54,69</t>
  </si>
  <si>
    <t>42</t>
  </si>
  <si>
    <t>58344197</t>
  </si>
  <si>
    <t>štěrkodrť frakce 0/63</t>
  </si>
  <si>
    <t>-2125673131</t>
  </si>
  <si>
    <t>54,69*2,25</t>
  </si>
  <si>
    <t>Zemní práce - povrchové úpravy terénu</t>
  </si>
  <si>
    <t>43</t>
  </si>
  <si>
    <t>181411123</t>
  </si>
  <si>
    <t>Založení trávníku na půdě předem připravené plochy do 1000 m2 výsevem včetně utažení lučního na svahu přes 1:2 do 1:1</t>
  </si>
  <si>
    <t>1044154629</t>
  </si>
  <si>
    <t>https://podminky.urs.cz/item/CS_URS_2023_01/181411123</t>
  </si>
  <si>
    <t>44</t>
  </si>
  <si>
    <t>00572100</t>
  </si>
  <si>
    <t>osivo jetelotráva intenzivní víceletá</t>
  </si>
  <si>
    <t>kg</t>
  </si>
  <si>
    <t>1969659054</t>
  </si>
  <si>
    <t>136/15</t>
  </si>
  <si>
    <t>45</t>
  </si>
  <si>
    <t>919721102</t>
  </si>
  <si>
    <t>Geomříž pro stabilizaci podkladu tkaná z polyesteru podélná pevnost v tahu přes 50 do 80 kN/m</t>
  </si>
  <si>
    <t>2131343193</t>
  </si>
  <si>
    <t>https://podminky.urs.cz/item/CS_URS_2023_01/919721102</t>
  </si>
  <si>
    <t>46</t>
  </si>
  <si>
    <t>962022391</t>
  </si>
  <si>
    <t>Bourání zdiva nadzákladového kamenného na maltu vápennou nebo vápenocementovou, objemu přes 1 m3</t>
  </si>
  <si>
    <t>359338369</t>
  </si>
  <si>
    <t>https://podminky.urs.cz/item/CS_URS_2023_01/962022391</t>
  </si>
  <si>
    <t>1,1+4,66</t>
  </si>
  <si>
    <t>3,4+2,2+18,2+11,8</t>
  </si>
  <si>
    <t>3,1+2,7+17,4+17,1</t>
  </si>
  <si>
    <t>47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</si>
  <si>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</si>
  <si>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</si>
  <si>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176100856</t>
  </si>
  <si>
    <t>https://podminky.urs.cz/item/CS_URS_2023_01/966005211</t>
  </si>
  <si>
    <t>6,77</t>
  </si>
  <si>
    <t>48</t>
  </si>
  <si>
    <t>962879993</t>
  </si>
  <si>
    <t>49</t>
  </si>
  <si>
    <t>1566548146</t>
  </si>
  <si>
    <t>196,15*19</t>
  </si>
  <si>
    <t>50</t>
  </si>
  <si>
    <t>997013655</t>
  </si>
  <si>
    <t>Poplatek za uložení stavebního odpadu na skládce (skládkovné) zeminy a kamení zatříděného do Katalogu odpadů pod kódem 17 05 04</t>
  </si>
  <si>
    <t>-1555330297</t>
  </si>
  <si>
    <t>https://podminky.urs.cz/item/CS_URS_2023_01/997013655</t>
  </si>
  <si>
    <t>51</t>
  </si>
  <si>
    <t>-1401919346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</si>
</sst>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0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4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2403000" TargetMode="External" /><Relationship Id="rId3" Type="http://schemas.openxmlformats.org/officeDocument/2006/relationships/hyperlink" Target="https://podminky.urs.cz/item/CS_URS_2023_01/034503000" TargetMode="External" /><Relationship Id="rId4" Type="http://schemas.openxmlformats.org/officeDocument/2006/relationships/hyperlink" Target="https://podminky.urs.cz/item/CS_URS_2023_01/012103000" TargetMode="External" /><Relationship Id="rId5" Type="http://schemas.openxmlformats.org/officeDocument/2006/relationships/hyperlink" Target="https://podminky.urs.cz/item/CS_URS_2023_01/012203000" TargetMode="External" /><Relationship Id="rId6" Type="http://schemas.openxmlformats.org/officeDocument/2006/relationships/hyperlink" Target="https://podminky.urs.cz/item/CS_URS_2023_01/012303000" TargetMode="External" /><Relationship Id="rId7" Type="http://schemas.openxmlformats.org/officeDocument/2006/relationships/hyperlink" Target="https://podminky.urs.cz/item/CS_URS_2023_01/013254000" TargetMode="External" /><Relationship Id="rId8" Type="http://schemas.openxmlformats.org/officeDocument/2006/relationships/hyperlink" Target="https://podminky.urs.cz/item/CS_URS_2023_01/043002000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54325" TargetMode="External" /><Relationship Id="rId2" Type="http://schemas.openxmlformats.org/officeDocument/2006/relationships/hyperlink" Target="https://podminky.urs.cz/item/CS_URS_2023_01/113107224" TargetMode="External" /><Relationship Id="rId3" Type="http://schemas.openxmlformats.org/officeDocument/2006/relationships/hyperlink" Target="https://podminky.urs.cz/item/CS_URS_2023_01/174101101" TargetMode="External" /><Relationship Id="rId4" Type="http://schemas.openxmlformats.org/officeDocument/2006/relationships/hyperlink" Target="https://podminky.urs.cz/item/CS_URS_2023_01/181951112" TargetMode="External" /><Relationship Id="rId5" Type="http://schemas.openxmlformats.org/officeDocument/2006/relationships/hyperlink" Target="https://podminky.urs.cz/item/CS_URS_2023_01/564851111" TargetMode="External" /><Relationship Id="rId6" Type="http://schemas.openxmlformats.org/officeDocument/2006/relationships/hyperlink" Target="https://podminky.urs.cz/item/CS_URS_2023_01/564952113" TargetMode="External" /><Relationship Id="rId7" Type="http://schemas.openxmlformats.org/officeDocument/2006/relationships/hyperlink" Target="https://podminky.urs.cz/item/CS_URS_2023_01/565135121" TargetMode="External" /><Relationship Id="rId8" Type="http://schemas.openxmlformats.org/officeDocument/2006/relationships/hyperlink" Target="https://podminky.urs.cz/item/CS_URS_2023_01/573231107" TargetMode="External" /><Relationship Id="rId9" Type="http://schemas.openxmlformats.org/officeDocument/2006/relationships/hyperlink" Target="https://podminky.urs.cz/item/CS_URS_2023_01/577155142" TargetMode="External" /><Relationship Id="rId10" Type="http://schemas.openxmlformats.org/officeDocument/2006/relationships/hyperlink" Target="https://podminky.urs.cz/item/CS_URS_2023_01/577144141" TargetMode="External" /><Relationship Id="rId11" Type="http://schemas.openxmlformats.org/officeDocument/2006/relationships/hyperlink" Target="https://podminky.urs.cz/item/CS_URS_2023_01/569931132" TargetMode="External" /><Relationship Id="rId12" Type="http://schemas.openxmlformats.org/officeDocument/2006/relationships/hyperlink" Target="https://podminky.urs.cz/item/CS_URS_2023_01/911331111" TargetMode="External" /><Relationship Id="rId13" Type="http://schemas.openxmlformats.org/officeDocument/2006/relationships/hyperlink" Target="https://podminky.urs.cz/item/CS_URS_2023_01/912221111" TargetMode="External" /><Relationship Id="rId14" Type="http://schemas.openxmlformats.org/officeDocument/2006/relationships/hyperlink" Target="https://podminky.urs.cz/item/CS_URS_2023_01/915331111" TargetMode="External" /><Relationship Id="rId15" Type="http://schemas.openxmlformats.org/officeDocument/2006/relationships/hyperlink" Target="https://podminky.urs.cz/item/CS_URS_2023_01/919112114" TargetMode="External" /><Relationship Id="rId16" Type="http://schemas.openxmlformats.org/officeDocument/2006/relationships/hyperlink" Target="https://podminky.urs.cz/item/CS_URS_2023_01/919121111" TargetMode="External" /><Relationship Id="rId17" Type="http://schemas.openxmlformats.org/officeDocument/2006/relationships/hyperlink" Target="https://podminky.urs.cz/item/CS_URS_2023_01/938902201" TargetMode="External" /><Relationship Id="rId18" Type="http://schemas.openxmlformats.org/officeDocument/2006/relationships/hyperlink" Target="https://podminky.urs.cz/item/CS_URS_2023_01/938909311" TargetMode="External" /><Relationship Id="rId19" Type="http://schemas.openxmlformats.org/officeDocument/2006/relationships/hyperlink" Target="https://podminky.urs.cz/item/CS_URS_2023_01/938909611" TargetMode="External" /><Relationship Id="rId20" Type="http://schemas.openxmlformats.org/officeDocument/2006/relationships/hyperlink" Target="https://podminky.urs.cz/item/CS_URS_2023_01/966005311" TargetMode="External" /><Relationship Id="rId21" Type="http://schemas.openxmlformats.org/officeDocument/2006/relationships/hyperlink" Target="https://podminky.urs.cz/item/CS_URS_2023_01/966006132" TargetMode="External" /><Relationship Id="rId22" Type="http://schemas.openxmlformats.org/officeDocument/2006/relationships/hyperlink" Target="https://podminky.urs.cz/item/CS_URS_2023_01/998225111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61" TargetMode="External" /><Relationship Id="rId26" Type="http://schemas.openxmlformats.org/officeDocument/2006/relationships/hyperlink" Target="https://podminky.urs.cz/item/CS_URS_2023_01/997221569" TargetMode="External" /><Relationship Id="rId27" Type="http://schemas.openxmlformats.org/officeDocument/2006/relationships/hyperlink" Target="https://podminky.urs.cz/item/CS_URS_2023_01/997221611" TargetMode="External" /><Relationship Id="rId28" Type="http://schemas.openxmlformats.org/officeDocument/2006/relationships/hyperlink" Target="https://podminky.urs.cz/item/CS_URS_2023_01/997221873" TargetMode="External" /><Relationship Id="rId2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51106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271562211" TargetMode="External" /><Relationship Id="rId8" Type="http://schemas.openxmlformats.org/officeDocument/2006/relationships/hyperlink" Target="https://podminky.urs.cz/item/CS_URS_2023_01/273313511" TargetMode="External" /><Relationship Id="rId9" Type="http://schemas.openxmlformats.org/officeDocument/2006/relationships/hyperlink" Target="https://podminky.urs.cz/item/CS_URS_2023_01/275313811" TargetMode="External" /><Relationship Id="rId10" Type="http://schemas.openxmlformats.org/officeDocument/2006/relationships/hyperlink" Target="https://podminky.urs.cz/item/CS_URS_2023_01/275351121" TargetMode="External" /><Relationship Id="rId11" Type="http://schemas.openxmlformats.org/officeDocument/2006/relationships/hyperlink" Target="https://podminky.urs.cz/item/CS_URS_2023_01/275351122" TargetMode="External" /><Relationship Id="rId12" Type="http://schemas.openxmlformats.org/officeDocument/2006/relationships/hyperlink" Target="https://podminky.urs.cz/item/CS_URS_2023_01/310219811" TargetMode="External" /><Relationship Id="rId13" Type="http://schemas.openxmlformats.org/officeDocument/2006/relationships/hyperlink" Target="https://podminky.urs.cz/item/CS_URS_2023_01/451317777" TargetMode="External" /><Relationship Id="rId14" Type="http://schemas.openxmlformats.org/officeDocument/2006/relationships/hyperlink" Target="https://podminky.urs.cz/item/CS_URS_2023_01/451319777" TargetMode="External" /><Relationship Id="rId15" Type="http://schemas.openxmlformats.org/officeDocument/2006/relationships/hyperlink" Target="https://podminky.urs.cz/item/CS_URS_2023_01/451541111" TargetMode="External" /><Relationship Id="rId16" Type="http://schemas.openxmlformats.org/officeDocument/2006/relationships/hyperlink" Target="https://podminky.urs.cz/item/CS_URS_2023_01/452111111" TargetMode="External" /><Relationship Id="rId17" Type="http://schemas.openxmlformats.org/officeDocument/2006/relationships/hyperlink" Target="https://podminky.urs.cz/item/CS_URS_2023_01/452311161" TargetMode="External" /><Relationship Id="rId18" Type="http://schemas.openxmlformats.org/officeDocument/2006/relationships/hyperlink" Target="https://podminky.urs.cz/item/CS_URS_2023_01/462511270" TargetMode="External" /><Relationship Id="rId19" Type="http://schemas.openxmlformats.org/officeDocument/2006/relationships/hyperlink" Target="https://podminky.urs.cz/item/CS_URS_2023_01/465513127" TargetMode="External" /><Relationship Id="rId20" Type="http://schemas.openxmlformats.org/officeDocument/2006/relationships/hyperlink" Target="https://podminky.urs.cz/item/CS_URS_2023_01/919521180" TargetMode="External" /><Relationship Id="rId21" Type="http://schemas.openxmlformats.org/officeDocument/2006/relationships/hyperlink" Target="https://podminky.urs.cz/item/CS_URS_2023_01/919521210" TargetMode="External" /><Relationship Id="rId22" Type="http://schemas.openxmlformats.org/officeDocument/2006/relationships/hyperlink" Target="https://podminky.urs.cz/item/CS_URS_2023_01/919535558" TargetMode="External" /><Relationship Id="rId23" Type="http://schemas.openxmlformats.org/officeDocument/2006/relationships/hyperlink" Target="https://podminky.urs.cz/item/CS_URS_2023_01/938902463" TargetMode="External" /><Relationship Id="rId24" Type="http://schemas.openxmlformats.org/officeDocument/2006/relationships/hyperlink" Target="https://podminky.urs.cz/item/CS_URS_2023_01/962042321" TargetMode="External" /><Relationship Id="rId25" Type="http://schemas.openxmlformats.org/officeDocument/2006/relationships/hyperlink" Target="https://podminky.urs.cz/item/CS_URS_2023_01/997013501" TargetMode="External" /><Relationship Id="rId26" Type="http://schemas.openxmlformats.org/officeDocument/2006/relationships/hyperlink" Target="https://podminky.urs.cz/item/CS_URS_2023_01/997013509" TargetMode="External" /><Relationship Id="rId27" Type="http://schemas.openxmlformats.org/officeDocument/2006/relationships/hyperlink" Target="https://podminky.urs.cz/item/CS_URS_2023_01/997013601" TargetMode="External" /><Relationship Id="rId28" Type="http://schemas.openxmlformats.org/officeDocument/2006/relationships/hyperlink" Target="https://podminky.urs.cz/item/CS_URS_2023_01/998225111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2101121" TargetMode="External" /><Relationship Id="rId2" Type="http://schemas.openxmlformats.org/officeDocument/2006/relationships/hyperlink" Target="https://podminky.urs.cz/item/CS_URS_2023_01/112101122" TargetMode="External" /><Relationship Id="rId3" Type="http://schemas.openxmlformats.org/officeDocument/2006/relationships/hyperlink" Target="https://podminky.urs.cz/item/CS_URS_2023_01/112101123" TargetMode="External" /><Relationship Id="rId4" Type="http://schemas.openxmlformats.org/officeDocument/2006/relationships/hyperlink" Target="https://podminky.urs.cz/item/CS_URS_2023_01/112101124" TargetMode="External" /><Relationship Id="rId5" Type="http://schemas.openxmlformats.org/officeDocument/2006/relationships/hyperlink" Target="https://podminky.urs.cz/item/CS_URS_2023_01/112111111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2251103" TargetMode="External" /><Relationship Id="rId9" Type="http://schemas.openxmlformats.org/officeDocument/2006/relationships/hyperlink" Target="https://podminky.urs.cz/item/CS_URS_2023_01/112251104" TargetMode="External" /><Relationship Id="rId10" Type="http://schemas.openxmlformats.org/officeDocument/2006/relationships/hyperlink" Target="https://podminky.urs.cz/item/CS_URS_2023_01/162201421" TargetMode="External" /><Relationship Id="rId11" Type="http://schemas.openxmlformats.org/officeDocument/2006/relationships/hyperlink" Target="https://podminky.urs.cz/item/CS_URS_2023_01/162201422" TargetMode="External" /><Relationship Id="rId12" Type="http://schemas.openxmlformats.org/officeDocument/2006/relationships/hyperlink" Target="https://podminky.urs.cz/item/CS_URS_2023_01/162201423" TargetMode="External" /><Relationship Id="rId13" Type="http://schemas.openxmlformats.org/officeDocument/2006/relationships/hyperlink" Target="https://podminky.urs.cz/item/CS_URS_2023_01/162201424" TargetMode="External" /><Relationship Id="rId14" Type="http://schemas.openxmlformats.org/officeDocument/2006/relationships/hyperlink" Target="https://podminky.urs.cz/item/CS_URS_2023_01/162301971" TargetMode="External" /><Relationship Id="rId15" Type="http://schemas.openxmlformats.org/officeDocument/2006/relationships/hyperlink" Target="https://podminky.urs.cz/item/CS_URS_2023_01/162301972" TargetMode="External" /><Relationship Id="rId16" Type="http://schemas.openxmlformats.org/officeDocument/2006/relationships/hyperlink" Target="https://podminky.urs.cz/item/CS_URS_2023_01/162301973" TargetMode="External" /><Relationship Id="rId17" Type="http://schemas.openxmlformats.org/officeDocument/2006/relationships/hyperlink" Target="https://podminky.urs.cz/item/CS_URS_2023_01/162301974" TargetMode="External" /><Relationship Id="rId18" Type="http://schemas.openxmlformats.org/officeDocument/2006/relationships/hyperlink" Target="https://podminky.urs.cz/item/CS_URS_2023_01/182311123" TargetMode="External" /><Relationship Id="rId19" Type="http://schemas.openxmlformats.org/officeDocument/2006/relationships/hyperlink" Target="https://podminky.urs.cz/item/CS_URS_2023_01/183115313" TargetMode="External" /><Relationship Id="rId20" Type="http://schemas.openxmlformats.org/officeDocument/2006/relationships/hyperlink" Target="https://podminky.urs.cz/item/CS_URS_2023_01/183403153" TargetMode="External" /><Relationship Id="rId21" Type="http://schemas.openxmlformats.org/officeDocument/2006/relationships/hyperlink" Target="https://podminky.urs.cz/item/CS_URS_2023_01/183403161" TargetMode="External" /><Relationship Id="rId22" Type="http://schemas.openxmlformats.org/officeDocument/2006/relationships/hyperlink" Target="https://podminky.urs.cz/item/CS_URS_2023_01/184201131" TargetMode="External" /><Relationship Id="rId23" Type="http://schemas.openxmlformats.org/officeDocument/2006/relationships/hyperlink" Target="https://podminky.urs.cz/item/CS_URS_2023_01/184853513" TargetMode="External" /><Relationship Id="rId24" Type="http://schemas.openxmlformats.org/officeDocument/2006/relationships/hyperlink" Target="https://podminky.urs.cz/item/CS_URS_2023_01/184813121" TargetMode="External" /><Relationship Id="rId25" Type="http://schemas.openxmlformats.org/officeDocument/2006/relationships/hyperlink" Target="https://podminky.urs.cz/item/CS_URS_2023_01/184813126" TargetMode="External" /><Relationship Id="rId26" Type="http://schemas.openxmlformats.org/officeDocument/2006/relationships/hyperlink" Target="https://podminky.urs.cz/item/CS_URS_2023_01/185803113" TargetMode="External" /><Relationship Id="rId27" Type="http://schemas.openxmlformats.org/officeDocument/2006/relationships/hyperlink" Target="https://podminky.urs.cz/item/CS_URS_2023_01/185851121" TargetMode="External" /><Relationship Id="rId28" Type="http://schemas.openxmlformats.org/officeDocument/2006/relationships/hyperlink" Target="https://podminky.urs.cz/item/CS_URS_2023_01/185851129" TargetMode="External" /><Relationship Id="rId29" Type="http://schemas.openxmlformats.org/officeDocument/2006/relationships/hyperlink" Target="https://podminky.urs.cz/item/CS_URS_2023_01/997013811" TargetMode="External" /><Relationship Id="rId30" Type="http://schemas.openxmlformats.org/officeDocument/2006/relationships/hyperlink" Target="https://podminky.urs.cz/item/CS_URS_2023_01/122251106" TargetMode="External" /><Relationship Id="rId31" Type="http://schemas.openxmlformats.org/officeDocument/2006/relationships/hyperlink" Target="https://podminky.urs.cz/item/CS_URS_2023_01/162751117" TargetMode="External" /><Relationship Id="rId32" Type="http://schemas.openxmlformats.org/officeDocument/2006/relationships/hyperlink" Target="https://podminky.urs.cz/item/CS_URS_2023_01/162751119" TargetMode="External" /><Relationship Id="rId33" Type="http://schemas.openxmlformats.org/officeDocument/2006/relationships/hyperlink" Target="https://podminky.urs.cz/item/CS_URS_2023_01/171201231" TargetMode="External" /><Relationship Id="rId34" Type="http://schemas.openxmlformats.org/officeDocument/2006/relationships/hyperlink" Target="https://podminky.urs.cz/item/CS_URS_2023_01/175151201" TargetMode="External" /><Relationship Id="rId35" Type="http://schemas.openxmlformats.org/officeDocument/2006/relationships/hyperlink" Target="https://podminky.urs.cz/item/CS_URS_2023_01/171151101" TargetMode="External" /><Relationship Id="rId36" Type="http://schemas.openxmlformats.org/officeDocument/2006/relationships/hyperlink" Target="https://podminky.urs.cz/item/CS_URS_2023_01/171152101" TargetMode="External" /><Relationship Id="rId37" Type="http://schemas.openxmlformats.org/officeDocument/2006/relationships/hyperlink" Target="https://podminky.urs.cz/item/CS_URS_2023_01/181411123" TargetMode="External" /><Relationship Id="rId38" Type="http://schemas.openxmlformats.org/officeDocument/2006/relationships/hyperlink" Target="https://podminky.urs.cz/item/CS_URS_2023_01/919721102" TargetMode="External" /><Relationship Id="rId39" Type="http://schemas.openxmlformats.org/officeDocument/2006/relationships/hyperlink" Target="https://podminky.urs.cz/item/CS_URS_2023_01/962022391" TargetMode="External" /><Relationship Id="rId40" Type="http://schemas.openxmlformats.org/officeDocument/2006/relationships/hyperlink" Target="https://podminky.urs.cz/item/CS_URS_2023_01/966005211" TargetMode="External" /><Relationship Id="rId41" Type="http://schemas.openxmlformats.org/officeDocument/2006/relationships/hyperlink" Target="https://podminky.urs.cz/item/CS_URS_2023_01/997013501" TargetMode="External" /><Relationship Id="rId42" Type="http://schemas.openxmlformats.org/officeDocument/2006/relationships/hyperlink" Target="https://podminky.urs.cz/item/CS_URS_2023_01/997013509" TargetMode="External" /><Relationship Id="rId43" Type="http://schemas.openxmlformats.org/officeDocument/2006/relationships/hyperlink" Target="https://podminky.urs.cz/item/CS_URS_2023_01/997013655" TargetMode="External" /><Relationship Id="rId44" Type="http://schemas.openxmlformats.org/officeDocument/2006/relationships/hyperlink" Target="https://podminky.urs.cz/item/CS_URS_2023_01/998225111" TargetMode="External" /><Relationship Id="rId45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12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12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II-201 propustky Caltov - rekonstrukce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9. 1. 2023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VALBEK, spol. s 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ROMAN MITAS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'00 - VEDLEJŠÍ A OSTATNÍ N...'!J30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'00 - VEDLEJŠÍ A OSTATNÍ N...'!P81</f>
        <v>0</v>
      </c>
      <c r="AV55" s="120">
        <f>'00 - VEDLEJŠÍ A OSTATNÍ N...'!J33</f>
        <v>0</v>
      </c>
      <c r="AW55" s="120">
        <f>'00 - VEDLEJŠÍ A OSTATNÍ N...'!J34</f>
        <v>0</v>
      </c>
      <c r="AX55" s="120">
        <f>'00 - VEDLEJŠÍ A OSTATNÍ N...'!J35</f>
        <v>0</v>
      </c>
      <c r="AY55" s="120">
        <f>'00 - VEDLEJŠÍ A OSTATNÍ N...'!J36</f>
        <v>0</v>
      </c>
      <c r="AZ55" s="120">
        <f>'00 - VEDLEJŠÍ A OSTATNÍ N...'!F33</f>
        <v>0</v>
      </c>
      <c r="BA55" s="120">
        <f>'00 - VEDLEJŠÍ A OSTATNÍ N...'!F34</f>
        <v>0</v>
      </c>
      <c r="BB55" s="120">
        <f>'00 - VEDLEJŠÍ A OSTATNÍ N...'!F35</f>
        <v>0</v>
      </c>
      <c r="BC55" s="120">
        <f>'00 - VEDLEJŠÍ A OSTATNÍ N...'!F36</f>
        <v>0</v>
      </c>
      <c r="BD55" s="122">
        <f>'00 - VEDLEJŠÍ A OSTATNÍ N...'!F37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Komunikace'!J30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101 - Komunikace'!P85</f>
        <v>0</v>
      </c>
      <c r="AV56" s="120">
        <f>'SO 101 - Komunikace'!J33</f>
        <v>0</v>
      </c>
      <c r="AW56" s="120">
        <f>'SO 101 - Komunikace'!J34</f>
        <v>0</v>
      </c>
      <c r="AX56" s="120">
        <f>'SO 101 - Komunikace'!J35</f>
        <v>0</v>
      </c>
      <c r="AY56" s="120">
        <f>'SO 101 - Komunikace'!J36</f>
        <v>0</v>
      </c>
      <c r="AZ56" s="120">
        <f>'SO 101 - Komunikace'!F33</f>
        <v>0</v>
      </c>
      <c r="BA56" s="120">
        <f>'SO 101 - Komunikace'!F34</f>
        <v>0</v>
      </c>
      <c r="BB56" s="120">
        <f>'SO 101 - Komunikace'!F35</f>
        <v>0</v>
      </c>
      <c r="BC56" s="120">
        <f>'SO 101 - Komunikace'!F36</f>
        <v>0</v>
      </c>
      <c r="BD56" s="122">
        <f>'SO 101 - Komunikace'!F37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102 - Propustky'!J30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 102 - Propustky'!P89</f>
        <v>0</v>
      </c>
      <c r="AV57" s="120">
        <f>'SO 102 - Propustky'!J33</f>
        <v>0</v>
      </c>
      <c r="AW57" s="120">
        <f>'SO 102 - Propustky'!J34</f>
        <v>0</v>
      </c>
      <c r="AX57" s="120">
        <f>'SO 102 - Propustky'!J35</f>
        <v>0</v>
      </c>
      <c r="AY57" s="120">
        <f>'SO 102 - Propustky'!J36</f>
        <v>0</v>
      </c>
      <c r="AZ57" s="120">
        <f>'SO 102 - Propustky'!F33</f>
        <v>0</v>
      </c>
      <c r="BA57" s="120">
        <f>'SO 102 - Propustky'!F34</f>
        <v>0</v>
      </c>
      <c r="BB57" s="120">
        <f>'SO 102 - Propustky'!F35</f>
        <v>0</v>
      </c>
      <c r="BC57" s="120">
        <f>'SO 102 - Propustky'!F36</f>
        <v>0</v>
      </c>
      <c r="BD57" s="122">
        <f>'SO 102 - Propustky'!F37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1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201 - Zajištění svahů'!J30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24">
        <v>0</v>
      </c>
      <c r="AT58" s="125">
        <f>ROUND(SUM(AV58:AW58),2)</f>
        <v>0</v>
      </c>
      <c r="AU58" s="126">
        <f>'SO 201 - Zajištění svahů'!P85</f>
        <v>0</v>
      </c>
      <c r="AV58" s="125">
        <f>'SO 201 - Zajištění svahů'!J33</f>
        <v>0</v>
      </c>
      <c r="AW58" s="125">
        <f>'SO 201 - Zajištění svahů'!J34</f>
        <v>0</v>
      </c>
      <c r="AX58" s="125">
        <f>'SO 201 - Zajištění svahů'!J35</f>
        <v>0</v>
      </c>
      <c r="AY58" s="125">
        <f>'SO 201 - Zajištění svahů'!J36</f>
        <v>0</v>
      </c>
      <c r="AZ58" s="125">
        <f>'SO 201 - Zajištění svahů'!F33</f>
        <v>0</v>
      </c>
      <c r="BA58" s="125">
        <f>'SO 201 - Zajištění svahů'!F34</f>
        <v>0</v>
      </c>
      <c r="BB58" s="125">
        <f>'SO 201 - Zajištění svahů'!F35</f>
        <v>0</v>
      </c>
      <c r="BC58" s="125">
        <f>'SO 201 - Zajištění svahů'!F36</f>
        <v>0</v>
      </c>
      <c r="BD58" s="127">
        <f>'SO 201 - Zajištění svahů'!F37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pans="1:57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s="2" customFormat="1" ht="6.95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 - VEDLEJŠÍ A OSTATNÍ N...'!C2" display="/"/>
    <hyperlink ref="A56" location="'SO 101 - Komunikace'!C2" display="/"/>
    <hyperlink ref="A57" location="'SO 102 - Propustky'!C2" display="/"/>
    <hyperlink ref="A58" location="'SO 201 - Zajištění svahů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ROUND((SUM(BE81:BE100)),2)</f>
        <v>0</v>
      </c>
      <c r="G33" s="38"/>
      <c r="H33" s="38"/>
      <c r="I33" s="148">
        <v>0.21</v>
      </c>
      <c r="J33" s="147">
        <f>ROUND(((SUM(BE81:BE100))*I33),2)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ROUND((SUM(BF81:BF100)),2)</f>
        <v>0</v>
      </c>
      <c r="G34" s="38"/>
      <c r="H34" s="38"/>
      <c r="I34" s="148">
        <v>0.15</v>
      </c>
      <c r="J34" s="147">
        <f>ROUND(((SUM(BF81:BF100))*I34),2)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ROUND((SUM(BG81:BG100)),2)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ROUND((SUM(BH81:BH100)),2)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ROUND((SUM(BI81:BI100)),2)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00 -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 hidden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 hidden="1">
      <c r="A61" s="9"/>
      <c r="B61" s="165"/>
      <c r="C61" s="166"/>
      <c r="D61" s="167" t="s">
        <v>101</v>
      </c>
      <c r="E61" s="168"/>
      <c r="F61" s="168"/>
      <c r="G61" s="168"/>
      <c r="H61" s="168"/>
      <c r="I61" s="168"/>
      <c r="J61" s="169">
        <f>J89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102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0" t="str">
        <f>E7</f>
        <v>II-201 propustky Caltov - rekonstrukce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00 - VEDLEJŠÍ A OSTATNÍ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9. 1. 2023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</v>
      </c>
      <c r="G77" s="40"/>
      <c r="H77" s="40"/>
      <c r="I77" s="32" t="s">
        <v>31</v>
      </c>
      <c r="J77" s="36" t="str">
        <f>E21</f>
        <v>VALBEK,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ROMAN MITAS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0" customFormat="1" ht="29.25" customHeight="1">
      <c r="A80" s="171"/>
      <c r="B80" s="172"/>
      <c r="C80" s="173" t="s">
        <v>103</v>
      </c>
      <c r="D80" s="174" t="s">
        <v>57</v>
      </c>
      <c r="E80" s="174" t="s">
        <v>53</v>
      </c>
      <c r="F80" s="174" t="s">
        <v>54</v>
      </c>
      <c r="G80" s="174" t="s">
        <v>104</v>
      </c>
      <c r="H80" s="174" t="s">
        <v>105</v>
      </c>
      <c r="I80" s="174" t="s">
        <v>106</v>
      </c>
      <c r="J80" s="174" t="s">
        <v>98</v>
      </c>
      <c r="K80" s="175" t="s">
        <v>107</v>
      </c>
      <c r="L80" s="176"/>
      <c r="M80" s="92" t="s">
        <v>19</v>
      </c>
      <c r="N80" s="93" t="s">
        <v>42</v>
      </c>
      <c r="O80" s="93" t="s">
        <v>108</v>
      </c>
      <c r="P80" s="93" t="s">
        <v>109</v>
      </c>
      <c r="Q80" s="93" t="s">
        <v>110</v>
      </c>
      <c r="R80" s="93" t="s">
        <v>111</v>
      </c>
      <c r="S80" s="93" t="s">
        <v>112</v>
      </c>
      <c r="T80" s="94" t="s">
        <v>113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pans="1:63" s="2" customFormat="1" ht="22.8" customHeight="1">
      <c r="A81" s="38"/>
      <c r="B81" s="39"/>
      <c r="C81" s="99" t="s">
        <v>114</v>
      </c>
      <c r="D81" s="40"/>
      <c r="E81" s="40"/>
      <c r="F81" s="40"/>
      <c r="G81" s="40"/>
      <c r="H81" s="40"/>
      <c r="I81" s="40"/>
      <c r="J81" s="177">
        <f>BK81</f>
        <v>0</v>
      </c>
      <c r="K81" s="40"/>
      <c r="L81" s="44"/>
      <c r="M81" s="95"/>
      <c r="N81" s="178"/>
      <c r="O81" s="96"/>
      <c r="P81" s="179">
        <f>P82+P89</f>
        <v>0</v>
      </c>
      <c r="Q81" s="96"/>
      <c r="R81" s="179">
        <f>R82+R89</f>
        <v>0</v>
      </c>
      <c r="S81" s="96"/>
      <c r="T81" s="180">
        <f>T82+T89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99</v>
      </c>
      <c r="BK81" s="181">
        <f>BK82+BK89</f>
        <v>0</v>
      </c>
    </row>
    <row r="82" spans="1:63" s="11" customFormat="1" ht="25.9" customHeight="1">
      <c r="A82" s="11"/>
      <c r="B82" s="182"/>
      <c r="C82" s="183"/>
      <c r="D82" s="184" t="s">
        <v>71</v>
      </c>
      <c r="E82" s="185" t="s">
        <v>115</v>
      </c>
      <c r="F82" s="185" t="s">
        <v>116</v>
      </c>
      <c r="G82" s="183"/>
      <c r="H82" s="183"/>
      <c r="I82" s="186"/>
      <c r="J82" s="187">
        <f>BK82</f>
        <v>0</v>
      </c>
      <c r="K82" s="183"/>
      <c r="L82" s="188"/>
      <c r="M82" s="189"/>
      <c r="N82" s="190"/>
      <c r="O82" s="190"/>
      <c r="P82" s="191">
        <f>SUM(P83:P88)</f>
        <v>0</v>
      </c>
      <c r="Q82" s="190"/>
      <c r="R82" s="191">
        <f>SUM(R83:R88)</f>
        <v>0</v>
      </c>
      <c r="S82" s="190"/>
      <c r="T82" s="192">
        <f>SUM(T83:T88)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3" t="s">
        <v>80</v>
      </c>
      <c r="AT82" s="194" t="s">
        <v>71</v>
      </c>
      <c r="AU82" s="194" t="s">
        <v>72</v>
      </c>
      <c r="AY82" s="193" t="s">
        <v>117</v>
      </c>
      <c r="BK82" s="195">
        <f>SUM(BK83:BK88)</f>
        <v>0</v>
      </c>
    </row>
    <row r="83" spans="1:65" s="2" customFormat="1" ht="16.5" customHeight="1">
      <c r="A83" s="38"/>
      <c r="B83" s="39"/>
      <c r="C83" s="196" t="s">
        <v>80</v>
      </c>
      <c r="D83" s="196" t="s">
        <v>118</v>
      </c>
      <c r="E83" s="197" t="s">
        <v>119</v>
      </c>
      <c r="F83" s="198" t="s">
        <v>120</v>
      </c>
      <c r="G83" s="199" t="s">
        <v>121</v>
      </c>
      <c r="H83" s="200">
        <v>1</v>
      </c>
      <c r="I83" s="201"/>
      <c r="J83" s="200">
        <f>ROUND(I83*H83,1)</f>
        <v>0</v>
      </c>
      <c r="K83" s="198" t="s">
        <v>122</v>
      </c>
      <c r="L83" s="44"/>
      <c r="M83" s="202" t="s">
        <v>19</v>
      </c>
      <c r="N83" s="203" t="s">
        <v>43</v>
      </c>
      <c r="O83" s="84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6" t="s">
        <v>123</v>
      </c>
      <c r="AT83" s="206" t="s">
        <v>118</v>
      </c>
      <c r="AU83" s="206" t="s">
        <v>80</v>
      </c>
      <c r="AY83" s="17" t="s">
        <v>117</v>
      </c>
      <c r="BE83" s="207">
        <f>IF(N83="základní",J83,0)</f>
        <v>0</v>
      </c>
      <c r="BF83" s="207">
        <f>IF(N83="snížená",J83,0)</f>
        <v>0</v>
      </c>
      <c r="BG83" s="207">
        <f>IF(N83="zákl. přenesená",J83,0)</f>
        <v>0</v>
      </c>
      <c r="BH83" s="207">
        <f>IF(N83="sníž. přenesená",J83,0)</f>
        <v>0</v>
      </c>
      <c r="BI83" s="207">
        <f>IF(N83="nulová",J83,0)</f>
        <v>0</v>
      </c>
      <c r="BJ83" s="17" t="s">
        <v>80</v>
      </c>
      <c r="BK83" s="207">
        <f>ROUND(I83*H83,1)</f>
        <v>0</v>
      </c>
      <c r="BL83" s="17" t="s">
        <v>123</v>
      </c>
      <c r="BM83" s="206" t="s">
        <v>124</v>
      </c>
    </row>
    <row r="84" spans="1:47" s="2" customFormat="1" ht="12">
      <c r="A84" s="38"/>
      <c r="B84" s="39"/>
      <c r="C84" s="40"/>
      <c r="D84" s="208" t="s">
        <v>125</v>
      </c>
      <c r="E84" s="40"/>
      <c r="F84" s="209" t="s">
        <v>126</v>
      </c>
      <c r="G84" s="40"/>
      <c r="H84" s="40"/>
      <c r="I84" s="210"/>
      <c r="J84" s="40"/>
      <c r="K84" s="40"/>
      <c r="L84" s="44"/>
      <c r="M84" s="211"/>
      <c r="N84" s="212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125</v>
      </c>
      <c r="AU84" s="17" t="s">
        <v>80</v>
      </c>
    </row>
    <row r="85" spans="1:65" s="2" customFormat="1" ht="16.5" customHeight="1">
      <c r="A85" s="38"/>
      <c r="B85" s="39"/>
      <c r="C85" s="196" t="s">
        <v>82</v>
      </c>
      <c r="D85" s="196" t="s">
        <v>118</v>
      </c>
      <c r="E85" s="197" t="s">
        <v>127</v>
      </c>
      <c r="F85" s="198" t="s">
        <v>128</v>
      </c>
      <c r="G85" s="199" t="s">
        <v>121</v>
      </c>
      <c r="H85" s="200">
        <v>1</v>
      </c>
      <c r="I85" s="201"/>
      <c r="J85" s="200">
        <f>ROUND(I85*H85,1)</f>
        <v>0</v>
      </c>
      <c r="K85" s="198" t="s">
        <v>122</v>
      </c>
      <c r="L85" s="44"/>
      <c r="M85" s="202" t="s">
        <v>19</v>
      </c>
      <c r="N85" s="203" t="s">
        <v>43</v>
      </c>
      <c r="O85" s="84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6" t="s">
        <v>123</v>
      </c>
      <c r="AT85" s="206" t="s">
        <v>118</v>
      </c>
      <c r="AU85" s="206" t="s">
        <v>80</v>
      </c>
      <c r="AY85" s="17" t="s">
        <v>117</v>
      </c>
      <c r="BE85" s="207">
        <f>IF(N85="základní",J85,0)</f>
        <v>0</v>
      </c>
      <c r="BF85" s="207">
        <f>IF(N85="snížená",J85,0)</f>
        <v>0</v>
      </c>
      <c r="BG85" s="207">
        <f>IF(N85="zákl. přenesená",J85,0)</f>
        <v>0</v>
      </c>
      <c r="BH85" s="207">
        <f>IF(N85="sníž. přenesená",J85,0)</f>
        <v>0</v>
      </c>
      <c r="BI85" s="207">
        <f>IF(N85="nulová",J85,0)</f>
        <v>0</v>
      </c>
      <c r="BJ85" s="17" t="s">
        <v>80</v>
      </c>
      <c r="BK85" s="207">
        <f>ROUND(I85*H85,1)</f>
        <v>0</v>
      </c>
      <c r="BL85" s="17" t="s">
        <v>123</v>
      </c>
      <c r="BM85" s="206" t="s">
        <v>129</v>
      </c>
    </row>
    <row r="86" spans="1:47" s="2" customFormat="1" ht="12">
      <c r="A86" s="38"/>
      <c r="B86" s="39"/>
      <c r="C86" s="40"/>
      <c r="D86" s="208" t="s">
        <v>125</v>
      </c>
      <c r="E86" s="40"/>
      <c r="F86" s="209" t="s">
        <v>130</v>
      </c>
      <c r="G86" s="40"/>
      <c r="H86" s="40"/>
      <c r="I86" s="210"/>
      <c r="J86" s="40"/>
      <c r="K86" s="40"/>
      <c r="L86" s="44"/>
      <c r="M86" s="211"/>
      <c r="N86" s="212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125</v>
      </c>
      <c r="AU86" s="17" t="s">
        <v>80</v>
      </c>
    </row>
    <row r="87" spans="1:65" s="2" customFormat="1" ht="16.5" customHeight="1">
      <c r="A87" s="38"/>
      <c r="B87" s="39"/>
      <c r="C87" s="196" t="s">
        <v>131</v>
      </c>
      <c r="D87" s="196" t="s">
        <v>118</v>
      </c>
      <c r="E87" s="197" t="s">
        <v>132</v>
      </c>
      <c r="F87" s="198" t="s">
        <v>133</v>
      </c>
      <c r="G87" s="199" t="s">
        <v>134</v>
      </c>
      <c r="H87" s="200">
        <v>1</v>
      </c>
      <c r="I87" s="201"/>
      <c r="J87" s="200">
        <f>ROUND(I87*H87,1)</f>
        <v>0</v>
      </c>
      <c r="K87" s="198" t="s">
        <v>122</v>
      </c>
      <c r="L87" s="44"/>
      <c r="M87" s="202" t="s">
        <v>19</v>
      </c>
      <c r="N87" s="203" t="s">
        <v>43</v>
      </c>
      <c r="O87" s="84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6" t="s">
        <v>123</v>
      </c>
      <c r="AT87" s="206" t="s">
        <v>118</v>
      </c>
      <c r="AU87" s="206" t="s">
        <v>80</v>
      </c>
      <c r="AY87" s="17" t="s">
        <v>117</v>
      </c>
      <c r="BE87" s="207">
        <f>IF(N87="základní",J87,0)</f>
        <v>0</v>
      </c>
      <c r="BF87" s="207">
        <f>IF(N87="snížená",J87,0)</f>
        <v>0</v>
      </c>
      <c r="BG87" s="207">
        <f>IF(N87="zákl. přenesená",J87,0)</f>
        <v>0</v>
      </c>
      <c r="BH87" s="207">
        <f>IF(N87="sníž. přenesená",J87,0)</f>
        <v>0</v>
      </c>
      <c r="BI87" s="207">
        <f>IF(N87="nulová",J87,0)</f>
        <v>0</v>
      </c>
      <c r="BJ87" s="17" t="s">
        <v>80</v>
      </c>
      <c r="BK87" s="207">
        <f>ROUND(I87*H87,1)</f>
        <v>0</v>
      </c>
      <c r="BL87" s="17" t="s">
        <v>123</v>
      </c>
      <c r="BM87" s="206" t="s">
        <v>135</v>
      </c>
    </row>
    <row r="88" spans="1:47" s="2" customFormat="1" ht="12">
      <c r="A88" s="38"/>
      <c r="B88" s="39"/>
      <c r="C88" s="40"/>
      <c r="D88" s="208" t="s">
        <v>125</v>
      </c>
      <c r="E88" s="40"/>
      <c r="F88" s="209" t="s">
        <v>136</v>
      </c>
      <c r="G88" s="40"/>
      <c r="H88" s="40"/>
      <c r="I88" s="210"/>
      <c r="J88" s="40"/>
      <c r="K88" s="40"/>
      <c r="L88" s="44"/>
      <c r="M88" s="211"/>
      <c r="N88" s="212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125</v>
      </c>
      <c r="AU88" s="17" t="s">
        <v>80</v>
      </c>
    </row>
    <row r="89" spans="1:63" s="11" customFormat="1" ht="25.9" customHeight="1">
      <c r="A89" s="11"/>
      <c r="B89" s="182"/>
      <c r="C89" s="183"/>
      <c r="D89" s="184" t="s">
        <v>71</v>
      </c>
      <c r="E89" s="185" t="s">
        <v>137</v>
      </c>
      <c r="F89" s="185" t="s">
        <v>138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SUM(P90:P100)</f>
        <v>0</v>
      </c>
      <c r="Q89" s="190"/>
      <c r="R89" s="191">
        <f>SUM(R90:R100)</f>
        <v>0</v>
      </c>
      <c r="S89" s="190"/>
      <c r="T89" s="192">
        <f>SUM(T90:T100)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3" t="s">
        <v>80</v>
      </c>
      <c r="AT89" s="194" t="s">
        <v>71</v>
      </c>
      <c r="AU89" s="194" t="s">
        <v>72</v>
      </c>
      <c r="AY89" s="193" t="s">
        <v>117</v>
      </c>
      <c r="BK89" s="195">
        <f>SUM(BK90:BK100)</f>
        <v>0</v>
      </c>
    </row>
    <row r="90" spans="1:65" s="2" customFormat="1" ht="16.5" customHeight="1">
      <c r="A90" s="38"/>
      <c r="B90" s="39"/>
      <c r="C90" s="196" t="s">
        <v>139</v>
      </c>
      <c r="D90" s="196" t="s">
        <v>118</v>
      </c>
      <c r="E90" s="197" t="s">
        <v>140</v>
      </c>
      <c r="F90" s="198" t="s">
        <v>141</v>
      </c>
      <c r="G90" s="199" t="s">
        <v>121</v>
      </c>
      <c r="H90" s="200">
        <v>1</v>
      </c>
      <c r="I90" s="201"/>
      <c r="J90" s="200">
        <f>ROUND(I90*H90,1)</f>
        <v>0</v>
      </c>
      <c r="K90" s="198" t="s">
        <v>122</v>
      </c>
      <c r="L90" s="44"/>
      <c r="M90" s="202" t="s">
        <v>19</v>
      </c>
      <c r="N90" s="203" t="s">
        <v>43</v>
      </c>
      <c r="O90" s="84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6" t="s">
        <v>123</v>
      </c>
      <c r="AT90" s="206" t="s">
        <v>118</v>
      </c>
      <c r="AU90" s="206" t="s">
        <v>80</v>
      </c>
      <c r="AY90" s="17" t="s">
        <v>117</v>
      </c>
      <c r="BE90" s="207">
        <f>IF(N90="základní",J90,0)</f>
        <v>0</v>
      </c>
      <c r="BF90" s="207">
        <f>IF(N90="snížená",J90,0)</f>
        <v>0</v>
      </c>
      <c r="BG90" s="207">
        <f>IF(N90="zákl. přenesená",J90,0)</f>
        <v>0</v>
      </c>
      <c r="BH90" s="207">
        <f>IF(N90="sníž. přenesená",J90,0)</f>
        <v>0</v>
      </c>
      <c r="BI90" s="207">
        <f>IF(N90="nulová",J90,0)</f>
        <v>0</v>
      </c>
      <c r="BJ90" s="17" t="s">
        <v>80</v>
      </c>
      <c r="BK90" s="207">
        <f>ROUND(I90*H90,1)</f>
        <v>0</v>
      </c>
      <c r="BL90" s="17" t="s">
        <v>123</v>
      </c>
      <c r="BM90" s="206" t="s">
        <v>142</v>
      </c>
    </row>
    <row r="91" spans="1:47" s="2" customFormat="1" ht="12">
      <c r="A91" s="38"/>
      <c r="B91" s="39"/>
      <c r="C91" s="40"/>
      <c r="D91" s="208" t="s">
        <v>125</v>
      </c>
      <c r="E91" s="40"/>
      <c r="F91" s="209" t="s">
        <v>143</v>
      </c>
      <c r="G91" s="40"/>
      <c r="H91" s="40"/>
      <c r="I91" s="210"/>
      <c r="J91" s="40"/>
      <c r="K91" s="40"/>
      <c r="L91" s="44"/>
      <c r="M91" s="211"/>
      <c r="N91" s="21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125</v>
      </c>
      <c r="AU91" s="17" t="s">
        <v>80</v>
      </c>
    </row>
    <row r="92" spans="1:65" s="2" customFormat="1" ht="16.5" customHeight="1">
      <c r="A92" s="38"/>
      <c r="B92" s="39"/>
      <c r="C92" s="196" t="s">
        <v>144</v>
      </c>
      <c r="D92" s="196" t="s">
        <v>118</v>
      </c>
      <c r="E92" s="197" t="s">
        <v>145</v>
      </c>
      <c r="F92" s="198" t="s">
        <v>146</v>
      </c>
      <c r="G92" s="199" t="s">
        <v>121</v>
      </c>
      <c r="H92" s="200">
        <v>1</v>
      </c>
      <c r="I92" s="201"/>
      <c r="J92" s="200">
        <f>ROUND(I92*H92,1)</f>
        <v>0</v>
      </c>
      <c r="K92" s="198" t="s">
        <v>122</v>
      </c>
      <c r="L92" s="44"/>
      <c r="M92" s="202" t="s">
        <v>19</v>
      </c>
      <c r="N92" s="203" t="s">
        <v>43</v>
      </c>
      <c r="O92" s="84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6" t="s">
        <v>123</v>
      </c>
      <c r="AT92" s="206" t="s">
        <v>118</v>
      </c>
      <c r="AU92" s="206" t="s">
        <v>80</v>
      </c>
      <c r="AY92" s="17" t="s">
        <v>117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7" t="s">
        <v>80</v>
      </c>
      <c r="BK92" s="207">
        <f>ROUND(I92*H92,1)</f>
        <v>0</v>
      </c>
      <c r="BL92" s="17" t="s">
        <v>123</v>
      </c>
      <c r="BM92" s="206" t="s">
        <v>147</v>
      </c>
    </row>
    <row r="93" spans="1:47" s="2" customFormat="1" ht="12">
      <c r="A93" s="38"/>
      <c r="B93" s="39"/>
      <c r="C93" s="40"/>
      <c r="D93" s="208" t="s">
        <v>125</v>
      </c>
      <c r="E93" s="40"/>
      <c r="F93" s="209" t="s">
        <v>148</v>
      </c>
      <c r="G93" s="40"/>
      <c r="H93" s="40"/>
      <c r="I93" s="210"/>
      <c r="J93" s="40"/>
      <c r="K93" s="40"/>
      <c r="L93" s="44"/>
      <c r="M93" s="211"/>
      <c r="N93" s="21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125</v>
      </c>
      <c r="AU93" s="17" t="s">
        <v>80</v>
      </c>
    </row>
    <row r="94" spans="1:65" s="2" customFormat="1" ht="16.5" customHeight="1">
      <c r="A94" s="38"/>
      <c r="B94" s="39"/>
      <c r="C94" s="196" t="s">
        <v>149</v>
      </c>
      <c r="D94" s="196" t="s">
        <v>118</v>
      </c>
      <c r="E94" s="197" t="s">
        <v>150</v>
      </c>
      <c r="F94" s="198" t="s">
        <v>151</v>
      </c>
      <c r="G94" s="199" t="s">
        <v>121</v>
      </c>
      <c r="H94" s="200">
        <v>1</v>
      </c>
      <c r="I94" s="201"/>
      <c r="J94" s="200">
        <f>ROUND(I94*H94,1)</f>
        <v>0</v>
      </c>
      <c r="K94" s="198" t="s">
        <v>122</v>
      </c>
      <c r="L94" s="44"/>
      <c r="M94" s="202" t="s">
        <v>19</v>
      </c>
      <c r="N94" s="203" t="s">
        <v>43</v>
      </c>
      <c r="O94" s="84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6" t="s">
        <v>123</v>
      </c>
      <c r="AT94" s="206" t="s">
        <v>118</v>
      </c>
      <c r="AU94" s="206" t="s">
        <v>80</v>
      </c>
      <c r="AY94" s="17" t="s">
        <v>117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7" t="s">
        <v>80</v>
      </c>
      <c r="BK94" s="207">
        <f>ROUND(I94*H94,1)</f>
        <v>0</v>
      </c>
      <c r="BL94" s="17" t="s">
        <v>123</v>
      </c>
      <c r="BM94" s="206" t="s">
        <v>152</v>
      </c>
    </row>
    <row r="95" spans="1:47" s="2" customFormat="1" ht="12">
      <c r="A95" s="38"/>
      <c r="B95" s="39"/>
      <c r="C95" s="40"/>
      <c r="D95" s="208" t="s">
        <v>125</v>
      </c>
      <c r="E95" s="40"/>
      <c r="F95" s="209" t="s">
        <v>153</v>
      </c>
      <c r="G95" s="40"/>
      <c r="H95" s="40"/>
      <c r="I95" s="210"/>
      <c r="J95" s="40"/>
      <c r="K95" s="40"/>
      <c r="L95" s="44"/>
      <c r="M95" s="211"/>
      <c r="N95" s="21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125</v>
      </c>
      <c r="AU95" s="17" t="s">
        <v>80</v>
      </c>
    </row>
    <row r="96" spans="1:65" s="2" customFormat="1" ht="16.5" customHeight="1">
      <c r="A96" s="38"/>
      <c r="B96" s="39"/>
      <c r="C96" s="196" t="s">
        <v>154</v>
      </c>
      <c r="D96" s="196" t="s">
        <v>118</v>
      </c>
      <c r="E96" s="197" t="s">
        <v>155</v>
      </c>
      <c r="F96" s="198" t="s">
        <v>156</v>
      </c>
      <c r="G96" s="199" t="s">
        <v>121</v>
      </c>
      <c r="H96" s="200">
        <v>1</v>
      </c>
      <c r="I96" s="201"/>
      <c r="J96" s="200">
        <f>ROUND(I96*H96,1)</f>
        <v>0</v>
      </c>
      <c r="K96" s="198" t="s">
        <v>122</v>
      </c>
      <c r="L96" s="44"/>
      <c r="M96" s="202" t="s">
        <v>19</v>
      </c>
      <c r="N96" s="203" t="s">
        <v>43</v>
      </c>
      <c r="O96" s="84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6" t="s">
        <v>123</v>
      </c>
      <c r="AT96" s="206" t="s">
        <v>118</v>
      </c>
      <c r="AU96" s="206" t="s">
        <v>80</v>
      </c>
      <c r="AY96" s="17" t="s">
        <v>117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7" t="s">
        <v>80</v>
      </c>
      <c r="BK96" s="207">
        <f>ROUND(I96*H96,1)</f>
        <v>0</v>
      </c>
      <c r="BL96" s="17" t="s">
        <v>123</v>
      </c>
      <c r="BM96" s="206" t="s">
        <v>157</v>
      </c>
    </row>
    <row r="97" spans="1:47" s="2" customFormat="1" ht="12">
      <c r="A97" s="38"/>
      <c r="B97" s="39"/>
      <c r="C97" s="40"/>
      <c r="D97" s="208" t="s">
        <v>125</v>
      </c>
      <c r="E97" s="40"/>
      <c r="F97" s="209" t="s">
        <v>158</v>
      </c>
      <c r="G97" s="40"/>
      <c r="H97" s="40"/>
      <c r="I97" s="210"/>
      <c r="J97" s="40"/>
      <c r="K97" s="40"/>
      <c r="L97" s="44"/>
      <c r="M97" s="211"/>
      <c r="N97" s="21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125</v>
      </c>
      <c r="AU97" s="17" t="s">
        <v>80</v>
      </c>
    </row>
    <row r="98" spans="1:65" s="2" customFormat="1" ht="16.5" customHeight="1">
      <c r="A98" s="38"/>
      <c r="B98" s="39"/>
      <c r="C98" s="196" t="s">
        <v>159</v>
      </c>
      <c r="D98" s="196" t="s">
        <v>118</v>
      </c>
      <c r="E98" s="197" t="s">
        <v>160</v>
      </c>
      <c r="F98" s="198" t="s">
        <v>161</v>
      </c>
      <c r="G98" s="199" t="s">
        <v>121</v>
      </c>
      <c r="H98" s="200">
        <v>1</v>
      </c>
      <c r="I98" s="201"/>
      <c r="J98" s="200">
        <f>ROUND(I98*H98,1)</f>
        <v>0</v>
      </c>
      <c r="K98" s="198" t="s">
        <v>122</v>
      </c>
      <c r="L98" s="44"/>
      <c r="M98" s="202" t="s">
        <v>19</v>
      </c>
      <c r="N98" s="203" t="s">
        <v>43</v>
      </c>
      <c r="O98" s="84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6" t="s">
        <v>123</v>
      </c>
      <c r="AT98" s="206" t="s">
        <v>118</v>
      </c>
      <c r="AU98" s="206" t="s">
        <v>80</v>
      </c>
      <c r="AY98" s="17" t="s">
        <v>117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7" t="s">
        <v>80</v>
      </c>
      <c r="BK98" s="207">
        <f>ROUND(I98*H98,1)</f>
        <v>0</v>
      </c>
      <c r="BL98" s="17" t="s">
        <v>123</v>
      </c>
      <c r="BM98" s="206" t="s">
        <v>162</v>
      </c>
    </row>
    <row r="99" spans="1:47" s="2" customFormat="1" ht="12">
      <c r="A99" s="38"/>
      <c r="B99" s="39"/>
      <c r="C99" s="40"/>
      <c r="D99" s="208" t="s">
        <v>125</v>
      </c>
      <c r="E99" s="40"/>
      <c r="F99" s="209" t="s">
        <v>163</v>
      </c>
      <c r="G99" s="40"/>
      <c r="H99" s="40"/>
      <c r="I99" s="210"/>
      <c r="J99" s="40"/>
      <c r="K99" s="40"/>
      <c r="L99" s="44"/>
      <c r="M99" s="211"/>
      <c r="N99" s="21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125</v>
      </c>
      <c r="AU99" s="17" t="s">
        <v>80</v>
      </c>
    </row>
    <row r="100" spans="1:65" s="2" customFormat="1" ht="16.5" customHeight="1">
      <c r="A100" s="38"/>
      <c r="B100" s="39"/>
      <c r="C100" s="196" t="s">
        <v>164</v>
      </c>
      <c r="D100" s="196" t="s">
        <v>118</v>
      </c>
      <c r="E100" s="197" t="s">
        <v>165</v>
      </c>
      <c r="F100" s="198" t="s">
        <v>166</v>
      </c>
      <c r="G100" s="199" t="s">
        <v>121</v>
      </c>
      <c r="H100" s="200">
        <v>1</v>
      </c>
      <c r="I100" s="201"/>
      <c r="J100" s="200">
        <f>ROUND(I100*H100,1)</f>
        <v>0</v>
      </c>
      <c r="K100" s="198" t="s">
        <v>19</v>
      </c>
      <c r="L100" s="44"/>
      <c r="M100" s="213" t="s">
        <v>19</v>
      </c>
      <c r="N100" s="214" t="s">
        <v>43</v>
      </c>
      <c r="O100" s="215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6" t="s">
        <v>123</v>
      </c>
      <c r="AT100" s="206" t="s">
        <v>118</v>
      </c>
      <c r="AU100" s="206" t="s">
        <v>80</v>
      </c>
      <c r="AY100" s="17" t="s">
        <v>117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7" t="s">
        <v>80</v>
      </c>
      <c r="BK100" s="207">
        <f>ROUND(I100*H100,1)</f>
        <v>0</v>
      </c>
      <c r="BL100" s="17" t="s">
        <v>123</v>
      </c>
      <c r="BM100" s="206" t="s">
        <v>167</v>
      </c>
    </row>
    <row r="101" spans="1:31" s="2" customFormat="1" ht="6.95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password="CC35" sheet="1" objects="1" scenarios="1" formatColumns="0" formatRows="0" autoFilter="0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3_01/030001000"/>
    <hyperlink ref="F86" r:id="rId2" display="https://podminky.urs.cz/item/CS_URS_2023_01/032403000"/>
    <hyperlink ref="F88" r:id="rId3" display="https://podminky.urs.cz/item/CS_URS_2023_01/034503000"/>
    <hyperlink ref="F91" r:id="rId4" display="https://podminky.urs.cz/item/CS_URS_2023_01/012103000"/>
    <hyperlink ref="F93" r:id="rId5" display="https://podminky.urs.cz/item/CS_URS_2023_01/012203000"/>
    <hyperlink ref="F95" r:id="rId6" display="https://podminky.urs.cz/item/CS_URS_2023_01/012303000"/>
    <hyperlink ref="F97" r:id="rId7" display="https://podminky.urs.cz/item/CS_URS_2023_01/013254000"/>
    <hyperlink ref="F99" r:id="rId8" display="https://podminky.urs.cz/item/CS_URS_2023_01/043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168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ROUND((SUM(BE85:BE234)),2)</f>
        <v>0</v>
      </c>
      <c r="G33" s="38"/>
      <c r="H33" s="38"/>
      <c r="I33" s="148">
        <v>0.21</v>
      </c>
      <c r="J33" s="147">
        <f>ROUND(((SUM(BE85:BE234))*I33),2)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ROUND((SUM(BF85:BF234)),2)</f>
        <v>0</v>
      </c>
      <c r="G34" s="38"/>
      <c r="H34" s="38"/>
      <c r="I34" s="148">
        <v>0.15</v>
      </c>
      <c r="J34" s="147">
        <f>ROUND(((SUM(BF85:BF234))*I34),2)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ROUND((SUM(BG85:BG234)),2)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ROUND((SUM(BH85:BH234)),2)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ROUND((SUM(BI85:BI234)),2)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101 -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 hidden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J87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8"/>
      <c r="C62" s="219"/>
      <c r="D62" s="220" t="s">
        <v>171</v>
      </c>
      <c r="E62" s="221"/>
      <c r="F62" s="221"/>
      <c r="G62" s="221"/>
      <c r="H62" s="221"/>
      <c r="I62" s="221"/>
      <c r="J62" s="222">
        <f>J115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8"/>
      <c r="C63" s="219"/>
      <c r="D63" s="220" t="s">
        <v>172</v>
      </c>
      <c r="E63" s="221"/>
      <c r="F63" s="221"/>
      <c r="G63" s="221"/>
      <c r="H63" s="221"/>
      <c r="I63" s="221"/>
      <c r="J63" s="222">
        <f>J164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8"/>
      <c r="C64" s="219"/>
      <c r="D64" s="220" t="s">
        <v>173</v>
      </c>
      <c r="E64" s="221"/>
      <c r="F64" s="221"/>
      <c r="G64" s="221"/>
      <c r="H64" s="221"/>
      <c r="I64" s="221"/>
      <c r="J64" s="222">
        <f>J195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8"/>
      <c r="C65" s="219"/>
      <c r="D65" s="220" t="s">
        <v>174</v>
      </c>
      <c r="E65" s="221"/>
      <c r="F65" s="221"/>
      <c r="G65" s="221"/>
      <c r="H65" s="221"/>
      <c r="I65" s="221"/>
      <c r="J65" s="222">
        <f>J198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II-201 propustky Caltov - rekonstrukce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101 - Komunikace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9. 1. 2023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</v>
      </c>
      <c r="G81" s="40"/>
      <c r="H81" s="40"/>
      <c r="I81" s="32" t="s">
        <v>31</v>
      </c>
      <c r="J81" s="36" t="str">
        <f>E21</f>
        <v>VALBEK, spol. s 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ROMAN MITAS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0" customFormat="1" ht="29.25" customHeight="1">
      <c r="A84" s="171"/>
      <c r="B84" s="172"/>
      <c r="C84" s="173" t="s">
        <v>103</v>
      </c>
      <c r="D84" s="174" t="s">
        <v>57</v>
      </c>
      <c r="E84" s="174" t="s">
        <v>53</v>
      </c>
      <c r="F84" s="174" t="s">
        <v>54</v>
      </c>
      <c r="G84" s="174" t="s">
        <v>104</v>
      </c>
      <c r="H84" s="174" t="s">
        <v>105</v>
      </c>
      <c r="I84" s="174" t="s">
        <v>106</v>
      </c>
      <c r="J84" s="174" t="s">
        <v>98</v>
      </c>
      <c r="K84" s="175" t="s">
        <v>107</v>
      </c>
      <c r="L84" s="176"/>
      <c r="M84" s="92" t="s">
        <v>19</v>
      </c>
      <c r="N84" s="93" t="s">
        <v>42</v>
      </c>
      <c r="O84" s="93" t="s">
        <v>108</v>
      </c>
      <c r="P84" s="93" t="s">
        <v>109</v>
      </c>
      <c r="Q84" s="93" t="s">
        <v>110</v>
      </c>
      <c r="R84" s="93" t="s">
        <v>111</v>
      </c>
      <c r="S84" s="93" t="s">
        <v>112</v>
      </c>
      <c r="T84" s="94" t="s">
        <v>113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pans="1:63" s="2" customFormat="1" ht="22.8" customHeight="1">
      <c r="A85" s="38"/>
      <c r="B85" s="39"/>
      <c r="C85" s="99" t="s">
        <v>114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</f>
        <v>0</v>
      </c>
      <c r="Q85" s="96"/>
      <c r="R85" s="179">
        <f>R86</f>
        <v>1180.7910166</v>
      </c>
      <c r="S85" s="96"/>
      <c r="T85" s="180">
        <f>T86</f>
        <v>1513.72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99</v>
      </c>
      <c r="BK85" s="181">
        <f>BK86</f>
        <v>0</v>
      </c>
    </row>
    <row r="86" spans="1:63" s="11" customFormat="1" ht="25.9" customHeight="1">
      <c r="A86" s="11"/>
      <c r="B86" s="182"/>
      <c r="C86" s="183"/>
      <c r="D86" s="184" t="s">
        <v>71</v>
      </c>
      <c r="E86" s="185" t="s">
        <v>175</v>
      </c>
      <c r="F86" s="185" t="s">
        <v>176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P87+P115+P164+P195+P198</f>
        <v>0</v>
      </c>
      <c r="Q86" s="190"/>
      <c r="R86" s="191">
        <f>R87+R115+R164+R195+R198</f>
        <v>1180.7910166</v>
      </c>
      <c r="S86" s="190"/>
      <c r="T86" s="192">
        <f>T87+T115+T164+T195+T198</f>
        <v>1513.72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3" t="s">
        <v>80</v>
      </c>
      <c r="AT86" s="194" t="s">
        <v>71</v>
      </c>
      <c r="AU86" s="194" t="s">
        <v>72</v>
      </c>
      <c r="AY86" s="193" t="s">
        <v>117</v>
      </c>
      <c r="BK86" s="195">
        <f>BK87+BK115+BK164+BK195+BK198</f>
        <v>0</v>
      </c>
    </row>
    <row r="87" spans="1:63" s="11" customFormat="1" ht="22.8" customHeight="1">
      <c r="A87" s="11"/>
      <c r="B87" s="182"/>
      <c r="C87" s="183"/>
      <c r="D87" s="184" t="s">
        <v>71</v>
      </c>
      <c r="E87" s="224" t="s">
        <v>80</v>
      </c>
      <c r="F87" s="224" t="s">
        <v>177</v>
      </c>
      <c r="G87" s="183"/>
      <c r="H87" s="183"/>
      <c r="I87" s="186"/>
      <c r="J87" s="225">
        <f>BK87</f>
        <v>0</v>
      </c>
      <c r="K87" s="183"/>
      <c r="L87" s="188"/>
      <c r="M87" s="189"/>
      <c r="N87" s="190"/>
      <c r="O87" s="190"/>
      <c r="P87" s="191">
        <f>SUM(P88:P114)</f>
        <v>0</v>
      </c>
      <c r="Q87" s="190"/>
      <c r="R87" s="191">
        <f>SUM(R88:R114)</f>
        <v>207.285974</v>
      </c>
      <c r="S87" s="190"/>
      <c r="T87" s="192">
        <f>SUM(T88:T114)</f>
        <v>1399.284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3" t="s">
        <v>80</v>
      </c>
      <c r="AT87" s="194" t="s">
        <v>71</v>
      </c>
      <c r="AU87" s="194" t="s">
        <v>80</v>
      </c>
      <c r="AY87" s="193" t="s">
        <v>117</v>
      </c>
      <c r="BK87" s="195">
        <f>SUM(BK88:BK114)</f>
        <v>0</v>
      </c>
    </row>
    <row r="88" spans="1:65" s="2" customFormat="1" ht="49.05" customHeight="1">
      <c r="A88" s="38"/>
      <c r="B88" s="39"/>
      <c r="C88" s="196" t="s">
        <v>80</v>
      </c>
      <c r="D88" s="196" t="s">
        <v>118</v>
      </c>
      <c r="E88" s="197" t="s">
        <v>178</v>
      </c>
      <c r="F88" s="198" t="s">
        <v>179</v>
      </c>
      <c r="G88" s="199" t="s">
        <v>180</v>
      </c>
      <c r="H88" s="200">
        <v>1682.2</v>
      </c>
      <c r="I88" s="201"/>
      <c r="J88" s="200">
        <f>ROUND(I88*H88,1)</f>
        <v>0</v>
      </c>
      <c r="K88" s="198" t="s">
        <v>122</v>
      </c>
      <c r="L88" s="44"/>
      <c r="M88" s="202" t="s">
        <v>19</v>
      </c>
      <c r="N88" s="203" t="s">
        <v>43</v>
      </c>
      <c r="O88" s="84"/>
      <c r="P88" s="204">
        <f>O88*H88</f>
        <v>0</v>
      </c>
      <c r="Q88" s="204">
        <v>0.00017</v>
      </c>
      <c r="R88" s="204">
        <f>Q88*H88</f>
        <v>0.285974</v>
      </c>
      <c r="S88" s="204">
        <v>0.46</v>
      </c>
      <c r="T88" s="205">
        <f>S88*H88</f>
        <v>773.812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6" t="s">
        <v>139</v>
      </c>
      <c r="AT88" s="206" t="s">
        <v>118</v>
      </c>
      <c r="AU88" s="206" t="s">
        <v>82</v>
      </c>
      <c r="AY88" s="17" t="s">
        <v>117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7" t="s">
        <v>80</v>
      </c>
      <c r="BK88" s="207">
        <f>ROUND(I88*H88,1)</f>
        <v>0</v>
      </c>
      <c r="BL88" s="17" t="s">
        <v>139</v>
      </c>
      <c r="BM88" s="206" t="s">
        <v>181</v>
      </c>
    </row>
    <row r="89" spans="1:47" s="2" customFormat="1" ht="12">
      <c r="A89" s="38"/>
      <c r="B89" s="39"/>
      <c r="C89" s="40"/>
      <c r="D89" s="208" t="s">
        <v>125</v>
      </c>
      <c r="E89" s="40"/>
      <c r="F89" s="209" t="s">
        <v>182</v>
      </c>
      <c r="G89" s="40"/>
      <c r="H89" s="40"/>
      <c r="I89" s="210"/>
      <c r="J89" s="40"/>
      <c r="K89" s="40"/>
      <c r="L89" s="44"/>
      <c r="M89" s="211"/>
      <c r="N89" s="21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125</v>
      </c>
      <c r="AU89" s="17" t="s">
        <v>82</v>
      </c>
    </row>
    <row r="90" spans="1:51" s="13" customFormat="1" ht="12">
      <c r="A90" s="13"/>
      <c r="B90" s="226"/>
      <c r="C90" s="227"/>
      <c r="D90" s="228" t="s">
        <v>183</v>
      </c>
      <c r="E90" s="229" t="s">
        <v>19</v>
      </c>
      <c r="F90" s="230" t="s">
        <v>184</v>
      </c>
      <c r="G90" s="227"/>
      <c r="H90" s="231">
        <v>680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183</v>
      </c>
      <c r="AU90" s="237" t="s">
        <v>82</v>
      </c>
      <c r="AV90" s="13" t="s">
        <v>82</v>
      </c>
      <c r="AW90" s="13" t="s">
        <v>33</v>
      </c>
      <c r="AX90" s="13" t="s">
        <v>72</v>
      </c>
      <c r="AY90" s="237" t="s">
        <v>117</v>
      </c>
    </row>
    <row r="91" spans="1:51" s="13" customFormat="1" ht="12">
      <c r="A91" s="13"/>
      <c r="B91" s="226"/>
      <c r="C91" s="227"/>
      <c r="D91" s="228" t="s">
        <v>183</v>
      </c>
      <c r="E91" s="229" t="s">
        <v>19</v>
      </c>
      <c r="F91" s="230" t="s">
        <v>185</v>
      </c>
      <c r="G91" s="227"/>
      <c r="H91" s="231">
        <v>19.2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183</v>
      </c>
      <c r="AU91" s="237" t="s">
        <v>82</v>
      </c>
      <c r="AV91" s="13" t="s">
        <v>82</v>
      </c>
      <c r="AW91" s="13" t="s">
        <v>33</v>
      </c>
      <c r="AX91" s="13" t="s">
        <v>72</v>
      </c>
      <c r="AY91" s="237" t="s">
        <v>117</v>
      </c>
    </row>
    <row r="92" spans="1:51" s="13" customFormat="1" ht="12">
      <c r="A92" s="13"/>
      <c r="B92" s="226"/>
      <c r="C92" s="227"/>
      <c r="D92" s="228" t="s">
        <v>183</v>
      </c>
      <c r="E92" s="229" t="s">
        <v>19</v>
      </c>
      <c r="F92" s="230" t="s">
        <v>186</v>
      </c>
      <c r="G92" s="227"/>
      <c r="H92" s="231">
        <v>952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183</v>
      </c>
      <c r="AU92" s="237" t="s">
        <v>82</v>
      </c>
      <c r="AV92" s="13" t="s">
        <v>82</v>
      </c>
      <c r="AW92" s="13" t="s">
        <v>33</v>
      </c>
      <c r="AX92" s="13" t="s">
        <v>72</v>
      </c>
      <c r="AY92" s="237" t="s">
        <v>117</v>
      </c>
    </row>
    <row r="93" spans="1:51" s="13" customFormat="1" ht="12">
      <c r="A93" s="13"/>
      <c r="B93" s="226"/>
      <c r="C93" s="227"/>
      <c r="D93" s="228" t="s">
        <v>183</v>
      </c>
      <c r="E93" s="229" t="s">
        <v>19</v>
      </c>
      <c r="F93" s="230" t="s">
        <v>187</v>
      </c>
      <c r="G93" s="227"/>
      <c r="H93" s="231">
        <v>31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183</v>
      </c>
      <c r="AU93" s="237" t="s">
        <v>82</v>
      </c>
      <c r="AV93" s="13" t="s">
        <v>82</v>
      </c>
      <c r="AW93" s="13" t="s">
        <v>33</v>
      </c>
      <c r="AX93" s="13" t="s">
        <v>72</v>
      </c>
      <c r="AY93" s="237" t="s">
        <v>117</v>
      </c>
    </row>
    <row r="94" spans="1:51" s="14" customFormat="1" ht="12">
      <c r="A94" s="14"/>
      <c r="B94" s="238"/>
      <c r="C94" s="239"/>
      <c r="D94" s="228" t="s">
        <v>183</v>
      </c>
      <c r="E94" s="240" t="s">
        <v>19</v>
      </c>
      <c r="F94" s="241" t="s">
        <v>188</v>
      </c>
      <c r="G94" s="239"/>
      <c r="H94" s="242">
        <v>1682.2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8" t="s">
        <v>183</v>
      </c>
      <c r="AU94" s="248" t="s">
        <v>82</v>
      </c>
      <c r="AV94" s="14" t="s">
        <v>139</v>
      </c>
      <c r="AW94" s="14" t="s">
        <v>33</v>
      </c>
      <c r="AX94" s="14" t="s">
        <v>80</v>
      </c>
      <c r="AY94" s="248" t="s">
        <v>117</v>
      </c>
    </row>
    <row r="95" spans="1:65" s="2" customFormat="1" ht="66.75" customHeight="1">
      <c r="A95" s="38"/>
      <c r="B95" s="39"/>
      <c r="C95" s="196" t="s">
        <v>82</v>
      </c>
      <c r="D95" s="196" t="s">
        <v>118</v>
      </c>
      <c r="E95" s="197" t="s">
        <v>189</v>
      </c>
      <c r="F95" s="198" t="s">
        <v>190</v>
      </c>
      <c r="G95" s="199" t="s">
        <v>180</v>
      </c>
      <c r="H95" s="200">
        <v>1078.4</v>
      </c>
      <c r="I95" s="201"/>
      <c r="J95" s="200">
        <f>ROUND(I95*H95,1)</f>
        <v>0</v>
      </c>
      <c r="K95" s="198" t="s">
        <v>122</v>
      </c>
      <c r="L95" s="44"/>
      <c r="M95" s="202" t="s">
        <v>19</v>
      </c>
      <c r="N95" s="203" t="s">
        <v>43</v>
      </c>
      <c r="O95" s="84"/>
      <c r="P95" s="204">
        <f>O95*H95</f>
        <v>0</v>
      </c>
      <c r="Q95" s="204">
        <v>0</v>
      </c>
      <c r="R95" s="204">
        <f>Q95*H95</f>
        <v>0</v>
      </c>
      <c r="S95" s="204">
        <v>0.58</v>
      </c>
      <c r="T95" s="205">
        <f>S95*H95</f>
        <v>625.472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6" t="s">
        <v>139</v>
      </c>
      <c r="AT95" s="206" t="s">
        <v>118</v>
      </c>
      <c r="AU95" s="206" t="s">
        <v>82</v>
      </c>
      <c r="AY95" s="17" t="s">
        <v>117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7" t="s">
        <v>80</v>
      </c>
      <c r="BK95" s="207">
        <f>ROUND(I95*H95,1)</f>
        <v>0</v>
      </c>
      <c r="BL95" s="17" t="s">
        <v>139</v>
      </c>
      <c r="BM95" s="206" t="s">
        <v>191</v>
      </c>
    </row>
    <row r="96" spans="1:47" s="2" customFormat="1" ht="12">
      <c r="A96" s="38"/>
      <c r="B96" s="39"/>
      <c r="C96" s="40"/>
      <c r="D96" s="208" t="s">
        <v>125</v>
      </c>
      <c r="E96" s="40"/>
      <c r="F96" s="209" t="s">
        <v>192</v>
      </c>
      <c r="G96" s="40"/>
      <c r="H96" s="40"/>
      <c r="I96" s="210"/>
      <c r="J96" s="40"/>
      <c r="K96" s="40"/>
      <c r="L96" s="44"/>
      <c r="M96" s="211"/>
      <c r="N96" s="21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82</v>
      </c>
    </row>
    <row r="97" spans="1:51" s="13" customFormat="1" ht="12">
      <c r="A97" s="13"/>
      <c r="B97" s="226"/>
      <c r="C97" s="227"/>
      <c r="D97" s="228" t="s">
        <v>183</v>
      </c>
      <c r="E97" s="229" t="s">
        <v>19</v>
      </c>
      <c r="F97" s="230" t="s">
        <v>184</v>
      </c>
      <c r="G97" s="227"/>
      <c r="H97" s="231">
        <v>680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183</v>
      </c>
      <c r="AU97" s="237" t="s">
        <v>82</v>
      </c>
      <c r="AV97" s="13" t="s">
        <v>82</v>
      </c>
      <c r="AW97" s="13" t="s">
        <v>33</v>
      </c>
      <c r="AX97" s="13" t="s">
        <v>72</v>
      </c>
      <c r="AY97" s="237" t="s">
        <v>117</v>
      </c>
    </row>
    <row r="98" spans="1:51" s="13" customFormat="1" ht="12">
      <c r="A98" s="13"/>
      <c r="B98" s="226"/>
      <c r="C98" s="227"/>
      <c r="D98" s="228" t="s">
        <v>183</v>
      </c>
      <c r="E98" s="229" t="s">
        <v>19</v>
      </c>
      <c r="F98" s="230" t="s">
        <v>193</v>
      </c>
      <c r="G98" s="227"/>
      <c r="H98" s="231">
        <v>38.4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183</v>
      </c>
      <c r="AU98" s="237" t="s">
        <v>82</v>
      </c>
      <c r="AV98" s="13" t="s">
        <v>82</v>
      </c>
      <c r="AW98" s="13" t="s">
        <v>33</v>
      </c>
      <c r="AX98" s="13" t="s">
        <v>72</v>
      </c>
      <c r="AY98" s="237" t="s">
        <v>117</v>
      </c>
    </row>
    <row r="99" spans="1:51" s="13" customFormat="1" ht="12">
      <c r="A99" s="13"/>
      <c r="B99" s="226"/>
      <c r="C99" s="227"/>
      <c r="D99" s="228" t="s">
        <v>183</v>
      </c>
      <c r="E99" s="229" t="s">
        <v>19</v>
      </c>
      <c r="F99" s="230" t="s">
        <v>194</v>
      </c>
      <c r="G99" s="227"/>
      <c r="H99" s="231">
        <v>360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183</v>
      </c>
      <c r="AU99" s="237" t="s">
        <v>82</v>
      </c>
      <c r="AV99" s="13" t="s">
        <v>82</v>
      </c>
      <c r="AW99" s="13" t="s">
        <v>33</v>
      </c>
      <c r="AX99" s="13" t="s">
        <v>72</v>
      </c>
      <c r="AY99" s="237" t="s">
        <v>117</v>
      </c>
    </row>
    <row r="100" spans="1:51" s="14" customFormat="1" ht="12">
      <c r="A100" s="14"/>
      <c r="B100" s="238"/>
      <c r="C100" s="239"/>
      <c r="D100" s="228" t="s">
        <v>183</v>
      </c>
      <c r="E100" s="240" t="s">
        <v>19</v>
      </c>
      <c r="F100" s="241" t="s">
        <v>188</v>
      </c>
      <c r="G100" s="239"/>
      <c r="H100" s="242">
        <v>1078.4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183</v>
      </c>
      <c r="AU100" s="248" t="s">
        <v>82</v>
      </c>
      <c r="AV100" s="14" t="s">
        <v>139</v>
      </c>
      <c r="AW100" s="14" t="s">
        <v>33</v>
      </c>
      <c r="AX100" s="14" t="s">
        <v>80</v>
      </c>
      <c r="AY100" s="248" t="s">
        <v>117</v>
      </c>
    </row>
    <row r="101" spans="1:65" s="2" customFormat="1" ht="44.25" customHeight="1">
      <c r="A101" s="38"/>
      <c r="B101" s="39"/>
      <c r="C101" s="196" t="s">
        <v>131</v>
      </c>
      <c r="D101" s="196" t="s">
        <v>118</v>
      </c>
      <c r="E101" s="197" t="s">
        <v>195</v>
      </c>
      <c r="F101" s="198" t="s">
        <v>196</v>
      </c>
      <c r="G101" s="199" t="s">
        <v>197</v>
      </c>
      <c r="H101" s="200">
        <v>92</v>
      </c>
      <c r="I101" s="201"/>
      <c r="J101" s="200">
        <f>ROUND(I101*H101,1)</f>
        <v>0</v>
      </c>
      <c r="K101" s="198" t="s">
        <v>122</v>
      </c>
      <c r="L101" s="44"/>
      <c r="M101" s="202" t="s">
        <v>19</v>
      </c>
      <c r="N101" s="203" t="s">
        <v>43</v>
      </c>
      <c r="O101" s="84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6" t="s">
        <v>139</v>
      </c>
      <c r="AT101" s="206" t="s">
        <v>118</v>
      </c>
      <c r="AU101" s="206" t="s">
        <v>82</v>
      </c>
      <c r="AY101" s="17" t="s">
        <v>117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7" t="s">
        <v>80</v>
      </c>
      <c r="BK101" s="207">
        <f>ROUND(I101*H101,1)</f>
        <v>0</v>
      </c>
      <c r="BL101" s="17" t="s">
        <v>139</v>
      </c>
      <c r="BM101" s="206" t="s">
        <v>198</v>
      </c>
    </row>
    <row r="102" spans="1:47" s="2" customFormat="1" ht="12">
      <c r="A102" s="38"/>
      <c r="B102" s="39"/>
      <c r="C102" s="40"/>
      <c r="D102" s="208" t="s">
        <v>125</v>
      </c>
      <c r="E102" s="40"/>
      <c r="F102" s="209" t="s">
        <v>199</v>
      </c>
      <c r="G102" s="40"/>
      <c r="H102" s="40"/>
      <c r="I102" s="210"/>
      <c r="J102" s="40"/>
      <c r="K102" s="40"/>
      <c r="L102" s="44"/>
      <c r="M102" s="211"/>
      <c r="N102" s="21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82</v>
      </c>
    </row>
    <row r="103" spans="1:51" s="15" customFormat="1" ht="12">
      <c r="A103" s="15"/>
      <c r="B103" s="249"/>
      <c r="C103" s="250"/>
      <c r="D103" s="228" t="s">
        <v>183</v>
      </c>
      <c r="E103" s="251" t="s">
        <v>19</v>
      </c>
      <c r="F103" s="252" t="s">
        <v>200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183</v>
      </c>
      <c r="AU103" s="258" t="s">
        <v>82</v>
      </c>
      <c r="AV103" s="15" t="s">
        <v>80</v>
      </c>
      <c r="AW103" s="15" t="s">
        <v>33</v>
      </c>
      <c r="AX103" s="15" t="s">
        <v>72</v>
      </c>
      <c r="AY103" s="258" t="s">
        <v>117</v>
      </c>
    </row>
    <row r="104" spans="1:51" s="13" customFormat="1" ht="12">
      <c r="A104" s="13"/>
      <c r="B104" s="226"/>
      <c r="C104" s="227"/>
      <c r="D104" s="228" t="s">
        <v>183</v>
      </c>
      <c r="E104" s="229" t="s">
        <v>19</v>
      </c>
      <c r="F104" s="230" t="s">
        <v>201</v>
      </c>
      <c r="G104" s="227"/>
      <c r="H104" s="231">
        <v>92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183</v>
      </c>
      <c r="AU104" s="237" t="s">
        <v>82</v>
      </c>
      <c r="AV104" s="13" t="s">
        <v>82</v>
      </c>
      <c r="AW104" s="13" t="s">
        <v>33</v>
      </c>
      <c r="AX104" s="13" t="s">
        <v>72</v>
      </c>
      <c r="AY104" s="237" t="s">
        <v>117</v>
      </c>
    </row>
    <row r="105" spans="1:51" s="14" customFormat="1" ht="12">
      <c r="A105" s="14"/>
      <c r="B105" s="238"/>
      <c r="C105" s="239"/>
      <c r="D105" s="228" t="s">
        <v>183</v>
      </c>
      <c r="E105" s="240" t="s">
        <v>19</v>
      </c>
      <c r="F105" s="241" t="s">
        <v>188</v>
      </c>
      <c r="G105" s="239"/>
      <c r="H105" s="242">
        <v>92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183</v>
      </c>
      <c r="AU105" s="248" t="s">
        <v>82</v>
      </c>
      <c r="AV105" s="14" t="s">
        <v>139</v>
      </c>
      <c r="AW105" s="14" t="s">
        <v>4</v>
      </c>
      <c r="AX105" s="14" t="s">
        <v>80</v>
      </c>
      <c r="AY105" s="248" t="s">
        <v>117</v>
      </c>
    </row>
    <row r="106" spans="1:65" s="2" customFormat="1" ht="16.5" customHeight="1">
      <c r="A106" s="38"/>
      <c r="B106" s="39"/>
      <c r="C106" s="259" t="s">
        <v>139</v>
      </c>
      <c r="D106" s="259" t="s">
        <v>202</v>
      </c>
      <c r="E106" s="260" t="s">
        <v>203</v>
      </c>
      <c r="F106" s="261" t="s">
        <v>204</v>
      </c>
      <c r="G106" s="262" t="s">
        <v>205</v>
      </c>
      <c r="H106" s="263">
        <v>207</v>
      </c>
      <c r="I106" s="264"/>
      <c r="J106" s="263">
        <f>ROUND(I106*H106,1)</f>
        <v>0</v>
      </c>
      <c r="K106" s="261" t="s">
        <v>122</v>
      </c>
      <c r="L106" s="265"/>
      <c r="M106" s="266" t="s">
        <v>19</v>
      </c>
      <c r="N106" s="267" t="s">
        <v>43</v>
      </c>
      <c r="O106" s="84"/>
      <c r="P106" s="204">
        <f>O106*H106</f>
        <v>0</v>
      </c>
      <c r="Q106" s="204">
        <v>1</v>
      </c>
      <c r="R106" s="204">
        <f>Q106*H106</f>
        <v>207</v>
      </c>
      <c r="S106" s="204">
        <v>0</v>
      </c>
      <c r="T106" s="20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6" t="s">
        <v>159</v>
      </c>
      <c r="AT106" s="206" t="s">
        <v>202</v>
      </c>
      <c r="AU106" s="206" t="s">
        <v>82</v>
      </c>
      <c r="AY106" s="17" t="s">
        <v>117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7" t="s">
        <v>80</v>
      </c>
      <c r="BK106" s="207">
        <f>ROUND(I106*H106,1)</f>
        <v>0</v>
      </c>
      <c r="BL106" s="17" t="s">
        <v>139</v>
      </c>
      <c r="BM106" s="206" t="s">
        <v>206</v>
      </c>
    </row>
    <row r="107" spans="1:51" s="13" customFormat="1" ht="12">
      <c r="A107" s="13"/>
      <c r="B107" s="226"/>
      <c r="C107" s="227"/>
      <c r="D107" s="228" t="s">
        <v>183</v>
      </c>
      <c r="E107" s="229" t="s">
        <v>19</v>
      </c>
      <c r="F107" s="230" t="s">
        <v>207</v>
      </c>
      <c r="G107" s="227"/>
      <c r="H107" s="231">
        <v>207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183</v>
      </c>
      <c r="AU107" s="237" t="s">
        <v>82</v>
      </c>
      <c r="AV107" s="13" t="s">
        <v>82</v>
      </c>
      <c r="AW107" s="13" t="s">
        <v>33</v>
      </c>
      <c r="AX107" s="13" t="s">
        <v>72</v>
      </c>
      <c r="AY107" s="237" t="s">
        <v>117</v>
      </c>
    </row>
    <row r="108" spans="1:51" s="14" customFormat="1" ht="12">
      <c r="A108" s="14"/>
      <c r="B108" s="238"/>
      <c r="C108" s="239"/>
      <c r="D108" s="228" t="s">
        <v>183</v>
      </c>
      <c r="E108" s="240" t="s">
        <v>19</v>
      </c>
      <c r="F108" s="241" t="s">
        <v>188</v>
      </c>
      <c r="G108" s="239"/>
      <c r="H108" s="242">
        <v>207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183</v>
      </c>
      <c r="AU108" s="248" t="s">
        <v>82</v>
      </c>
      <c r="AV108" s="14" t="s">
        <v>139</v>
      </c>
      <c r="AW108" s="14" t="s">
        <v>4</v>
      </c>
      <c r="AX108" s="14" t="s">
        <v>80</v>
      </c>
      <c r="AY108" s="248" t="s">
        <v>117</v>
      </c>
    </row>
    <row r="109" spans="1:65" s="2" customFormat="1" ht="33" customHeight="1">
      <c r="A109" s="38"/>
      <c r="B109" s="39"/>
      <c r="C109" s="196" t="s">
        <v>144</v>
      </c>
      <c r="D109" s="196" t="s">
        <v>118</v>
      </c>
      <c r="E109" s="197" t="s">
        <v>208</v>
      </c>
      <c r="F109" s="198" t="s">
        <v>209</v>
      </c>
      <c r="G109" s="199" t="s">
        <v>180</v>
      </c>
      <c r="H109" s="200">
        <v>1078.4</v>
      </c>
      <c r="I109" s="201"/>
      <c r="J109" s="200">
        <f>ROUND(I109*H109,1)</f>
        <v>0</v>
      </c>
      <c r="K109" s="198" t="s">
        <v>122</v>
      </c>
      <c r="L109" s="44"/>
      <c r="M109" s="202" t="s">
        <v>19</v>
      </c>
      <c r="N109" s="203" t="s">
        <v>43</v>
      </c>
      <c r="O109" s="84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6" t="s">
        <v>139</v>
      </c>
      <c r="AT109" s="206" t="s">
        <v>118</v>
      </c>
      <c r="AU109" s="206" t="s">
        <v>82</v>
      </c>
      <c r="AY109" s="17" t="s">
        <v>117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7" t="s">
        <v>80</v>
      </c>
      <c r="BK109" s="207">
        <f>ROUND(I109*H109,1)</f>
        <v>0</v>
      </c>
      <c r="BL109" s="17" t="s">
        <v>139</v>
      </c>
      <c r="BM109" s="206" t="s">
        <v>210</v>
      </c>
    </row>
    <row r="110" spans="1:47" s="2" customFormat="1" ht="12">
      <c r="A110" s="38"/>
      <c r="B110" s="39"/>
      <c r="C110" s="40"/>
      <c r="D110" s="208" t="s">
        <v>125</v>
      </c>
      <c r="E110" s="40"/>
      <c r="F110" s="209" t="s">
        <v>211</v>
      </c>
      <c r="G110" s="40"/>
      <c r="H110" s="40"/>
      <c r="I110" s="210"/>
      <c r="J110" s="40"/>
      <c r="K110" s="40"/>
      <c r="L110" s="44"/>
      <c r="M110" s="211"/>
      <c r="N110" s="212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125</v>
      </c>
      <c r="AU110" s="17" t="s">
        <v>82</v>
      </c>
    </row>
    <row r="111" spans="1:51" s="13" customFormat="1" ht="12">
      <c r="A111" s="13"/>
      <c r="B111" s="226"/>
      <c r="C111" s="227"/>
      <c r="D111" s="228" t="s">
        <v>183</v>
      </c>
      <c r="E111" s="229" t="s">
        <v>19</v>
      </c>
      <c r="F111" s="230" t="s">
        <v>184</v>
      </c>
      <c r="G111" s="227"/>
      <c r="H111" s="231">
        <v>680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183</v>
      </c>
      <c r="AU111" s="237" t="s">
        <v>82</v>
      </c>
      <c r="AV111" s="13" t="s">
        <v>82</v>
      </c>
      <c r="AW111" s="13" t="s">
        <v>33</v>
      </c>
      <c r="AX111" s="13" t="s">
        <v>72</v>
      </c>
      <c r="AY111" s="237" t="s">
        <v>117</v>
      </c>
    </row>
    <row r="112" spans="1:51" s="13" customFormat="1" ht="12">
      <c r="A112" s="13"/>
      <c r="B112" s="226"/>
      <c r="C112" s="227"/>
      <c r="D112" s="228" t="s">
        <v>183</v>
      </c>
      <c r="E112" s="229" t="s">
        <v>19</v>
      </c>
      <c r="F112" s="230" t="s">
        <v>193</v>
      </c>
      <c r="G112" s="227"/>
      <c r="H112" s="231">
        <v>38.4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183</v>
      </c>
      <c r="AU112" s="237" t="s">
        <v>82</v>
      </c>
      <c r="AV112" s="13" t="s">
        <v>82</v>
      </c>
      <c r="AW112" s="13" t="s">
        <v>33</v>
      </c>
      <c r="AX112" s="13" t="s">
        <v>72</v>
      </c>
      <c r="AY112" s="237" t="s">
        <v>117</v>
      </c>
    </row>
    <row r="113" spans="1:51" s="13" customFormat="1" ht="12">
      <c r="A113" s="13"/>
      <c r="B113" s="226"/>
      <c r="C113" s="227"/>
      <c r="D113" s="228" t="s">
        <v>183</v>
      </c>
      <c r="E113" s="229" t="s">
        <v>19</v>
      </c>
      <c r="F113" s="230" t="s">
        <v>194</v>
      </c>
      <c r="G113" s="227"/>
      <c r="H113" s="231">
        <v>360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183</v>
      </c>
      <c r="AU113" s="237" t="s">
        <v>82</v>
      </c>
      <c r="AV113" s="13" t="s">
        <v>82</v>
      </c>
      <c r="AW113" s="13" t="s">
        <v>33</v>
      </c>
      <c r="AX113" s="13" t="s">
        <v>72</v>
      </c>
      <c r="AY113" s="237" t="s">
        <v>117</v>
      </c>
    </row>
    <row r="114" spans="1:51" s="14" customFormat="1" ht="12">
      <c r="A114" s="14"/>
      <c r="B114" s="238"/>
      <c r="C114" s="239"/>
      <c r="D114" s="228" t="s">
        <v>183</v>
      </c>
      <c r="E114" s="240" t="s">
        <v>19</v>
      </c>
      <c r="F114" s="241" t="s">
        <v>188</v>
      </c>
      <c r="G114" s="239"/>
      <c r="H114" s="242">
        <v>1078.4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183</v>
      </c>
      <c r="AU114" s="248" t="s">
        <v>82</v>
      </c>
      <c r="AV114" s="14" t="s">
        <v>139</v>
      </c>
      <c r="AW114" s="14" t="s">
        <v>4</v>
      </c>
      <c r="AX114" s="14" t="s">
        <v>80</v>
      </c>
      <c r="AY114" s="248" t="s">
        <v>117</v>
      </c>
    </row>
    <row r="115" spans="1:63" s="11" customFormat="1" ht="22.8" customHeight="1">
      <c r="A115" s="11"/>
      <c r="B115" s="182"/>
      <c r="C115" s="183"/>
      <c r="D115" s="184" t="s">
        <v>71</v>
      </c>
      <c r="E115" s="224" t="s">
        <v>144</v>
      </c>
      <c r="F115" s="224" t="s">
        <v>212</v>
      </c>
      <c r="G115" s="183"/>
      <c r="H115" s="183"/>
      <c r="I115" s="186"/>
      <c r="J115" s="225">
        <f>BK115</f>
        <v>0</v>
      </c>
      <c r="K115" s="183"/>
      <c r="L115" s="188"/>
      <c r="M115" s="189"/>
      <c r="N115" s="190"/>
      <c r="O115" s="190"/>
      <c r="P115" s="191">
        <f>SUM(P116:P163)</f>
        <v>0</v>
      </c>
      <c r="Q115" s="190"/>
      <c r="R115" s="191">
        <f>SUM(R116:R163)</f>
        <v>956.6159289999999</v>
      </c>
      <c r="S115" s="190"/>
      <c r="T115" s="192">
        <f>SUM(T116:T163)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3" t="s">
        <v>80</v>
      </c>
      <c r="AT115" s="194" t="s">
        <v>71</v>
      </c>
      <c r="AU115" s="194" t="s">
        <v>80</v>
      </c>
      <c r="AY115" s="193" t="s">
        <v>117</v>
      </c>
      <c r="BK115" s="195">
        <f>SUM(BK116:BK163)</f>
        <v>0</v>
      </c>
    </row>
    <row r="116" spans="1:65" s="2" customFormat="1" ht="33" customHeight="1">
      <c r="A116" s="38"/>
      <c r="B116" s="39"/>
      <c r="C116" s="196" t="s">
        <v>149</v>
      </c>
      <c r="D116" s="196" t="s">
        <v>118</v>
      </c>
      <c r="E116" s="197" t="s">
        <v>213</v>
      </c>
      <c r="F116" s="198" t="s">
        <v>214</v>
      </c>
      <c r="G116" s="199" t="s">
        <v>180</v>
      </c>
      <c r="H116" s="200">
        <v>1097.6</v>
      </c>
      <c r="I116" s="201"/>
      <c r="J116" s="200">
        <f>ROUND(I116*H116,1)</f>
        <v>0</v>
      </c>
      <c r="K116" s="198" t="s">
        <v>122</v>
      </c>
      <c r="L116" s="44"/>
      <c r="M116" s="202" t="s">
        <v>19</v>
      </c>
      <c r="N116" s="203" t="s">
        <v>43</v>
      </c>
      <c r="O116" s="84"/>
      <c r="P116" s="204">
        <f>O116*H116</f>
        <v>0</v>
      </c>
      <c r="Q116" s="204">
        <v>0.345</v>
      </c>
      <c r="R116" s="204">
        <f>Q116*H116</f>
        <v>378.6719999999999</v>
      </c>
      <c r="S116" s="204">
        <v>0</v>
      </c>
      <c r="T116" s="20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6" t="s">
        <v>139</v>
      </c>
      <c r="AT116" s="206" t="s">
        <v>118</v>
      </c>
      <c r="AU116" s="206" t="s">
        <v>82</v>
      </c>
      <c r="AY116" s="17" t="s">
        <v>117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7" t="s">
        <v>80</v>
      </c>
      <c r="BK116" s="207">
        <f>ROUND(I116*H116,1)</f>
        <v>0</v>
      </c>
      <c r="BL116" s="17" t="s">
        <v>139</v>
      </c>
      <c r="BM116" s="206" t="s">
        <v>215</v>
      </c>
    </row>
    <row r="117" spans="1:47" s="2" customFormat="1" ht="12">
      <c r="A117" s="38"/>
      <c r="B117" s="39"/>
      <c r="C117" s="40"/>
      <c r="D117" s="208" t="s">
        <v>125</v>
      </c>
      <c r="E117" s="40"/>
      <c r="F117" s="209" t="s">
        <v>216</v>
      </c>
      <c r="G117" s="40"/>
      <c r="H117" s="40"/>
      <c r="I117" s="210"/>
      <c r="J117" s="40"/>
      <c r="K117" s="40"/>
      <c r="L117" s="44"/>
      <c r="M117" s="211"/>
      <c r="N117" s="21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82</v>
      </c>
    </row>
    <row r="118" spans="1:51" s="13" customFormat="1" ht="12">
      <c r="A118" s="13"/>
      <c r="B118" s="226"/>
      <c r="C118" s="227"/>
      <c r="D118" s="228" t="s">
        <v>183</v>
      </c>
      <c r="E118" s="229" t="s">
        <v>19</v>
      </c>
      <c r="F118" s="230" t="s">
        <v>184</v>
      </c>
      <c r="G118" s="227"/>
      <c r="H118" s="231">
        <v>680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183</v>
      </c>
      <c r="AU118" s="237" t="s">
        <v>82</v>
      </c>
      <c r="AV118" s="13" t="s">
        <v>82</v>
      </c>
      <c r="AW118" s="13" t="s">
        <v>33</v>
      </c>
      <c r="AX118" s="13" t="s">
        <v>72</v>
      </c>
      <c r="AY118" s="237" t="s">
        <v>117</v>
      </c>
    </row>
    <row r="119" spans="1:51" s="13" customFormat="1" ht="12">
      <c r="A119" s="13"/>
      <c r="B119" s="226"/>
      <c r="C119" s="227"/>
      <c r="D119" s="228" t="s">
        <v>183</v>
      </c>
      <c r="E119" s="229" t="s">
        <v>19</v>
      </c>
      <c r="F119" s="230" t="s">
        <v>217</v>
      </c>
      <c r="G119" s="227"/>
      <c r="H119" s="231">
        <v>57.6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183</v>
      </c>
      <c r="AU119" s="237" t="s">
        <v>82</v>
      </c>
      <c r="AV119" s="13" t="s">
        <v>82</v>
      </c>
      <c r="AW119" s="13" t="s">
        <v>33</v>
      </c>
      <c r="AX119" s="13" t="s">
        <v>72</v>
      </c>
      <c r="AY119" s="237" t="s">
        <v>117</v>
      </c>
    </row>
    <row r="120" spans="1:51" s="13" customFormat="1" ht="12">
      <c r="A120" s="13"/>
      <c r="B120" s="226"/>
      <c r="C120" s="227"/>
      <c r="D120" s="228" t="s">
        <v>183</v>
      </c>
      <c r="E120" s="229" t="s">
        <v>19</v>
      </c>
      <c r="F120" s="230" t="s">
        <v>194</v>
      </c>
      <c r="G120" s="227"/>
      <c r="H120" s="231">
        <v>360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183</v>
      </c>
      <c r="AU120" s="237" t="s">
        <v>82</v>
      </c>
      <c r="AV120" s="13" t="s">
        <v>82</v>
      </c>
      <c r="AW120" s="13" t="s">
        <v>33</v>
      </c>
      <c r="AX120" s="13" t="s">
        <v>72</v>
      </c>
      <c r="AY120" s="237" t="s">
        <v>117</v>
      </c>
    </row>
    <row r="121" spans="1:51" s="14" customFormat="1" ht="12">
      <c r="A121" s="14"/>
      <c r="B121" s="238"/>
      <c r="C121" s="239"/>
      <c r="D121" s="228" t="s">
        <v>183</v>
      </c>
      <c r="E121" s="240" t="s">
        <v>19</v>
      </c>
      <c r="F121" s="241" t="s">
        <v>188</v>
      </c>
      <c r="G121" s="239"/>
      <c r="H121" s="242">
        <v>1097.6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183</v>
      </c>
      <c r="AU121" s="248" t="s">
        <v>82</v>
      </c>
      <c r="AV121" s="14" t="s">
        <v>139</v>
      </c>
      <c r="AW121" s="14" t="s">
        <v>33</v>
      </c>
      <c r="AX121" s="14" t="s">
        <v>80</v>
      </c>
      <c r="AY121" s="248" t="s">
        <v>117</v>
      </c>
    </row>
    <row r="122" spans="1:65" s="2" customFormat="1" ht="37.8" customHeight="1">
      <c r="A122" s="38"/>
      <c r="B122" s="39"/>
      <c r="C122" s="196" t="s">
        <v>154</v>
      </c>
      <c r="D122" s="196" t="s">
        <v>118</v>
      </c>
      <c r="E122" s="197" t="s">
        <v>218</v>
      </c>
      <c r="F122" s="198" t="s">
        <v>219</v>
      </c>
      <c r="G122" s="199" t="s">
        <v>180</v>
      </c>
      <c r="H122" s="200">
        <v>1078.4</v>
      </c>
      <c r="I122" s="201"/>
      <c r="J122" s="200">
        <f>ROUND(I122*H122,1)</f>
        <v>0</v>
      </c>
      <c r="K122" s="198" t="s">
        <v>122</v>
      </c>
      <c r="L122" s="44"/>
      <c r="M122" s="202" t="s">
        <v>19</v>
      </c>
      <c r="N122" s="203" t="s">
        <v>43</v>
      </c>
      <c r="O122" s="84"/>
      <c r="P122" s="204">
        <f>O122*H122</f>
        <v>0</v>
      </c>
      <c r="Q122" s="204">
        <v>0.42149</v>
      </c>
      <c r="R122" s="204">
        <f>Q122*H122</f>
        <v>454.53481600000003</v>
      </c>
      <c r="S122" s="204">
        <v>0</v>
      </c>
      <c r="T122" s="20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6" t="s">
        <v>139</v>
      </c>
      <c r="AT122" s="206" t="s">
        <v>118</v>
      </c>
      <c r="AU122" s="206" t="s">
        <v>82</v>
      </c>
      <c r="AY122" s="17" t="s">
        <v>117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7" t="s">
        <v>80</v>
      </c>
      <c r="BK122" s="207">
        <f>ROUND(I122*H122,1)</f>
        <v>0</v>
      </c>
      <c r="BL122" s="17" t="s">
        <v>139</v>
      </c>
      <c r="BM122" s="206" t="s">
        <v>220</v>
      </c>
    </row>
    <row r="123" spans="1:47" s="2" customFormat="1" ht="12">
      <c r="A123" s="38"/>
      <c r="B123" s="39"/>
      <c r="C123" s="40"/>
      <c r="D123" s="208" t="s">
        <v>125</v>
      </c>
      <c r="E123" s="40"/>
      <c r="F123" s="209" t="s">
        <v>221</v>
      </c>
      <c r="G123" s="40"/>
      <c r="H123" s="40"/>
      <c r="I123" s="210"/>
      <c r="J123" s="40"/>
      <c r="K123" s="40"/>
      <c r="L123" s="44"/>
      <c r="M123" s="211"/>
      <c r="N123" s="21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82</v>
      </c>
    </row>
    <row r="124" spans="1:51" s="13" customFormat="1" ht="12">
      <c r="A124" s="13"/>
      <c r="B124" s="226"/>
      <c r="C124" s="227"/>
      <c r="D124" s="228" t="s">
        <v>183</v>
      </c>
      <c r="E124" s="229" t="s">
        <v>19</v>
      </c>
      <c r="F124" s="230" t="s">
        <v>184</v>
      </c>
      <c r="G124" s="227"/>
      <c r="H124" s="231">
        <v>680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183</v>
      </c>
      <c r="AU124" s="237" t="s">
        <v>82</v>
      </c>
      <c r="AV124" s="13" t="s">
        <v>82</v>
      </c>
      <c r="AW124" s="13" t="s">
        <v>33</v>
      </c>
      <c r="AX124" s="13" t="s">
        <v>72</v>
      </c>
      <c r="AY124" s="237" t="s">
        <v>117</v>
      </c>
    </row>
    <row r="125" spans="1:51" s="13" customFormat="1" ht="12">
      <c r="A125" s="13"/>
      <c r="B125" s="226"/>
      <c r="C125" s="227"/>
      <c r="D125" s="228" t="s">
        <v>183</v>
      </c>
      <c r="E125" s="229" t="s">
        <v>19</v>
      </c>
      <c r="F125" s="230" t="s">
        <v>193</v>
      </c>
      <c r="G125" s="227"/>
      <c r="H125" s="231">
        <v>38.4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183</v>
      </c>
      <c r="AU125" s="237" t="s">
        <v>82</v>
      </c>
      <c r="AV125" s="13" t="s">
        <v>82</v>
      </c>
      <c r="AW125" s="13" t="s">
        <v>33</v>
      </c>
      <c r="AX125" s="13" t="s">
        <v>72</v>
      </c>
      <c r="AY125" s="237" t="s">
        <v>117</v>
      </c>
    </row>
    <row r="126" spans="1:51" s="13" customFormat="1" ht="12">
      <c r="A126" s="13"/>
      <c r="B126" s="226"/>
      <c r="C126" s="227"/>
      <c r="D126" s="228" t="s">
        <v>183</v>
      </c>
      <c r="E126" s="229" t="s">
        <v>19</v>
      </c>
      <c r="F126" s="230" t="s">
        <v>194</v>
      </c>
      <c r="G126" s="227"/>
      <c r="H126" s="231">
        <v>360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183</v>
      </c>
      <c r="AU126" s="237" t="s">
        <v>82</v>
      </c>
      <c r="AV126" s="13" t="s">
        <v>82</v>
      </c>
      <c r="AW126" s="13" t="s">
        <v>33</v>
      </c>
      <c r="AX126" s="13" t="s">
        <v>72</v>
      </c>
      <c r="AY126" s="237" t="s">
        <v>117</v>
      </c>
    </row>
    <row r="127" spans="1:51" s="14" customFormat="1" ht="12">
      <c r="A127" s="14"/>
      <c r="B127" s="238"/>
      <c r="C127" s="239"/>
      <c r="D127" s="228" t="s">
        <v>183</v>
      </c>
      <c r="E127" s="240" t="s">
        <v>19</v>
      </c>
      <c r="F127" s="241" t="s">
        <v>188</v>
      </c>
      <c r="G127" s="239"/>
      <c r="H127" s="242">
        <v>1078.4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183</v>
      </c>
      <c r="AU127" s="248" t="s">
        <v>82</v>
      </c>
      <c r="AV127" s="14" t="s">
        <v>139</v>
      </c>
      <c r="AW127" s="14" t="s">
        <v>33</v>
      </c>
      <c r="AX127" s="14" t="s">
        <v>80</v>
      </c>
      <c r="AY127" s="248" t="s">
        <v>117</v>
      </c>
    </row>
    <row r="128" spans="1:65" s="2" customFormat="1" ht="24.15" customHeight="1">
      <c r="A128" s="38"/>
      <c r="B128" s="39"/>
      <c r="C128" s="196" t="s">
        <v>159</v>
      </c>
      <c r="D128" s="196" t="s">
        <v>118</v>
      </c>
      <c r="E128" s="197" t="s">
        <v>222</v>
      </c>
      <c r="F128" s="198" t="s">
        <v>223</v>
      </c>
      <c r="G128" s="199" t="s">
        <v>180</v>
      </c>
      <c r="H128" s="200">
        <v>2092.4</v>
      </c>
      <c r="I128" s="201"/>
      <c r="J128" s="200">
        <f>ROUND(I128*H128,1)</f>
        <v>0</v>
      </c>
      <c r="K128" s="198" t="s">
        <v>19</v>
      </c>
      <c r="L128" s="44"/>
      <c r="M128" s="202" t="s">
        <v>19</v>
      </c>
      <c r="N128" s="203" t="s">
        <v>43</v>
      </c>
      <c r="O128" s="84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6" t="s">
        <v>139</v>
      </c>
      <c r="AT128" s="206" t="s">
        <v>118</v>
      </c>
      <c r="AU128" s="206" t="s">
        <v>82</v>
      </c>
      <c r="AY128" s="17" t="s">
        <v>117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7" t="s">
        <v>80</v>
      </c>
      <c r="BK128" s="207">
        <f>ROUND(I128*H128,1)</f>
        <v>0</v>
      </c>
      <c r="BL128" s="17" t="s">
        <v>139</v>
      </c>
      <c r="BM128" s="206" t="s">
        <v>224</v>
      </c>
    </row>
    <row r="129" spans="1:51" s="13" customFormat="1" ht="12">
      <c r="A129" s="13"/>
      <c r="B129" s="226"/>
      <c r="C129" s="227"/>
      <c r="D129" s="228" t="s">
        <v>183</v>
      </c>
      <c r="E129" s="229" t="s">
        <v>19</v>
      </c>
      <c r="F129" s="230" t="s">
        <v>184</v>
      </c>
      <c r="G129" s="227"/>
      <c r="H129" s="231">
        <v>680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183</v>
      </c>
      <c r="AU129" s="237" t="s">
        <v>82</v>
      </c>
      <c r="AV129" s="13" t="s">
        <v>82</v>
      </c>
      <c r="AW129" s="13" t="s">
        <v>33</v>
      </c>
      <c r="AX129" s="13" t="s">
        <v>72</v>
      </c>
      <c r="AY129" s="237" t="s">
        <v>117</v>
      </c>
    </row>
    <row r="130" spans="1:51" s="13" customFormat="1" ht="12">
      <c r="A130" s="13"/>
      <c r="B130" s="226"/>
      <c r="C130" s="227"/>
      <c r="D130" s="228" t="s">
        <v>183</v>
      </c>
      <c r="E130" s="229" t="s">
        <v>19</v>
      </c>
      <c r="F130" s="230" t="s">
        <v>193</v>
      </c>
      <c r="G130" s="227"/>
      <c r="H130" s="231">
        <v>38.4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183</v>
      </c>
      <c r="AU130" s="237" t="s">
        <v>82</v>
      </c>
      <c r="AV130" s="13" t="s">
        <v>82</v>
      </c>
      <c r="AW130" s="13" t="s">
        <v>33</v>
      </c>
      <c r="AX130" s="13" t="s">
        <v>72</v>
      </c>
      <c r="AY130" s="237" t="s">
        <v>117</v>
      </c>
    </row>
    <row r="131" spans="1:51" s="13" customFormat="1" ht="12">
      <c r="A131" s="13"/>
      <c r="B131" s="226"/>
      <c r="C131" s="227"/>
      <c r="D131" s="228" t="s">
        <v>183</v>
      </c>
      <c r="E131" s="229" t="s">
        <v>19</v>
      </c>
      <c r="F131" s="230" t="s">
        <v>186</v>
      </c>
      <c r="G131" s="227"/>
      <c r="H131" s="231">
        <v>952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183</v>
      </c>
      <c r="AU131" s="237" t="s">
        <v>82</v>
      </c>
      <c r="AV131" s="13" t="s">
        <v>82</v>
      </c>
      <c r="AW131" s="13" t="s">
        <v>33</v>
      </c>
      <c r="AX131" s="13" t="s">
        <v>72</v>
      </c>
      <c r="AY131" s="237" t="s">
        <v>117</v>
      </c>
    </row>
    <row r="132" spans="1:51" s="13" customFormat="1" ht="12">
      <c r="A132" s="13"/>
      <c r="B132" s="226"/>
      <c r="C132" s="227"/>
      <c r="D132" s="228" t="s">
        <v>183</v>
      </c>
      <c r="E132" s="229" t="s">
        <v>19</v>
      </c>
      <c r="F132" s="230" t="s">
        <v>225</v>
      </c>
      <c r="G132" s="227"/>
      <c r="H132" s="231">
        <v>62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183</v>
      </c>
      <c r="AU132" s="237" t="s">
        <v>82</v>
      </c>
      <c r="AV132" s="13" t="s">
        <v>82</v>
      </c>
      <c r="AW132" s="13" t="s">
        <v>33</v>
      </c>
      <c r="AX132" s="13" t="s">
        <v>72</v>
      </c>
      <c r="AY132" s="237" t="s">
        <v>117</v>
      </c>
    </row>
    <row r="133" spans="1:51" s="13" customFormat="1" ht="12">
      <c r="A133" s="13"/>
      <c r="B133" s="226"/>
      <c r="C133" s="227"/>
      <c r="D133" s="228" t="s">
        <v>183</v>
      </c>
      <c r="E133" s="229" t="s">
        <v>19</v>
      </c>
      <c r="F133" s="230" t="s">
        <v>194</v>
      </c>
      <c r="G133" s="227"/>
      <c r="H133" s="231">
        <v>360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183</v>
      </c>
      <c r="AU133" s="237" t="s">
        <v>82</v>
      </c>
      <c r="AV133" s="13" t="s">
        <v>82</v>
      </c>
      <c r="AW133" s="13" t="s">
        <v>33</v>
      </c>
      <c r="AX133" s="13" t="s">
        <v>72</v>
      </c>
      <c r="AY133" s="237" t="s">
        <v>117</v>
      </c>
    </row>
    <row r="134" spans="1:51" s="14" customFormat="1" ht="12">
      <c r="A134" s="14"/>
      <c r="B134" s="238"/>
      <c r="C134" s="239"/>
      <c r="D134" s="228" t="s">
        <v>183</v>
      </c>
      <c r="E134" s="240" t="s">
        <v>19</v>
      </c>
      <c r="F134" s="241" t="s">
        <v>188</v>
      </c>
      <c r="G134" s="239"/>
      <c r="H134" s="242">
        <v>2092.4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183</v>
      </c>
      <c r="AU134" s="248" t="s">
        <v>82</v>
      </c>
      <c r="AV134" s="14" t="s">
        <v>139</v>
      </c>
      <c r="AW134" s="14" t="s">
        <v>4</v>
      </c>
      <c r="AX134" s="14" t="s">
        <v>80</v>
      </c>
      <c r="AY134" s="248" t="s">
        <v>117</v>
      </c>
    </row>
    <row r="135" spans="1:65" s="2" customFormat="1" ht="49.05" customHeight="1">
      <c r="A135" s="38"/>
      <c r="B135" s="39"/>
      <c r="C135" s="196" t="s">
        <v>164</v>
      </c>
      <c r="D135" s="196" t="s">
        <v>118</v>
      </c>
      <c r="E135" s="197" t="s">
        <v>226</v>
      </c>
      <c r="F135" s="198" t="s">
        <v>227</v>
      </c>
      <c r="G135" s="199" t="s">
        <v>180</v>
      </c>
      <c r="H135" s="200">
        <v>1682.2</v>
      </c>
      <c r="I135" s="201"/>
      <c r="J135" s="200">
        <f>ROUND(I135*H135,1)</f>
        <v>0</v>
      </c>
      <c r="K135" s="198" t="s">
        <v>122</v>
      </c>
      <c r="L135" s="44"/>
      <c r="M135" s="202" t="s">
        <v>19</v>
      </c>
      <c r="N135" s="203" t="s">
        <v>43</v>
      </c>
      <c r="O135" s="84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6" t="s">
        <v>139</v>
      </c>
      <c r="AT135" s="206" t="s">
        <v>118</v>
      </c>
      <c r="AU135" s="206" t="s">
        <v>82</v>
      </c>
      <c r="AY135" s="17" t="s">
        <v>117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7" t="s">
        <v>80</v>
      </c>
      <c r="BK135" s="207">
        <f>ROUND(I135*H135,1)</f>
        <v>0</v>
      </c>
      <c r="BL135" s="17" t="s">
        <v>139</v>
      </c>
      <c r="BM135" s="206" t="s">
        <v>228</v>
      </c>
    </row>
    <row r="136" spans="1:47" s="2" customFormat="1" ht="12">
      <c r="A136" s="38"/>
      <c r="B136" s="39"/>
      <c r="C136" s="40"/>
      <c r="D136" s="208" t="s">
        <v>125</v>
      </c>
      <c r="E136" s="40"/>
      <c r="F136" s="209" t="s">
        <v>229</v>
      </c>
      <c r="G136" s="40"/>
      <c r="H136" s="40"/>
      <c r="I136" s="210"/>
      <c r="J136" s="40"/>
      <c r="K136" s="40"/>
      <c r="L136" s="44"/>
      <c r="M136" s="211"/>
      <c r="N136" s="21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82</v>
      </c>
    </row>
    <row r="137" spans="1:51" s="13" customFormat="1" ht="12">
      <c r="A137" s="13"/>
      <c r="B137" s="226"/>
      <c r="C137" s="227"/>
      <c r="D137" s="228" t="s">
        <v>183</v>
      </c>
      <c r="E137" s="229" t="s">
        <v>19</v>
      </c>
      <c r="F137" s="230" t="s">
        <v>184</v>
      </c>
      <c r="G137" s="227"/>
      <c r="H137" s="231">
        <v>680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pans="1:51" s="13" customFormat="1" ht="12">
      <c r="A138" s="13"/>
      <c r="B138" s="226"/>
      <c r="C138" s="227"/>
      <c r="D138" s="228" t="s">
        <v>183</v>
      </c>
      <c r="E138" s="229" t="s">
        <v>19</v>
      </c>
      <c r="F138" s="230" t="s">
        <v>185</v>
      </c>
      <c r="G138" s="227"/>
      <c r="H138" s="231">
        <v>19.2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183</v>
      </c>
      <c r="AU138" s="237" t="s">
        <v>82</v>
      </c>
      <c r="AV138" s="13" t="s">
        <v>82</v>
      </c>
      <c r="AW138" s="13" t="s">
        <v>33</v>
      </c>
      <c r="AX138" s="13" t="s">
        <v>72</v>
      </c>
      <c r="AY138" s="237" t="s">
        <v>117</v>
      </c>
    </row>
    <row r="139" spans="1:51" s="13" customFormat="1" ht="12">
      <c r="A139" s="13"/>
      <c r="B139" s="226"/>
      <c r="C139" s="227"/>
      <c r="D139" s="228" t="s">
        <v>183</v>
      </c>
      <c r="E139" s="229" t="s">
        <v>19</v>
      </c>
      <c r="F139" s="230" t="s">
        <v>186</v>
      </c>
      <c r="G139" s="227"/>
      <c r="H139" s="231">
        <v>952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183</v>
      </c>
      <c r="AU139" s="237" t="s">
        <v>82</v>
      </c>
      <c r="AV139" s="13" t="s">
        <v>82</v>
      </c>
      <c r="AW139" s="13" t="s">
        <v>33</v>
      </c>
      <c r="AX139" s="13" t="s">
        <v>72</v>
      </c>
      <c r="AY139" s="237" t="s">
        <v>117</v>
      </c>
    </row>
    <row r="140" spans="1:51" s="13" customFormat="1" ht="12">
      <c r="A140" s="13"/>
      <c r="B140" s="226"/>
      <c r="C140" s="227"/>
      <c r="D140" s="228" t="s">
        <v>183</v>
      </c>
      <c r="E140" s="229" t="s">
        <v>19</v>
      </c>
      <c r="F140" s="230" t="s">
        <v>187</v>
      </c>
      <c r="G140" s="227"/>
      <c r="H140" s="231">
        <v>31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pans="1:65" s="2" customFormat="1" ht="24.15" customHeight="1">
      <c r="A141" s="38"/>
      <c r="B141" s="39"/>
      <c r="C141" s="196" t="s">
        <v>230</v>
      </c>
      <c r="D141" s="196" t="s">
        <v>118</v>
      </c>
      <c r="E141" s="197" t="s">
        <v>231</v>
      </c>
      <c r="F141" s="198" t="s">
        <v>232</v>
      </c>
      <c r="G141" s="199" t="s">
        <v>180</v>
      </c>
      <c r="H141" s="200">
        <v>3339.3</v>
      </c>
      <c r="I141" s="201"/>
      <c r="J141" s="200">
        <f>ROUND(I141*H141,1)</f>
        <v>0</v>
      </c>
      <c r="K141" s="198" t="s">
        <v>122</v>
      </c>
      <c r="L141" s="44"/>
      <c r="M141" s="202" t="s">
        <v>19</v>
      </c>
      <c r="N141" s="203" t="s">
        <v>43</v>
      </c>
      <c r="O141" s="84"/>
      <c r="P141" s="204">
        <f>O141*H141</f>
        <v>0</v>
      </c>
      <c r="Q141" s="204">
        <v>0.00041</v>
      </c>
      <c r="R141" s="204">
        <f>Q141*H141</f>
        <v>1.369113</v>
      </c>
      <c r="S141" s="204">
        <v>0</v>
      </c>
      <c r="T141" s="20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6" t="s">
        <v>139</v>
      </c>
      <c r="AT141" s="206" t="s">
        <v>118</v>
      </c>
      <c r="AU141" s="206" t="s">
        <v>82</v>
      </c>
      <c r="AY141" s="17" t="s">
        <v>117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7" t="s">
        <v>80</v>
      </c>
      <c r="BK141" s="207">
        <f>ROUND(I141*H141,1)</f>
        <v>0</v>
      </c>
      <c r="BL141" s="17" t="s">
        <v>139</v>
      </c>
      <c r="BM141" s="206" t="s">
        <v>233</v>
      </c>
    </row>
    <row r="142" spans="1:47" s="2" customFormat="1" ht="12">
      <c r="A142" s="38"/>
      <c r="B142" s="39"/>
      <c r="C142" s="40"/>
      <c r="D142" s="208" t="s">
        <v>125</v>
      </c>
      <c r="E142" s="40"/>
      <c r="F142" s="209" t="s">
        <v>234</v>
      </c>
      <c r="G142" s="40"/>
      <c r="H142" s="40"/>
      <c r="I142" s="210"/>
      <c r="J142" s="40"/>
      <c r="K142" s="40"/>
      <c r="L142" s="44"/>
      <c r="M142" s="211"/>
      <c r="N142" s="21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125</v>
      </c>
      <c r="AU142" s="17" t="s">
        <v>82</v>
      </c>
    </row>
    <row r="143" spans="1:51" s="13" customFormat="1" ht="12">
      <c r="A143" s="13"/>
      <c r="B143" s="226"/>
      <c r="C143" s="227"/>
      <c r="D143" s="228" t="s">
        <v>183</v>
      </c>
      <c r="E143" s="229" t="s">
        <v>19</v>
      </c>
      <c r="F143" s="230" t="s">
        <v>184</v>
      </c>
      <c r="G143" s="227"/>
      <c r="H143" s="231">
        <v>680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183</v>
      </c>
      <c r="AU143" s="237" t="s">
        <v>82</v>
      </c>
      <c r="AV143" s="13" t="s">
        <v>82</v>
      </c>
      <c r="AW143" s="13" t="s">
        <v>33</v>
      </c>
      <c r="AX143" s="13" t="s">
        <v>72</v>
      </c>
      <c r="AY143" s="237" t="s">
        <v>117</v>
      </c>
    </row>
    <row r="144" spans="1:51" s="13" customFormat="1" ht="12">
      <c r="A144" s="13"/>
      <c r="B144" s="226"/>
      <c r="C144" s="227"/>
      <c r="D144" s="228" t="s">
        <v>183</v>
      </c>
      <c r="E144" s="229" t="s">
        <v>19</v>
      </c>
      <c r="F144" s="230" t="s">
        <v>185</v>
      </c>
      <c r="G144" s="227"/>
      <c r="H144" s="231">
        <v>19.2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183</v>
      </c>
      <c r="AU144" s="237" t="s">
        <v>82</v>
      </c>
      <c r="AV144" s="13" t="s">
        <v>82</v>
      </c>
      <c r="AW144" s="13" t="s">
        <v>33</v>
      </c>
      <c r="AX144" s="13" t="s">
        <v>72</v>
      </c>
      <c r="AY144" s="237" t="s">
        <v>117</v>
      </c>
    </row>
    <row r="145" spans="1:51" s="13" customFormat="1" ht="12">
      <c r="A145" s="13"/>
      <c r="B145" s="226"/>
      <c r="C145" s="227"/>
      <c r="D145" s="228" t="s">
        <v>183</v>
      </c>
      <c r="E145" s="229" t="s">
        <v>19</v>
      </c>
      <c r="F145" s="230" t="s">
        <v>186</v>
      </c>
      <c r="G145" s="227"/>
      <c r="H145" s="231">
        <v>952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183</v>
      </c>
      <c r="AU145" s="237" t="s">
        <v>82</v>
      </c>
      <c r="AV145" s="13" t="s">
        <v>82</v>
      </c>
      <c r="AW145" s="13" t="s">
        <v>33</v>
      </c>
      <c r="AX145" s="13" t="s">
        <v>72</v>
      </c>
      <c r="AY145" s="237" t="s">
        <v>117</v>
      </c>
    </row>
    <row r="146" spans="1:51" s="13" customFormat="1" ht="12">
      <c r="A146" s="13"/>
      <c r="B146" s="226"/>
      <c r="C146" s="227"/>
      <c r="D146" s="228" t="s">
        <v>183</v>
      </c>
      <c r="E146" s="229" t="s">
        <v>19</v>
      </c>
      <c r="F146" s="230" t="s">
        <v>187</v>
      </c>
      <c r="G146" s="227"/>
      <c r="H146" s="231">
        <v>31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pans="1:51" s="13" customFormat="1" ht="12">
      <c r="A147" s="13"/>
      <c r="B147" s="226"/>
      <c r="C147" s="227"/>
      <c r="D147" s="228" t="s">
        <v>183</v>
      </c>
      <c r="E147" s="229" t="s">
        <v>19</v>
      </c>
      <c r="F147" s="230" t="s">
        <v>184</v>
      </c>
      <c r="G147" s="227"/>
      <c r="H147" s="231">
        <v>680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183</v>
      </c>
      <c r="AU147" s="237" t="s">
        <v>82</v>
      </c>
      <c r="AV147" s="13" t="s">
        <v>82</v>
      </c>
      <c r="AW147" s="13" t="s">
        <v>33</v>
      </c>
      <c r="AX147" s="13" t="s">
        <v>72</v>
      </c>
      <c r="AY147" s="237" t="s">
        <v>117</v>
      </c>
    </row>
    <row r="148" spans="1:51" s="13" customFormat="1" ht="12">
      <c r="A148" s="13"/>
      <c r="B148" s="226"/>
      <c r="C148" s="227"/>
      <c r="D148" s="228" t="s">
        <v>183</v>
      </c>
      <c r="E148" s="229" t="s">
        <v>19</v>
      </c>
      <c r="F148" s="230" t="s">
        <v>235</v>
      </c>
      <c r="G148" s="227"/>
      <c r="H148" s="231">
        <v>9.6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183</v>
      </c>
      <c r="AU148" s="237" t="s">
        <v>82</v>
      </c>
      <c r="AV148" s="13" t="s">
        <v>82</v>
      </c>
      <c r="AW148" s="13" t="s">
        <v>33</v>
      </c>
      <c r="AX148" s="13" t="s">
        <v>72</v>
      </c>
      <c r="AY148" s="237" t="s">
        <v>117</v>
      </c>
    </row>
    <row r="149" spans="1:51" s="13" customFormat="1" ht="12">
      <c r="A149" s="13"/>
      <c r="B149" s="226"/>
      <c r="C149" s="227"/>
      <c r="D149" s="228" t="s">
        <v>183</v>
      </c>
      <c r="E149" s="229" t="s">
        <v>19</v>
      </c>
      <c r="F149" s="230" t="s">
        <v>186</v>
      </c>
      <c r="G149" s="227"/>
      <c r="H149" s="231">
        <v>952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183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117</v>
      </c>
    </row>
    <row r="150" spans="1:51" s="13" customFormat="1" ht="12">
      <c r="A150" s="13"/>
      <c r="B150" s="226"/>
      <c r="C150" s="227"/>
      <c r="D150" s="228" t="s">
        <v>183</v>
      </c>
      <c r="E150" s="229" t="s">
        <v>19</v>
      </c>
      <c r="F150" s="230" t="s">
        <v>236</v>
      </c>
      <c r="G150" s="227"/>
      <c r="H150" s="231">
        <v>15.5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183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117</v>
      </c>
    </row>
    <row r="151" spans="1:65" s="2" customFormat="1" ht="44.25" customHeight="1">
      <c r="A151" s="38"/>
      <c r="B151" s="39"/>
      <c r="C151" s="196" t="s">
        <v>237</v>
      </c>
      <c r="D151" s="196" t="s">
        <v>118</v>
      </c>
      <c r="E151" s="197" t="s">
        <v>238</v>
      </c>
      <c r="F151" s="198" t="s">
        <v>239</v>
      </c>
      <c r="G151" s="199" t="s">
        <v>180</v>
      </c>
      <c r="H151" s="200">
        <v>1657.1</v>
      </c>
      <c r="I151" s="201"/>
      <c r="J151" s="200">
        <f>ROUND(I151*H151,1)</f>
        <v>0</v>
      </c>
      <c r="K151" s="198" t="s">
        <v>122</v>
      </c>
      <c r="L151" s="44"/>
      <c r="M151" s="202" t="s">
        <v>19</v>
      </c>
      <c r="N151" s="203" t="s">
        <v>43</v>
      </c>
      <c r="O151" s="84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6" t="s">
        <v>139</v>
      </c>
      <c r="AT151" s="206" t="s">
        <v>118</v>
      </c>
      <c r="AU151" s="206" t="s">
        <v>82</v>
      </c>
      <c r="AY151" s="17" t="s">
        <v>117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7" t="s">
        <v>80</v>
      </c>
      <c r="BK151" s="207">
        <f>ROUND(I151*H151,1)</f>
        <v>0</v>
      </c>
      <c r="BL151" s="17" t="s">
        <v>139</v>
      </c>
      <c r="BM151" s="206" t="s">
        <v>240</v>
      </c>
    </row>
    <row r="152" spans="1:47" s="2" customFormat="1" ht="12">
      <c r="A152" s="38"/>
      <c r="B152" s="39"/>
      <c r="C152" s="40"/>
      <c r="D152" s="208" t="s">
        <v>125</v>
      </c>
      <c r="E152" s="40"/>
      <c r="F152" s="209" t="s">
        <v>241</v>
      </c>
      <c r="G152" s="40"/>
      <c r="H152" s="40"/>
      <c r="I152" s="210"/>
      <c r="J152" s="40"/>
      <c r="K152" s="40"/>
      <c r="L152" s="44"/>
      <c r="M152" s="211"/>
      <c r="N152" s="21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125</v>
      </c>
      <c r="AU152" s="17" t="s">
        <v>82</v>
      </c>
    </row>
    <row r="153" spans="1:51" s="13" customFormat="1" ht="12">
      <c r="A153" s="13"/>
      <c r="B153" s="226"/>
      <c r="C153" s="227"/>
      <c r="D153" s="228" t="s">
        <v>183</v>
      </c>
      <c r="E153" s="229" t="s">
        <v>19</v>
      </c>
      <c r="F153" s="230" t="s">
        <v>184</v>
      </c>
      <c r="G153" s="227"/>
      <c r="H153" s="231">
        <v>680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183</v>
      </c>
      <c r="AU153" s="237" t="s">
        <v>82</v>
      </c>
      <c r="AV153" s="13" t="s">
        <v>82</v>
      </c>
      <c r="AW153" s="13" t="s">
        <v>33</v>
      </c>
      <c r="AX153" s="13" t="s">
        <v>72</v>
      </c>
      <c r="AY153" s="237" t="s">
        <v>117</v>
      </c>
    </row>
    <row r="154" spans="1:51" s="13" customFormat="1" ht="12">
      <c r="A154" s="13"/>
      <c r="B154" s="226"/>
      <c r="C154" s="227"/>
      <c r="D154" s="228" t="s">
        <v>183</v>
      </c>
      <c r="E154" s="229" t="s">
        <v>19</v>
      </c>
      <c r="F154" s="230" t="s">
        <v>235</v>
      </c>
      <c r="G154" s="227"/>
      <c r="H154" s="231">
        <v>9.6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183</v>
      </c>
      <c r="AU154" s="237" t="s">
        <v>82</v>
      </c>
      <c r="AV154" s="13" t="s">
        <v>82</v>
      </c>
      <c r="AW154" s="13" t="s">
        <v>33</v>
      </c>
      <c r="AX154" s="13" t="s">
        <v>72</v>
      </c>
      <c r="AY154" s="237" t="s">
        <v>117</v>
      </c>
    </row>
    <row r="155" spans="1:51" s="13" customFormat="1" ht="12">
      <c r="A155" s="13"/>
      <c r="B155" s="226"/>
      <c r="C155" s="227"/>
      <c r="D155" s="228" t="s">
        <v>183</v>
      </c>
      <c r="E155" s="229" t="s">
        <v>19</v>
      </c>
      <c r="F155" s="230" t="s">
        <v>186</v>
      </c>
      <c r="G155" s="227"/>
      <c r="H155" s="231">
        <v>952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183</v>
      </c>
      <c r="AU155" s="237" t="s">
        <v>82</v>
      </c>
      <c r="AV155" s="13" t="s">
        <v>82</v>
      </c>
      <c r="AW155" s="13" t="s">
        <v>33</v>
      </c>
      <c r="AX155" s="13" t="s">
        <v>72</v>
      </c>
      <c r="AY155" s="237" t="s">
        <v>117</v>
      </c>
    </row>
    <row r="156" spans="1:51" s="13" customFormat="1" ht="12">
      <c r="A156" s="13"/>
      <c r="B156" s="226"/>
      <c r="C156" s="227"/>
      <c r="D156" s="228" t="s">
        <v>183</v>
      </c>
      <c r="E156" s="229" t="s">
        <v>19</v>
      </c>
      <c r="F156" s="230" t="s">
        <v>236</v>
      </c>
      <c r="G156" s="227"/>
      <c r="H156" s="231">
        <v>15.5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183</v>
      </c>
      <c r="AU156" s="237" t="s">
        <v>82</v>
      </c>
      <c r="AV156" s="13" t="s">
        <v>82</v>
      </c>
      <c r="AW156" s="13" t="s">
        <v>33</v>
      </c>
      <c r="AX156" s="13" t="s">
        <v>72</v>
      </c>
      <c r="AY156" s="237" t="s">
        <v>117</v>
      </c>
    </row>
    <row r="157" spans="1:51" s="14" customFormat="1" ht="12">
      <c r="A157" s="14"/>
      <c r="B157" s="238"/>
      <c r="C157" s="239"/>
      <c r="D157" s="228" t="s">
        <v>183</v>
      </c>
      <c r="E157" s="240" t="s">
        <v>19</v>
      </c>
      <c r="F157" s="241" t="s">
        <v>188</v>
      </c>
      <c r="G157" s="239"/>
      <c r="H157" s="242">
        <v>1657.1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183</v>
      </c>
      <c r="AU157" s="248" t="s">
        <v>82</v>
      </c>
      <c r="AV157" s="14" t="s">
        <v>139</v>
      </c>
      <c r="AW157" s="14" t="s">
        <v>33</v>
      </c>
      <c r="AX157" s="14" t="s">
        <v>80</v>
      </c>
      <c r="AY157" s="248" t="s">
        <v>117</v>
      </c>
    </row>
    <row r="158" spans="1:65" s="2" customFormat="1" ht="44.25" customHeight="1">
      <c r="A158" s="38"/>
      <c r="B158" s="39"/>
      <c r="C158" s="196" t="s">
        <v>242</v>
      </c>
      <c r="D158" s="196" t="s">
        <v>118</v>
      </c>
      <c r="E158" s="197" t="s">
        <v>243</v>
      </c>
      <c r="F158" s="198" t="s">
        <v>244</v>
      </c>
      <c r="G158" s="199" t="s">
        <v>180</v>
      </c>
      <c r="H158" s="200">
        <v>1632</v>
      </c>
      <c r="I158" s="201"/>
      <c r="J158" s="200">
        <f>ROUND(I158*H158,1)</f>
        <v>0</v>
      </c>
      <c r="K158" s="198" t="s">
        <v>122</v>
      </c>
      <c r="L158" s="44"/>
      <c r="M158" s="202" t="s">
        <v>19</v>
      </c>
      <c r="N158" s="203" t="s">
        <v>43</v>
      </c>
      <c r="O158" s="84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6" t="s">
        <v>139</v>
      </c>
      <c r="AT158" s="206" t="s">
        <v>118</v>
      </c>
      <c r="AU158" s="206" t="s">
        <v>82</v>
      </c>
      <c r="AY158" s="17" t="s">
        <v>117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7" t="s">
        <v>80</v>
      </c>
      <c r="BK158" s="207">
        <f>ROUND(I158*H158,1)</f>
        <v>0</v>
      </c>
      <c r="BL158" s="17" t="s">
        <v>139</v>
      </c>
      <c r="BM158" s="206" t="s">
        <v>245</v>
      </c>
    </row>
    <row r="159" spans="1:47" s="2" customFormat="1" ht="12">
      <c r="A159" s="38"/>
      <c r="B159" s="39"/>
      <c r="C159" s="40"/>
      <c r="D159" s="208" t="s">
        <v>125</v>
      </c>
      <c r="E159" s="40"/>
      <c r="F159" s="209" t="s">
        <v>246</v>
      </c>
      <c r="G159" s="40"/>
      <c r="H159" s="40"/>
      <c r="I159" s="210"/>
      <c r="J159" s="40"/>
      <c r="K159" s="40"/>
      <c r="L159" s="44"/>
      <c r="M159" s="211"/>
      <c r="N159" s="212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125</v>
      </c>
      <c r="AU159" s="17" t="s">
        <v>82</v>
      </c>
    </row>
    <row r="160" spans="1:51" s="13" customFormat="1" ht="12">
      <c r="A160" s="13"/>
      <c r="B160" s="226"/>
      <c r="C160" s="227"/>
      <c r="D160" s="228" t="s">
        <v>183</v>
      </c>
      <c r="E160" s="229" t="s">
        <v>19</v>
      </c>
      <c r="F160" s="230" t="s">
        <v>184</v>
      </c>
      <c r="G160" s="227"/>
      <c r="H160" s="231">
        <v>680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183</v>
      </c>
      <c r="AU160" s="237" t="s">
        <v>82</v>
      </c>
      <c r="AV160" s="13" t="s">
        <v>82</v>
      </c>
      <c r="AW160" s="13" t="s">
        <v>33</v>
      </c>
      <c r="AX160" s="13" t="s">
        <v>72</v>
      </c>
      <c r="AY160" s="237" t="s">
        <v>117</v>
      </c>
    </row>
    <row r="161" spans="1:51" s="13" customFormat="1" ht="12">
      <c r="A161" s="13"/>
      <c r="B161" s="226"/>
      <c r="C161" s="227"/>
      <c r="D161" s="228" t="s">
        <v>183</v>
      </c>
      <c r="E161" s="229" t="s">
        <v>19</v>
      </c>
      <c r="F161" s="230" t="s">
        <v>186</v>
      </c>
      <c r="G161" s="227"/>
      <c r="H161" s="231">
        <v>952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183</v>
      </c>
      <c r="AU161" s="237" t="s">
        <v>82</v>
      </c>
      <c r="AV161" s="13" t="s">
        <v>82</v>
      </c>
      <c r="AW161" s="13" t="s">
        <v>33</v>
      </c>
      <c r="AX161" s="13" t="s">
        <v>72</v>
      </c>
      <c r="AY161" s="237" t="s">
        <v>117</v>
      </c>
    </row>
    <row r="162" spans="1:65" s="2" customFormat="1" ht="37.8" customHeight="1">
      <c r="A162" s="38"/>
      <c r="B162" s="39"/>
      <c r="C162" s="196" t="s">
        <v>247</v>
      </c>
      <c r="D162" s="196" t="s">
        <v>118</v>
      </c>
      <c r="E162" s="197" t="s">
        <v>248</v>
      </c>
      <c r="F162" s="198" t="s">
        <v>249</v>
      </c>
      <c r="G162" s="199" t="s">
        <v>180</v>
      </c>
      <c r="H162" s="200">
        <v>565</v>
      </c>
      <c r="I162" s="201"/>
      <c r="J162" s="200">
        <f>ROUND(I162*H162,1)</f>
        <v>0</v>
      </c>
      <c r="K162" s="198" t="s">
        <v>122</v>
      </c>
      <c r="L162" s="44"/>
      <c r="M162" s="202" t="s">
        <v>19</v>
      </c>
      <c r="N162" s="203" t="s">
        <v>43</v>
      </c>
      <c r="O162" s="84"/>
      <c r="P162" s="204">
        <f>O162*H162</f>
        <v>0</v>
      </c>
      <c r="Q162" s="204">
        <v>0.216</v>
      </c>
      <c r="R162" s="204">
        <f>Q162*H162</f>
        <v>122.03999999999999</v>
      </c>
      <c r="S162" s="204">
        <v>0</v>
      </c>
      <c r="T162" s="20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6" t="s">
        <v>139</v>
      </c>
      <c r="AT162" s="206" t="s">
        <v>118</v>
      </c>
      <c r="AU162" s="206" t="s">
        <v>82</v>
      </c>
      <c r="AY162" s="17" t="s">
        <v>117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7" t="s">
        <v>80</v>
      </c>
      <c r="BK162" s="207">
        <f>ROUND(I162*H162,1)</f>
        <v>0</v>
      </c>
      <c r="BL162" s="17" t="s">
        <v>139</v>
      </c>
      <c r="BM162" s="206" t="s">
        <v>250</v>
      </c>
    </row>
    <row r="163" spans="1:47" s="2" customFormat="1" ht="12">
      <c r="A163" s="38"/>
      <c r="B163" s="39"/>
      <c r="C163" s="40"/>
      <c r="D163" s="208" t="s">
        <v>125</v>
      </c>
      <c r="E163" s="40"/>
      <c r="F163" s="209" t="s">
        <v>251</v>
      </c>
      <c r="G163" s="40"/>
      <c r="H163" s="40"/>
      <c r="I163" s="210"/>
      <c r="J163" s="40"/>
      <c r="K163" s="40"/>
      <c r="L163" s="44"/>
      <c r="M163" s="211"/>
      <c r="N163" s="21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82</v>
      </c>
    </row>
    <row r="164" spans="1:63" s="11" customFormat="1" ht="22.8" customHeight="1">
      <c r="A164" s="11"/>
      <c r="B164" s="182"/>
      <c r="C164" s="183"/>
      <c r="D164" s="184" t="s">
        <v>71</v>
      </c>
      <c r="E164" s="224" t="s">
        <v>164</v>
      </c>
      <c r="F164" s="224" t="s">
        <v>252</v>
      </c>
      <c r="G164" s="183"/>
      <c r="H164" s="183"/>
      <c r="I164" s="186"/>
      <c r="J164" s="225">
        <f>BK164</f>
        <v>0</v>
      </c>
      <c r="K164" s="183"/>
      <c r="L164" s="188"/>
      <c r="M164" s="189"/>
      <c r="N164" s="190"/>
      <c r="O164" s="190"/>
      <c r="P164" s="191">
        <f>SUM(P165:P194)</f>
        <v>0</v>
      </c>
      <c r="Q164" s="190"/>
      <c r="R164" s="191">
        <f>SUM(R165:R194)</f>
        <v>16.889113599999998</v>
      </c>
      <c r="S164" s="190"/>
      <c r="T164" s="192">
        <f>SUM(T165:T194)</f>
        <v>114.43599999999999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93" t="s">
        <v>80</v>
      </c>
      <c r="AT164" s="194" t="s">
        <v>71</v>
      </c>
      <c r="AU164" s="194" t="s">
        <v>80</v>
      </c>
      <c r="AY164" s="193" t="s">
        <v>117</v>
      </c>
      <c r="BK164" s="195">
        <f>SUM(BK165:BK194)</f>
        <v>0</v>
      </c>
    </row>
    <row r="165" spans="1:65" s="2" customFormat="1" ht="37.8" customHeight="1">
      <c r="A165" s="38"/>
      <c r="B165" s="39"/>
      <c r="C165" s="196" t="s">
        <v>253</v>
      </c>
      <c r="D165" s="196" t="s">
        <v>118</v>
      </c>
      <c r="E165" s="197" t="s">
        <v>254</v>
      </c>
      <c r="F165" s="198" t="s">
        <v>255</v>
      </c>
      <c r="G165" s="199" t="s">
        <v>256</v>
      </c>
      <c r="H165" s="200">
        <v>524</v>
      </c>
      <c r="I165" s="201"/>
      <c r="J165" s="200">
        <f>ROUND(I165*H165,1)</f>
        <v>0</v>
      </c>
      <c r="K165" s="198" t="s">
        <v>122</v>
      </c>
      <c r="L165" s="44"/>
      <c r="M165" s="202" t="s">
        <v>19</v>
      </c>
      <c r="N165" s="203" t="s">
        <v>43</v>
      </c>
      <c r="O165" s="84"/>
      <c r="P165" s="204">
        <f>O165*H165</f>
        <v>0</v>
      </c>
      <c r="Q165" s="204">
        <v>0.03</v>
      </c>
      <c r="R165" s="204">
        <f>Q165*H165</f>
        <v>15.719999999999999</v>
      </c>
      <c r="S165" s="204">
        <v>0</v>
      </c>
      <c r="T165" s="20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6" t="s">
        <v>139</v>
      </c>
      <c r="AT165" s="206" t="s">
        <v>118</v>
      </c>
      <c r="AU165" s="206" t="s">
        <v>82</v>
      </c>
      <c r="AY165" s="17" t="s">
        <v>117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7" t="s">
        <v>80</v>
      </c>
      <c r="BK165" s="207">
        <f>ROUND(I165*H165,1)</f>
        <v>0</v>
      </c>
      <c r="BL165" s="17" t="s">
        <v>139</v>
      </c>
      <c r="BM165" s="206" t="s">
        <v>257</v>
      </c>
    </row>
    <row r="166" spans="1:47" s="2" customFormat="1" ht="12">
      <c r="A166" s="38"/>
      <c r="B166" s="39"/>
      <c r="C166" s="40"/>
      <c r="D166" s="208" t="s">
        <v>125</v>
      </c>
      <c r="E166" s="40"/>
      <c r="F166" s="209" t="s">
        <v>258</v>
      </c>
      <c r="G166" s="40"/>
      <c r="H166" s="40"/>
      <c r="I166" s="210"/>
      <c r="J166" s="40"/>
      <c r="K166" s="40"/>
      <c r="L166" s="44"/>
      <c r="M166" s="211"/>
      <c r="N166" s="21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125</v>
      </c>
      <c r="AU166" s="17" t="s">
        <v>82</v>
      </c>
    </row>
    <row r="167" spans="1:51" s="13" customFormat="1" ht="12">
      <c r="A167" s="13"/>
      <c r="B167" s="226"/>
      <c r="C167" s="227"/>
      <c r="D167" s="228" t="s">
        <v>183</v>
      </c>
      <c r="E167" s="229" t="s">
        <v>19</v>
      </c>
      <c r="F167" s="230" t="s">
        <v>259</v>
      </c>
      <c r="G167" s="227"/>
      <c r="H167" s="231">
        <v>524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183</v>
      </c>
      <c r="AU167" s="237" t="s">
        <v>82</v>
      </c>
      <c r="AV167" s="13" t="s">
        <v>82</v>
      </c>
      <c r="AW167" s="13" t="s">
        <v>33</v>
      </c>
      <c r="AX167" s="13" t="s">
        <v>72</v>
      </c>
      <c r="AY167" s="237" t="s">
        <v>117</v>
      </c>
    </row>
    <row r="168" spans="1:65" s="2" customFormat="1" ht="33" customHeight="1">
      <c r="A168" s="38"/>
      <c r="B168" s="39"/>
      <c r="C168" s="196" t="s">
        <v>8</v>
      </c>
      <c r="D168" s="196" t="s">
        <v>118</v>
      </c>
      <c r="E168" s="197" t="s">
        <v>260</v>
      </c>
      <c r="F168" s="198" t="s">
        <v>261</v>
      </c>
      <c r="G168" s="199" t="s">
        <v>256</v>
      </c>
      <c r="H168" s="200">
        <v>40</v>
      </c>
      <c r="I168" s="201"/>
      <c r="J168" s="200">
        <f>ROUND(I168*H168,1)</f>
        <v>0</v>
      </c>
      <c r="K168" s="198" t="s">
        <v>262</v>
      </c>
      <c r="L168" s="44"/>
      <c r="M168" s="202" t="s">
        <v>19</v>
      </c>
      <c r="N168" s="203" t="s">
        <v>43</v>
      </c>
      <c r="O168" s="84"/>
      <c r="P168" s="204">
        <f>O168*H168</f>
        <v>0</v>
      </c>
      <c r="Q168" s="204">
        <v>0.0278</v>
      </c>
      <c r="R168" s="204">
        <f>Q168*H168</f>
        <v>1.1119999999999999</v>
      </c>
      <c r="S168" s="204">
        <v>0</v>
      </c>
      <c r="T168" s="20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6" t="s">
        <v>139</v>
      </c>
      <c r="AT168" s="206" t="s">
        <v>118</v>
      </c>
      <c r="AU168" s="206" t="s">
        <v>82</v>
      </c>
      <c r="AY168" s="17" t="s">
        <v>117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7" t="s">
        <v>80</v>
      </c>
      <c r="BK168" s="207">
        <f>ROUND(I168*H168,1)</f>
        <v>0</v>
      </c>
      <c r="BL168" s="17" t="s">
        <v>139</v>
      </c>
      <c r="BM168" s="206" t="s">
        <v>263</v>
      </c>
    </row>
    <row r="169" spans="1:51" s="13" customFormat="1" ht="12">
      <c r="A169" s="13"/>
      <c r="B169" s="226"/>
      <c r="C169" s="227"/>
      <c r="D169" s="228" t="s">
        <v>183</v>
      </c>
      <c r="E169" s="229" t="s">
        <v>19</v>
      </c>
      <c r="F169" s="230" t="s">
        <v>264</v>
      </c>
      <c r="G169" s="227"/>
      <c r="H169" s="231">
        <v>40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183</v>
      </c>
      <c r="AU169" s="237" t="s">
        <v>82</v>
      </c>
      <c r="AV169" s="13" t="s">
        <v>82</v>
      </c>
      <c r="AW169" s="13" t="s">
        <v>33</v>
      </c>
      <c r="AX169" s="13" t="s">
        <v>72</v>
      </c>
      <c r="AY169" s="237" t="s">
        <v>117</v>
      </c>
    </row>
    <row r="170" spans="1:65" s="2" customFormat="1" ht="16.5" customHeight="1">
      <c r="A170" s="38"/>
      <c r="B170" s="39"/>
      <c r="C170" s="196" t="s">
        <v>265</v>
      </c>
      <c r="D170" s="196" t="s">
        <v>118</v>
      </c>
      <c r="E170" s="197" t="s">
        <v>266</v>
      </c>
      <c r="F170" s="198" t="s">
        <v>267</v>
      </c>
      <c r="G170" s="199" t="s">
        <v>134</v>
      </c>
      <c r="H170" s="200">
        <v>1</v>
      </c>
      <c r="I170" s="201"/>
      <c r="J170" s="200">
        <f>ROUND(I170*H170,1)</f>
        <v>0</v>
      </c>
      <c r="K170" s="198" t="s">
        <v>19</v>
      </c>
      <c r="L170" s="44"/>
      <c r="M170" s="202" t="s">
        <v>19</v>
      </c>
      <c r="N170" s="203" t="s">
        <v>43</v>
      </c>
      <c r="O170" s="84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6" t="s">
        <v>139</v>
      </c>
      <c r="AT170" s="206" t="s">
        <v>118</v>
      </c>
      <c r="AU170" s="206" t="s">
        <v>82</v>
      </c>
      <c r="AY170" s="17" t="s">
        <v>117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7" t="s">
        <v>80</v>
      </c>
      <c r="BK170" s="207">
        <f>ROUND(I170*H170,1)</f>
        <v>0</v>
      </c>
      <c r="BL170" s="17" t="s">
        <v>139</v>
      </c>
      <c r="BM170" s="206" t="s">
        <v>268</v>
      </c>
    </row>
    <row r="171" spans="1:65" s="2" customFormat="1" ht="24.15" customHeight="1">
      <c r="A171" s="38"/>
      <c r="B171" s="39"/>
      <c r="C171" s="196" t="s">
        <v>269</v>
      </c>
      <c r="D171" s="196" t="s">
        <v>118</v>
      </c>
      <c r="E171" s="197" t="s">
        <v>270</v>
      </c>
      <c r="F171" s="198" t="s">
        <v>271</v>
      </c>
      <c r="G171" s="199" t="s">
        <v>134</v>
      </c>
      <c r="H171" s="200">
        <v>7</v>
      </c>
      <c r="I171" s="201"/>
      <c r="J171" s="200">
        <f>ROUND(I171*H171,1)</f>
        <v>0</v>
      </c>
      <c r="K171" s="198" t="s">
        <v>122</v>
      </c>
      <c r="L171" s="44"/>
      <c r="M171" s="202" t="s">
        <v>19</v>
      </c>
      <c r="N171" s="203" t="s">
        <v>43</v>
      </c>
      <c r="O171" s="84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6" t="s">
        <v>139</v>
      </c>
      <c r="AT171" s="206" t="s">
        <v>118</v>
      </c>
      <c r="AU171" s="206" t="s">
        <v>82</v>
      </c>
      <c r="AY171" s="17" t="s">
        <v>117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7" t="s">
        <v>80</v>
      </c>
      <c r="BK171" s="207">
        <f>ROUND(I171*H171,1)</f>
        <v>0</v>
      </c>
      <c r="BL171" s="17" t="s">
        <v>139</v>
      </c>
      <c r="BM171" s="206" t="s">
        <v>272</v>
      </c>
    </row>
    <row r="172" spans="1:47" s="2" customFormat="1" ht="12">
      <c r="A172" s="38"/>
      <c r="B172" s="39"/>
      <c r="C172" s="40"/>
      <c r="D172" s="208" t="s">
        <v>125</v>
      </c>
      <c r="E172" s="40"/>
      <c r="F172" s="209" t="s">
        <v>273</v>
      </c>
      <c r="G172" s="40"/>
      <c r="H172" s="40"/>
      <c r="I172" s="210"/>
      <c r="J172" s="40"/>
      <c r="K172" s="40"/>
      <c r="L172" s="44"/>
      <c r="M172" s="211"/>
      <c r="N172" s="21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125</v>
      </c>
      <c r="AU172" s="17" t="s">
        <v>82</v>
      </c>
    </row>
    <row r="173" spans="1:65" s="2" customFormat="1" ht="16.5" customHeight="1">
      <c r="A173" s="38"/>
      <c r="B173" s="39"/>
      <c r="C173" s="259" t="s">
        <v>274</v>
      </c>
      <c r="D173" s="259" t="s">
        <v>202</v>
      </c>
      <c r="E173" s="260" t="s">
        <v>275</v>
      </c>
      <c r="F173" s="261" t="s">
        <v>276</v>
      </c>
      <c r="G173" s="262" t="s">
        <v>134</v>
      </c>
      <c r="H173" s="263">
        <v>7</v>
      </c>
      <c r="I173" s="264"/>
      <c r="J173" s="263">
        <f>ROUND(I173*H173,1)</f>
        <v>0</v>
      </c>
      <c r="K173" s="261" t="s">
        <v>122</v>
      </c>
      <c r="L173" s="265"/>
      <c r="M173" s="266" t="s">
        <v>19</v>
      </c>
      <c r="N173" s="267" t="s">
        <v>43</v>
      </c>
      <c r="O173" s="84"/>
      <c r="P173" s="204">
        <f>O173*H173</f>
        <v>0</v>
      </c>
      <c r="Q173" s="204">
        <v>0.00145</v>
      </c>
      <c r="R173" s="204">
        <f>Q173*H173</f>
        <v>0.01015</v>
      </c>
      <c r="S173" s="204">
        <v>0</v>
      </c>
      <c r="T173" s="20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6" t="s">
        <v>159</v>
      </c>
      <c r="AT173" s="206" t="s">
        <v>202</v>
      </c>
      <c r="AU173" s="206" t="s">
        <v>82</v>
      </c>
      <c r="AY173" s="17" t="s">
        <v>117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7" t="s">
        <v>80</v>
      </c>
      <c r="BK173" s="207">
        <f>ROUND(I173*H173,1)</f>
        <v>0</v>
      </c>
      <c r="BL173" s="17" t="s">
        <v>139</v>
      </c>
      <c r="BM173" s="206" t="s">
        <v>277</v>
      </c>
    </row>
    <row r="174" spans="1:65" s="2" customFormat="1" ht="24.15" customHeight="1">
      <c r="A174" s="38"/>
      <c r="B174" s="39"/>
      <c r="C174" s="196" t="s">
        <v>278</v>
      </c>
      <c r="D174" s="196" t="s">
        <v>118</v>
      </c>
      <c r="E174" s="197" t="s">
        <v>279</v>
      </c>
      <c r="F174" s="198" t="s">
        <v>280</v>
      </c>
      <c r="G174" s="199" t="s">
        <v>256</v>
      </c>
      <c r="H174" s="200">
        <v>503</v>
      </c>
      <c r="I174" s="201"/>
      <c r="J174" s="200">
        <f>ROUND(I174*H174,1)</f>
        <v>0</v>
      </c>
      <c r="K174" s="198" t="s">
        <v>122</v>
      </c>
      <c r="L174" s="44"/>
      <c r="M174" s="202" t="s">
        <v>19</v>
      </c>
      <c r="N174" s="203" t="s">
        <v>43</v>
      </c>
      <c r="O174" s="84"/>
      <c r="P174" s="204">
        <f>O174*H174</f>
        <v>0</v>
      </c>
      <c r="Q174" s="204">
        <v>4E-05</v>
      </c>
      <c r="R174" s="204">
        <f>Q174*H174</f>
        <v>0.020120000000000002</v>
      </c>
      <c r="S174" s="204">
        <v>0</v>
      </c>
      <c r="T174" s="20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6" t="s">
        <v>139</v>
      </c>
      <c r="AT174" s="206" t="s">
        <v>118</v>
      </c>
      <c r="AU174" s="206" t="s">
        <v>82</v>
      </c>
      <c r="AY174" s="17" t="s">
        <v>117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7" t="s">
        <v>80</v>
      </c>
      <c r="BK174" s="207">
        <f>ROUND(I174*H174,1)</f>
        <v>0</v>
      </c>
      <c r="BL174" s="17" t="s">
        <v>139</v>
      </c>
      <c r="BM174" s="206" t="s">
        <v>281</v>
      </c>
    </row>
    <row r="175" spans="1:47" s="2" customFormat="1" ht="12">
      <c r="A175" s="38"/>
      <c r="B175" s="39"/>
      <c r="C175" s="40"/>
      <c r="D175" s="208" t="s">
        <v>125</v>
      </c>
      <c r="E175" s="40"/>
      <c r="F175" s="209" t="s">
        <v>282</v>
      </c>
      <c r="G175" s="40"/>
      <c r="H175" s="40"/>
      <c r="I175" s="210"/>
      <c r="J175" s="40"/>
      <c r="K175" s="40"/>
      <c r="L175" s="44"/>
      <c r="M175" s="211"/>
      <c r="N175" s="21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82</v>
      </c>
    </row>
    <row r="176" spans="1:65" s="2" customFormat="1" ht="33" customHeight="1">
      <c r="A176" s="38"/>
      <c r="B176" s="39"/>
      <c r="C176" s="196" t="s">
        <v>283</v>
      </c>
      <c r="D176" s="196" t="s">
        <v>118</v>
      </c>
      <c r="E176" s="197" t="s">
        <v>284</v>
      </c>
      <c r="F176" s="198" t="s">
        <v>285</v>
      </c>
      <c r="G176" s="199" t="s">
        <v>256</v>
      </c>
      <c r="H176" s="200">
        <v>14</v>
      </c>
      <c r="I176" s="201"/>
      <c r="J176" s="200">
        <f>ROUND(I176*H176,1)</f>
        <v>0</v>
      </c>
      <c r="K176" s="198" t="s">
        <v>122</v>
      </c>
      <c r="L176" s="44"/>
      <c r="M176" s="202" t="s">
        <v>19</v>
      </c>
      <c r="N176" s="203" t="s">
        <v>43</v>
      </c>
      <c r="O176" s="84"/>
      <c r="P176" s="204">
        <f>O176*H176</f>
        <v>0</v>
      </c>
      <c r="Q176" s="204">
        <v>1E-05</v>
      </c>
      <c r="R176" s="204">
        <f>Q176*H176</f>
        <v>0.00014000000000000001</v>
      </c>
      <c r="S176" s="204">
        <v>0</v>
      </c>
      <c r="T176" s="20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6" t="s">
        <v>139</v>
      </c>
      <c r="AT176" s="206" t="s">
        <v>118</v>
      </c>
      <c r="AU176" s="206" t="s">
        <v>82</v>
      </c>
      <c r="AY176" s="17" t="s">
        <v>117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7" t="s">
        <v>80</v>
      </c>
      <c r="BK176" s="207">
        <f>ROUND(I176*H176,1)</f>
        <v>0</v>
      </c>
      <c r="BL176" s="17" t="s">
        <v>139</v>
      </c>
      <c r="BM176" s="206" t="s">
        <v>286</v>
      </c>
    </row>
    <row r="177" spans="1:47" s="2" customFormat="1" ht="12">
      <c r="A177" s="38"/>
      <c r="B177" s="39"/>
      <c r="C177" s="40"/>
      <c r="D177" s="208" t="s">
        <v>125</v>
      </c>
      <c r="E177" s="40"/>
      <c r="F177" s="209" t="s">
        <v>287</v>
      </c>
      <c r="G177" s="40"/>
      <c r="H177" s="40"/>
      <c r="I177" s="210"/>
      <c r="J177" s="40"/>
      <c r="K177" s="40"/>
      <c r="L177" s="44"/>
      <c r="M177" s="211"/>
      <c r="N177" s="21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82</v>
      </c>
    </row>
    <row r="178" spans="1:65" s="2" customFormat="1" ht="55.5" customHeight="1">
      <c r="A178" s="38"/>
      <c r="B178" s="39"/>
      <c r="C178" s="196" t="s">
        <v>7</v>
      </c>
      <c r="D178" s="196" t="s">
        <v>118</v>
      </c>
      <c r="E178" s="197" t="s">
        <v>288</v>
      </c>
      <c r="F178" s="198" t="s">
        <v>289</v>
      </c>
      <c r="G178" s="199" t="s">
        <v>256</v>
      </c>
      <c r="H178" s="200">
        <v>265.06</v>
      </c>
      <c r="I178" s="201"/>
      <c r="J178" s="200">
        <f>ROUND(I178*H178,1)</f>
        <v>0</v>
      </c>
      <c r="K178" s="198" t="s">
        <v>122</v>
      </c>
      <c r="L178" s="44"/>
      <c r="M178" s="202" t="s">
        <v>19</v>
      </c>
      <c r="N178" s="203" t="s">
        <v>43</v>
      </c>
      <c r="O178" s="84"/>
      <c r="P178" s="204">
        <f>O178*H178</f>
        <v>0</v>
      </c>
      <c r="Q178" s="204">
        <v>6E-05</v>
      </c>
      <c r="R178" s="204">
        <f>Q178*H178</f>
        <v>0.0159036</v>
      </c>
      <c r="S178" s="204">
        <v>0</v>
      </c>
      <c r="T178" s="20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6" t="s">
        <v>139</v>
      </c>
      <c r="AT178" s="206" t="s">
        <v>118</v>
      </c>
      <c r="AU178" s="206" t="s">
        <v>82</v>
      </c>
      <c r="AY178" s="17" t="s">
        <v>117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7" t="s">
        <v>80</v>
      </c>
      <c r="BK178" s="207">
        <f>ROUND(I178*H178,1)</f>
        <v>0</v>
      </c>
      <c r="BL178" s="17" t="s">
        <v>139</v>
      </c>
      <c r="BM178" s="206" t="s">
        <v>290</v>
      </c>
    </row>
    <row r="179" spans="1:47" s="2" customFormat="1" ht="12">
      <c r="A179" s="38"/>
      <c r="B179" s="39"/>
      <c r="C179" s="40"/>
      <c r="D179" s="208" t="s">
        <v>125</v>
      </c>
      <c r="E179" s="40"/>
      <c r="F179" s="209" t="s">
        <v>291</v>
      </c>
      <c r="G179" s="40"/>
      <c r="H179" s="40"/>
      <c r="I179" s="210"/>
      <c r="J179" s="40"/>
      <c r="K179" s="40"/>
      <c r="L179" s="44"/>
      <c r="M179" s="211"/>
      <c r="N179" s="212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82</v>
      </c>
    </row>
    <row r="180" spans="1:51" s="13" customFormat="1" ht="12">
      <c r="A180" s="13"/>
      <c r="B180" s="226"/>
      <c r="C180" s="227"/>
      <c r="D180" s="228" t="s">
        <v>183</v>
      </c>
      <c r="E180" s="229" t="s">
        <v>19</v>
      </c>
      <c r="F180" s="230" t="s">
        <v>292</v>
      </c>
      <c r="G180" s="227"/>
      <c r="H180" s="231">
        <v>251.06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183</v>
      </c>
      <c r="AU180" s="237" t="s">
        <v>82</v>
      </c>
      <c r="AV180" s="13" t="s">
        <v>82</v>
      </c>
      <c r="AW180" s="13" t="s">
        <v>33</v>
      </c>
      <c r="AX180" s="13" t="s">
        <v>72</v>
      </c>
      <c r="AY180" s="237" t="s">
        <v>117</v>
      </c>
    </row>
    <row r="181" spans="1:51" s="13" customFormat="1" ht="12">
      <c r="A181" s="13"/>
      <c r="B181" s="226"/>
      <c r="C181" s="227"/>
      <c r="D181" s="228" t="s">
        <v>183</v>
      </c>
      <c r="E181" s="229" t="s">
        <v>19</v>
      </c>
      <c r="F181" s="230" t="s">
        <v>293</v>
      </c>
      <c r="G181" s="227"/>
      <c r="H181" s="231">
        <v>14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183</v>
      </c>
      <c r="AU181" s="237" t="s">
        <v>82</v>
      </c>
      <c r="AV181" s="13" t="s">
        <v>82</v>
      </c>
      <c r="AW181" s="13" t="s">
        <v>33</v>
      </c>
      <c r="AX181" s="13" t="s">
        <v>72</v>
      </c>
      <c r="AY181" s="237" t="s">
        <v>117</v>
      </c>
    </row>
    <row r="182" spans="1:51" s="14" customFormat="1" ht="12">
      <c r="A182" s="14"/>
      <c r="B182" s="238"/>
      <c r="C182" s="239"/>
      <c r="D182" s="228" t="s">
        <v>183</v>
      </c>
      <c r="E182" s="240" t="s">
        <v>19</v>
      </c>
      <c r="F182" s="241" t="s">
        <v>188</v>
      </c>
      <c r="G182" s="239"/>
      <c r="H182" s="242">
        <v>265.06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183</v>
      </c>
      <c r="AU182" s="248" t="s">
        <v>82</v>
      </c>
      <c r="AV182" s="14" t="s">
        <v>139</v>
      </c>
      <c r="AW182" s="14" t="s">
        <v>4</v>
      </c>
      <c r="AX182" s="14" t="s">
        <v>80</v>
      </c>
      <c r="AY182" s="248" t="s">
        <v>117</v>
      </c>
    </row>
    <row r="183" spans="1:65" s="2" customFormat="1" ht="66.75" customHeight="1">
      <c r="A183" s="38"/>
      <c r="B183" s="39"/>
      <c r="C183" s="196" t="s">
        <v>294</v>
      </c>
      <c r="D183" s="196" t="s">
        <v>118</v>
      </c>
      <c r="E183" s="197" t="s">
        <v>295</v>
      </c>
      <c r="F183" s="198" t="s">
        <v>296</v>
      </c>
      <c r="G183" s="199" t="s">
        <v>256</v>
      </c>
      <c r="H183" s="200">
        <v>220</v>
      </c>
      <c r="I183" s="201"/>
      <c r="J183" s="200">
        <f>ROUND(I183*H183,1)</f>
        <v>0</v>
      </c>
      <c r="K183" s="198" t="s">
        <v>122</v>
      </c>
      <c r="L183" s="44"/>
      <c r="M183" s="202" t="s">
        <v>19</v>
      </c>
      <c r="N183" s="203" t="s">
        <v>43</v>
      </c>
      <c r="O183" s="84"/>
      <c r="P183" s="204">
        <f>O183*H183</f>
        <v>0</v>
      </c>
      <c r="Q183" s="204">
        <v>0</v>
      </c>
      <c r="R183" s="204">
        <f>Q183*H183</f>
        <v>0</v>
      </c>
      <c r="S183" s="204">
        <v>0.086</v>
      </c>
      <c r="T183" s="205">
        <f>S183*H183</f>
        <v>18.919999999999998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6" t="s">
        <v>139</v>
      </c>
      <c r="AT183" s="206" t="s">
        <v>118</v>
      </c>
      <c r="AU183" s="206" t="s">
        <v>82</v>
      </c>
      <c r="AY183" s="17" t="s">
        <v>117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7" t="s">
        <v>80</v>
      </c>
      <c r="BK183" s="207">
        <f>ROUND(I183*H183,1)</f>
        <v>0</v>
      </c>
      <c r="BL183" s="17" t="s">
        <v>139</v>
      </c>
      <c r="BM183" s="206" t="s">
        <v>297</v>
      </c>
    </row>
    <row r="184" spans="1:47" s="2" customFormat="1" ht="12">
      <c r="A184" s="38"/>
      <c r="B184" s="39"/>
      <c r="C184" s="40"/>
      <c r="D184" s="208" t="s">
        <v>125</v>
      </c>
      <c r="E184" s="40"/>
      <c r="F184" s="209" t="s">
        <v>298</v>
      </c>
      <c r="G184" s="40"/>
      <c r="H184" s="40"/>
      <c r="I184" s="210"/>
      <c r="J184" s="40"/>
      <c r="K184" s="40"/>
      <c r="L184" s="44"/>
      <c r="M184" s="211"/>
      <c r="N184" s="21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125</v>
      </c>
      <c r="AU184" s="17" t="s">
        <v>82</v>
      </c>
    </row>
    <row r="185" spans="1:65" s="2" customFormat="1" ht="62.7" customHeight="1">
      <c r="A185" s="38"/>
      <c r="B185" s="39"/>
      <c r="C185" s="196" t="s">
        <v>299</v>
      </c>
      <c r="D185" s="196" t="s">
        <v>118</v>
      </c>
      <c r="E185" s="197" t="s">
        <v>300</v>
      </c>
      <c r="F185" s="198" t="s">
        <v>301</v>
      </c>
      <c r="G185" s="199" t="s">
        <v>180</v>
      </c>
      <c r="H185" s="200">
        <v>952</v>
      </c>
      <c r="I185" s="201"/>
      <c r="J185" s="200">
        <f>ROUND(I185*H185,1)</f>
        <v>0</v>
      </c>
      <c r="K185" s="198" t="s">
        <v>122</v>
      </c>
      <c r="L185" s="44"/>
      <c r="M185" s="202" t="s">
        <v>19</v>
      </c>
      <c r="N185" s="203" t="s">
        <v>43</v>
      </c>
      <c r="O185" s="84"/>
      <c r="P185" s="204">
        <f>O185*H185</f>
        <v>0</v>
      </c>
      <c r="Q185" s="204">
        <v>0</v>
      </c>
      <c r="R185" s="204">
        <f>Q185*H185</f>
        <v>0</v>
      </c>
      <c r="S185" s="204">
        <v>0.02</v>
      </c>
      <c r="T185" s="205">
        <f>S185*H185</f>
        <v>19.04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6" t="s">
        <v>139</v>
      </c>
      <c r="AT185" s="206" t="s">
        <v>118</v>
      </c>
      <c r="AU185" s="206" t="s">
        <v>82</v>
      </c>
      <c r="AY185" s="17" t="s">
        <v>117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7" t="s">
        <v>80</v>
      </c>
      <c r="BK185" s="207">
        <f>ROUND(I185*H185,1)</f>
        <v>0</v>
      </c>
      <c r="BL185" s="17" t="s">
        <v>139</v>
      </c>
      <c r="BM185" s="206" t="s">
        <v>302</v>
      </c>
    </row>
    <row r="186" spans="1:47" s="2" customFormat="1" ht="12">
      <c r="A186" s="38"/>
      <c r="B186" s="39"/>
      <c r="C186" s="40"/>
      <c r="D186" s="208" t="s">
        <v>125</v>
      </c>
      <c r="E186" s="40"/>
      <c r="F186" s="209" t="s">
        <v>303</v>
      </c>
      <c r="G186" s="40"/>
      <c r="H186" s="40"/>
      <c r="I186" s="210"/>
      <c r="J186" s="40"/>
      <c r="K186" s="40"/>
      <c r="L186" s="44"/>
      <c r="M186" s="211"/>
      <c r="N186" s="212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125</v>
      </c>
      <c r="AU186" s="17" t="s">
        <v>82</v>
      </c>
    </row>
    <row r="187" spans="1:51" s="13" customFormat="1" ht="12">
      <c r="A187" s="13"/>
      <c r="B187" s="226"/>
      <c r="C187" s="227"/>
      <c r="D187" s="228" t="s">
        <v>183</v>
      </c>
      <c r="E187" s="229" t="s">
        <v>19</v>
      </c>
      <c r="F187" s="230" t="s">
        <v>186</v>
      </c>
      <c r="G187" s="227"/>
      <c r="H187" s="231">
        <v>952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183</v>
      </c>
      <c r="AU187" s="237" t="s">
        <v>82</v>
      </c>
      <c r="AV187" s="13" t="s">
        <v>82</v>
      </c>
      <c r="AW187" s="13" t="s">
        <v>33</v>
      </c>
      <c r="AX187" s="13" t="s">
        <v>72</v>
      </c>
      <c r="AY187" s="237" t="s">
        <v>117</v>
      </c>
    </row>
    <row r="188" spans="1:51" s="14" customFormat="1" ht="12">
      <c r="A188" s="14"/>
      <c r="B188" s="238"/>
      <c r="C188" s="239"/>
      <c r="D188" s="228" t="s">
        <v>183</v>
      </c>
      <c r="E188" s="240" t="s">
        <v>19</v>
      </c>
      <c r="F188" s="241" t="s">
        <v>188</v>
      </c>
      <c r="G188" s="239"/>
      <c r="H188" s="242">
        <v>952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183</v>
      </c>
      <c r="AU188" s="248" t="s">
        <v>82</v>
      </c>
      <c r="AV188" s="14" t="s">
        <v>139</v>
      </c>
      <c r="AW188" s="14" t="s">
        <v>4</v>
      </c>
      <c r="AX188" s="14" t="s">
        <v>80</v>
      </c>
      <c r="AY188" s="248" t="s">
        <v>117</v>
      </c>
    </row>
    <row r="189" spans="1:65" s="2" customFormat="1" ht="66.75" customHeight="1">
      <c r="A189" s="38"/>
      <c r="B189" s="39"/>
      <c r="C189" s="196" t="s">
        <v>304</v>
      </c>
      <c r="D189" s="196" t="s">
        <v>118</v>
      </c>
      <c r="E189" s="197" t="s">
        <v>305</v>
      </c>
      <c r="F189" s="198" t="s">
        <v>306</v>
      </c>
      <c r="G189" s="199" t="s">
        <v>180</v>
      </c>
      <c r="H189" s="200">
        <v>565</v>
      </c>
      <c r="I189" s="201"/>
      <c r="J189" s="200">
        <f>ROUND(I189*H189,1)</f>
        <v>0</v>
      </c>
      <c r="K189" s="198" t="s">
        <v>122</v>
      </c>
      <c r="L189" s="44"/>
      <c r="M189" s="202" t="s">
        <v>19</v>
      </c>
      <c r="N189" s="203" t="s">
        <v>43</v>
      </c>
      <c r="O189" s="84"/>
      <c r="P189" s="204">
        <f>O189*H189</f>
        <v>0</v>
      </c>
      <c r="Q189" s="204">
        <v>0</v>
      </c>
      <c r="R189" s="204">
        <f>Q189*H189</f>
        <v>0</v>
      </c>
      <c r="S189" s="204">
        <v>0.126</v>
      </c>
      <c r="T189" s="205">
        <f>S189*H189</f>
        <v>71.19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6" t="s">
        <v>139</v>
      </c>
      <c r="AT189" s="206" t="s">
        <v>118</v>
      </c>
      <c r="AU189" s="206" t="s">
        <v>82</v>
      </c>
      <c r="AY189" s="17" t="s">
        <v>117</v>
      </c>
      <c r="BE189" s="207">
        <f>IF(N189="základní",J189,0)</f>
        <v>0</v>
      </c>
      <c r="BF189" s="207">
        <f>IF(N189="snížená",J189,0)</f>
        <v>0</v>
      </c>
      <c r="BG189" s="207">
        <f>IF(N189="zákl. přenesená",J189,0)</f>
        <v>0</v>
      </c>
      <c r="BH189" s="207">
        <f>IF(N189="sníž. přenesená",J189,0)</f>
        <v>0</v>
      </c>
      <c r="BI189" s="207">
        <f>IF(N189="nulová",J189,0)</f>
        <v>0</v>
      </c>
      <c r="BJ189" s="17" t="s">
        <v>80</v>
      </c>
      <c r="BK189" s="207">
        <f>ROUND(I189*H189,1)</f>
        <v>0</v>
      </c>
      <c r="BL189" s="17" t="s">
        <v>139</v>
      </c>
      <c r="BM189" s="206" t="s">
        <v>307</v>
      </c>
    </row>
    <row r="190" spans="1:47" s="2" customFormat="1" ht="12">
      <c r="A190" s="38"/>
      <c r="B190" s="39"/>
      <c r="C190" s="40"/>
      <c r="D190" s="208" t="s">
        <v>125</v>
      </c>
      <c r="E190" s="40"/>
      <c r="F190" s="209" t="s">
        <v>308</v>
      </c>
      <c r="G190" s="40"/>
      <c r="H190" s="40"/>
      <c r="I190" s="210"/>
      <c r="J190" s="40"/>
      <c r="K190" s="40"/>
      <c r="L190" s="44"/>
      <c r="M190" s="211"/>
      <c r="N190" s="21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125</v>
      </c>
      <c r="AU190" s="17" t="s">
        <v>82</v>
      </c>
    </row>
    <row r="191" spans="1:65" s="2" customFormat="1" ht="78" customHeight="1">
      <c r="A191" s="38"/>
      <c r="B191" s="39"/>
      <c r="C191" s="196" t="s">
        <v>309</v>
      </c>
      <c r="D191" s="196" t="s">
        <v>118</v>
      </c>
      <c r="E191" s="197" t="s">
        <v>310</v>
      </c>
      <c r="F191" s="198" t="s">
        <v>311</v>
      </c>
      <c r="G191" s="199" t="s">
        <v>256</v>
      </c>
      <c r="H191" s="200">
        <v>120</v>
      </c>
      <c r="I191" s="201"/>
      <c r="J191" s="200">
        <f>ROUND(I191*H191,1)</f>
        <v>0</v>
      </c>
      <c r="K191" s="198" t="s">
        <v>122</v>
      </c>
      <c r="L191" s="44"/>
      <c r="M191" s="202" t="s">
        <v>19</v>
      </c>
      <c r="N191" s="203" t="s">
        <v>43</v>
      </c>
      <c r="O191" s="84"/>
      <c r="P191" s="204">
        <f>O191*H191</f>
        <v>0</v>
      </c>
      <c r="Q191" s="204">
        <v>9E-05</v>
      </c>
      <c r="R191" s="204">
        <f>Q191*H191</f>
        <v>0.0108</v>
      </c>
      <c r="S191" s="204">
        <v>0.042</v>
      </c>
      <c r="T191" s="205">
        <f>S191*H191</f>
        <v>5.04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6" t="s">
        <v>139</v>
      </c>
      <c r="AT191" s="206" t="s">
        <v>118</v>
      </c>
      <c r="AU191" s="206" t="s">
        <v>82</v>
      </c>
      <c r="AY191" s="17" t="s">
        <v>117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7" t="s">
        <v>80</v>
      </c>
      <c r="BK191" s="207">
        <f>ROUND(I191*H191,1)</f>
        <v>0</v>
      </c>
      <c r="BL191" s="17" t="s">
        <v>139</v>
      </c>
      <c r="BM191" s="206" t="s">
        <v>312</v>
      </c>
    </row>
    <row r="192" spans="1:47" s="2" customFormat="1" ht="12">
      <c r="A192" s="38"/>
      <c r="B192" s="39"/>
      <c r="C192" s="40"/>
      <c r="D192" s="208" t="s">
        <v>125</v>
      </c>
      <c r="E192" s="40"/>
      <c r="F192" s="209" t="s">
        <v>313</v>
      </c>
      <c r="G192" s="40"/>
      <c r="H192" s="40"/>
      <c r="I192" s="210"/>
      <c r="J192" s="40"/>
      <c r="K192" s="40"/>
      <c r="L192" s="44"/>
      <c r="M192" s="211"/>
      <c r="N192" s="21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125</v>
      </c>
      <c r="AU192" s="17" t="s">
        <v>82</v>
      </c>
    </row>
    <row r="193" spans="1:65" s="2" customFormat="1" ht="55.5" customHeight="1">
      <c r="A193" s="38"/>
      <c r="B193" s="39"/>
      <c r="C193" s="196" t="s">
        <v>314</v>
      </c>
      <c r="D193" s="196" t="s">
        <v>118</v>
      </c>
      <c r="E193" s="197" t="s">
        <v>315</v>
      </c>
      <c r="F193" s="198" t="s">
        <v>316</v>
      </c>
      <c r="G193" s="199" t="s">
        <v>134</v>
      </c>
      <c r="H193" s="200">
        <v>3</v>
      </c>
      <c r="I193" s="201"/>
      <c r="J193" s="200">
        <f>ROUND(I193*H193,1)</f>
        <v>0</v>
      </c>
      <c r="K193" s="198" t="s">
        <v>122</v>
      </c>
      <c r="L193" s="44"/>
      <c r="M193" s="202" t="s">
        <v>19</v>
      </c>
      <c r="N193" s="203" t="s">
        <v>43</v>
      </c>
      <c r="O193" s="84"/>
      <c r="P193" s="204">
        <f>O193*H193</f>
        <v>0</v>
      </c>
      <c r="Q193" s="204">
        <v>0</v>
      </c>
      <c r="R193" s="204">
        <f>Q193*H193</f>
        <v>0</v>
      </c>
      <c r="S193" s="204">
        <v>0.082</v>
      </c>
      <c r="T193" s="205">
        <f>S193*H193</f>
        <v>0.246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6" t="s">
        <v>139</v>
      </c>
      <c r="AT193" s="206" t="s">
        <v>118</v>
      </c>
      <c r="AU193" s="206" t="s">
        <v>82</v>
      </c>
      <c r="AY193" s="17" t="s">
        <v>117</v>
      </c>
      <c r="BE193" s="207">
        <f>IF(N193="základní",J193,0)</f>
        <v>0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7" t="s">
        <v>80</v>
      </c>
      <c r="BK193" s="207">
        <f>ROUND(I193*H193,1)</f>
        <v>0</v>
      </c>
      <c r="BL193" s="17" t="s">
        <v>139</v>
      </c>
      <c r="BM193" s="206" t="s">
        <v>317</v>
      </c>
    </row>
    <row r="194" spans="1:47" s="2" customFormat="1" ht="12">
      <c r="A194" s="38"/>
      <c r="B194" s="39"/>
      <c r="C194" s="40"/>
      <c r="D194" s="208" t="s">
        <v>125</v>
      </c>
      <c r="E194" s="40"/>
      <c r="F194" s="209" t="s">
        <v>318</v>
      </c>
      <c r="G194" s="40"/>
      <c r="H194" s="40"/>
      <c r="I194" s="210"/>
      <c r="J194" s="40"/>
      <c r="K194" s="40"/>
      <c r="L194" s="44"/>
      <c r="M194" s="211"/>
      <c r="N194" s="21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125</v>
      </c>
      <c r="AU194" s="17" t="s">
        <v>82</v>
      </c>
    </row>
    <row r="195" spans="1:63" s="11" customFormat="1" ht="22.8" customHeight="1">
      <c r="A195" s="11"/>
      <c r="B195" s="182"/>
      <c r="C195" s="183"/>
      <c r="D195" s="184" t="s">
        <v>71</v>
      </c>
      <c r="E195" s="224" t="s">
        <v>319</v>
      </c>
      <c r="F195" s="224" t="s">
        <v>320</v>
      </c>
      <c r="G195" s="183"/>
      <c r="H195" s="183"/>
      <c r="I195" s="186"/>
      <c r="J195" s="225">
        <f>BK195</f>
        <v>0</v>
      </c>
      <c r="K195" s="183"/>
      <c r="L195" s="188"/>
      <c r="M195" s="189"/>
      <c r="N195" s="190"/>
      <c r="O195" s="190"/>
      <c r="P195" s="191">
        <f>SUM(P196:P197)</f>
        <v>0</v>
      </c>
      <c r="Q195" s="190"/>
      <c r="R195" s="191">
        <f>SUM(R196:R197)</f>
        <v>0</v>
      </c>
      <c r="S195" s="190"/>
      <c r="T195" s="192">
        <f>SUM(T196:T197)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193" t="s">
        <v>80</v>
      </c>
      <c r="AT195" s="194" t="s">
        <v>71</v>
      </c>
      <c r="AU195" s="194" t="s">
        <v>80</v>
      </c>
      <c r="AY195" s="193" t="s">
        <v>117</v>
      </c>
      <c r="BK195" s="195">
        <f>SUM(BK196:BK197)</f>
        <v>0</v>
      </c>
    </row>
    <row r="196" spans="1:65" s="2" customFormat="1" ht="44.25" customHeight="1">
      <c r="A196" s="38"/>
      <c r="B196" s="39"/>
      <c r="C196" s="196" t="s">
        <v>321</v>
      </c>
      <c r="D196" s="196" t="s">
        <v>118</v>
      </c>
      <c r="E196" s="197" t="s">
        <v>322</v>
      </c>
      <c r="F196" s="198" t="s">
        <v>323</v>
      </c>
      <c r="G196" s="199" t="s">
        <v>205</v>
      </c>
      <c r="H196" s="200">
        <v>1180.79</v>
      </c>
      <c r="I196" s="201"/>
      <c r="J196" s="200">
        <f>ROUND(I196*H196,1)</f>
        <v>0</v>
      </c>
      <c r="K196" s="198" t="s">
        <v>122</v>
      </c>
      <c r="L196" s="44"/>
      <c r="M196" s="202" t="s">
        <v>19</v>
      </c>
      <c r="N196" s="203" t="s">
        <v>43</v>
      </c>
      <c r="O196" s="84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6" t="s">
        <v>139</v>
      </c>
      <c r="AT196" s="206" t="s">
        <v>118</v>
      </c>
      <c r="AU196" s="206" t="s">
        <v>82</v>
      </c>
      <c r="AY196" s="17" t="s">
        <v>117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7" t="s">
        <v>80</v>
      </c>
      <c r="BK196" s="207">
        <f>ROUND(I196*H196,1)</f>
        <v>0</v>
      </c>
      <c r="BL196" s="17" t="s">
        <v>139</v>
      </c>
      <c r="BM196" s="206" t="s">
        <v>324</v>
      </c>
    </row>
    <row r="197" spans="1:47" s="2" customFormat="1" ht="12">
      <c r="A197" s="38"/>
      <c r="B197" s="39"/>
      <c r="C197" s="40"/>
      <c r="D197" s="208" t="s">
        <v>125</v>
      </c>
      <c r="E197" s="40"/>
      <c r="F197" s="209" t="s">
        <v>325</v>
      </c>
      <c r="G197" s="40"/>
      <c r="H197" s="40"/>
      <c r="I197" s="210"/>
      <c r="J197" s="40"/>
      <c r="K197" s="40"/>
      <c r="L197" s="44"/>
      <c r="M197" s="211"/>
      <c r="N197" s="21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125</v>
      </c>
      <c r="AU197" s="17" t="s">
        <v>82</v>
      </c>
    </row>
    <row r="198" spans="1:63" s="11" customFormat="1" ht="22.8" customHeight="1">
      <c r="A198" s="11"/>
      <c r="B198" s="182"/>
      <c r="C198" s="183"/>
      <c r="D198" s="184" t="s">
        <v>71</v>
      </c>
      <c r="E198" s="224" t="s">
        <v>326</v>
      </c>
      <c r="F198" s="224" t="s">
        <v>327</v>
      </c>
      <c r="G198" s="183"/>
      <c r="H198" s="183"/>
      <c r="I198" s="186"/>
      <c r="J198" s="225">
        <f>BK198</f>
        <v>0</v>
      </c>
      <c r="K198" s="183"/>
      <c r="L198" s="188"/>
      <c r="M198" s="189"/>
      <c r="N198" s="190"/>
      <c r="O198" s="190"/>
      <c r="P198" s="191">
        <f>SUM(P199:P234)</f>
        <v>0</v>
      </c>
      <c r="Q198" s="190"/>
      <c r="R198" s="191">
        <f>SUM(R199:R234)</f>
        <v>0</v>
      </c>
      <c r="S198" s="190"/>
      <c r="T198" s="192">
        <f>SUM(T199:T234)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193" t="s">
        <v>80</v>
      </c>
      <c r="AT198" s="194" t="s">
        <v>71</v>
      </c>
      <c r="AU198" s="194" t="s">
        <v>80</v>
      </c>
      <c r="AY198" s="193" t="s">
        <v>117</v>
      </c>
      <c r="BK198" s="195">
        <f>SUM(BK199:BK234)</f>
        <v>0</v>
      </c>
    </row>
    <row r="199" spans="1:65" s="2" customFormat="1" ht="37.8" customHeight="1">
      <c r="A199" s="38"/>
      <c r="B199" s="39"/>
      <c r="C199" s="196" t="s">
        <v>328</v>
      </c>
      <c r="D199" s="196" t="s">
        <v>118</v>
      </c>
      <c r="E199" s="197" t="s">
        <v>329</v>
      </c>
      <c r="F199" s="198" t="s">
        <v>330</v>
      </c>
      <c r="G199" s="199" t="s">
        <v>205</v>
      </c>
      <c r="H199" s="200">
        <v>1508.43</v>
      </c>
      <c r="I199" s="201"/>
      <c r="J199" s="200">
        <f>ROUND(I199*H199,1)</f>
        <v>0</v>
      </c>
      <c r="K199" s="198" t="s">
        <v>122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331</v>
      </c>
    </row>
    <row r="200" spans="1:47" s="2" customFormat="1" ht="12">
      <c r="A200" s="38"/>
      <c r="B200" s="39"/>
      <c r="C200" s="40"/>
      <c r="D200" s="208" t="s">
        <v>125</v>
      </c>
      <c r="E200" s="40"/>
      <c r="F200" s="209" t="s">
        <v>332</v>
      </c>
      <c r="G200" s="40"/>
      <c r="H200" s="40"/>
      <c r="I200" s="210"/>
      <c r="J200" s="40"/>
      <c r="K200" s="40"/>
      <c r="L200" s="44"/>
      <c r="M200" s="211"/>
      <c r="N200" s="21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82</v>
      </c>
    </row>
    <row r="201" spans="1:51" s="15" customFormat="1" ht="12">
      <c r="A201" s="15"/>
      <c r="B201" s="249"/>
      <c r="C201" s="250"/>
      <c r="D201" s="228" t="s">
        <v>183</v>
      </c>
      <c r="E201" s="251" t="s">
        <v>19</v>
      </c>
      <c r="F201" s="252" t="s">
        <v>333</v>
      </c>
      <c r="G201" s="250"/>
      <c r="H201" s="251" t="s">
        <v>19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183</v>
      </c>
      <c r="AU201" s="258" t="s">
        <v>82</v>
      </c>
      <c r="AV201" s="15" t="s">
        <v>80</v>
      </c>
      <c r="AW201" s="15" t="s">
        <v>33</v>
      </c>
      <c r="AX201" s="15" t="s">
        <v>72</v>
      </c>
      <c r="AY201" s="258" t="s">
        <v>117</v>
      </c>
    </row>
    <row r="202" spans="1:51" s="13" customFormat="1" ht="12">
      <c r="A202" s="13"/>
      <c r="B202" s="226"/>
      <c r="C202" s="227"/>
      <c r="D202" s="228" t="s">
        <v>183</v>
      </c>
      <c r="E202" s="229" t="s">
        <v>19</v>
      </c>
      <c r="F202" s="230" t="s">
        <v>334</v>
      </c>
      <c r="G202" s="227"/>
      <c r="H202" s="231">
        <v>773.81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183</v>
      </c>
      <c r="AU202" s="237" t="s">
        <v>82</v>
      </c>
      <c r="AV202" s="13" t="s">
        <v>82</v>
      </c>
      <c r="AW202" s="13" t="s">
        <v>33</v>
      </c>
      <c r="AX202" s="13" t="s">
        <v>72</v>
      </c>
      <c r="AY202" s="237" t="s">
        <v>117</v>
      </c>
    </row>
    <row r="203" spans="1:51" s="15" customFormat="1" ht="12">
      <c r="A203" s="15"/>
      <c r="B203" s="249"/>
      <c r="C203" s="250"/>
      <c r="D203" s="228" t="s">
        <v>183</v>
      </c>
      <c r="E203" s="251" t="s">
        <v>19</v>
      </c>
      <c r="F203" s="252" t="s">
        <v>335</v>
      </c>
      <c r="G203" s="250"/>
      <c r="H203" s="251" t="s">
        <v>19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183</v>
      </c>
      <c r="AU203" s="258" t="s">
        <v>82</v>
      </c>
      <c r="AV203" s="15" t="s">
        <v>80</v>
      </c>
      <c r="AW203" s="15" t="s">
        <v>33</v>
      </c>
      <c r="AX203" s="15" t="s">
        <v>72</v>
      </c>
      <c r="AY203" s="258" t="s">
        <v>117</v>
      </c>
    </row>
    <row r="204" spans="1:51" s="13" customFormat="1" ht="12">
      <c r="A204" s="13"/>
      <c r="B204" s="226"/>
      <c r="C204" s="227"/>
      <c r="D204" s="228" t="s">
        <v>183</v>
      </c>
      <c r="E204" s="229" t="s">
        <v>19</v>
      </c>
      <c r="F204" s="230" t="s">
        <v>336</v>
      </c>
      <c r="G204" s="227"/>
      <c r="H204" s="231">
        <v>625.47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183</v>
      </c>
      <c r="AU204" s="237" t="s">
        <v>82</v>
      </c>
      <c r="AV204" s="13" t="s">
        <v>82</v>
      </c>
      <c r="AW204" s="13" t="s">
        <v>33</v>
      </c>
      <c r="AX204" s="13" t="s">
        <v>72</v>
      </c>
      <c r="AY204" s="237" t="s">
        <v>117</v>
      </c>
    </row>
    <row r="205" spans="1:51" s="15" customFormat="1" ht="12">
      <c r="A205" s="15"/>
      <c r="B205" s="249"/>
      <c r="C205" s="250"/>
      <c r="D205" s="228" t="s">
        <v>183</v>
      </c>
      <c r="E205" s="251" t="s">
        <v>19</v>
      </c>
      <c r="F205" s="252" t="s">
        <v>337</v>
      </c>
      <c r="G205" s="250"/>
      <c r="H205" s="251" t="s">
        <v>19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183</v>
      </c>
      <c r="AU205" s="258" t="s">
        <v>82</v>
      </c>
      <c r="AV205" s="15" t="s">
        <v>80</v>
      </c>
      <c r="AW205" s="15" t="s">
        <v>33</v>
      </c>
      <c r="AX205" s="15" t="s">
        <v>72</v>
      </c>
      <c r="AY205" s="258" t="s">
        <v>117</v>
      </c>
    </row>
    <row r="206" spans="1:51" s="13" customFormat="1" ht="12">
      <c r="A206" s="13"/>
      <c r="B206" s="226"/>
      <c r="C206" s="227"/>
      <c r="D206" s="228" t="s">
        <v>183</v>
      </c>
      <c r="E206" s="229" t="s">
        <v>19</v>
      </c>
      <c r="F206" s="230" t="s">
        <v>338</v>
      </c>
      <c r="G206" s="227"/>
      <c r="H206" s="231">
        <v>109.15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183</v>
      </c>
      <c r="AU206" s="237" t="s">
        <v>82</v>
      </c>
      <c r="AV206" s="13" t="s">
        <v>82</v>
      </c>
      <c r="AW206" s="13" t="s">
        <v>33</v>
      </c>
      <c r="AX206" s="13" t="s">
        <v>72</v>
      </c>
      <c r="AY206" s="237" t="s">
        <v>117</v>
      </c>
    </row>
    <row r="207" spans="1:51" s="14" customFormat="1" ht="12">
      <c r="A207" s="14"/>
      <c r="B207" s="238"/>
      <c r="C207" s="239"/>
      <c r="D207" s="228" t="s">
        <v>183</v>
      </c>
      <c r="E207" s="240" t="s">
        <v>19</v>
      </c>
      <c r="F207" s="241" t="s">
        <v>188</v>
      </c>
      <c r="G207" s="239"/>
      <c r="H207" s="242">
        <v>1508.43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183</v>
      </c>
      <c r="AU207" s="248" t="s">
        <v>82</v>
      </c>
      <c r="AV207" s="14" t="s">
        <v>139</v>
      </c>
      <c r="AW207" s="14" t="s">
        <v>4</v>
      </c>
      <c r="AX207" s="14" t="s">
        <v>80</v>
      </c>
      <c r="AY207" s="248" t="s">
        <v>117</v>
      </c>
    </row>
    <row r="208" spans="1:65" s="2" customFormat="1" ht="37.8" customHeight="1">
      <c r="A208" s="38"/>
      <c r="B208" s="39"/>
      <c r="C208" s="196" t="s">
        <v>339</v>
      </c>
      <c r="D208" s="196" t="s">
        <v>118</v>
      </c>
      <c r="E208" s="197" t="s">
        <v>340</v>
      </c>
      <c r="F208" s="198" t="s">
        <v>341</v>
      </c>
      <c r="G208" s="199" t="s">
        <v>205</v>
      </c>
      <c r="H208" s="200">
        <v>13957.82</v>
      </c>
      <c r="I208" s="201"/>
      <c r="J208" s="200">
        <f>ROUND(I208*H208,1)</f>
        <v>0</v>
      </c>
      <c r="K208" s="198" t="s">
        <v>122</v>
      </c>
      <c r="L208" s="44"/>
      <c r="M208" s="202" t="s">
        <v>19</v>
      </c>
      <c r="N208" s="203" t="s">
        <v>43</v>
      </c>
      <c r="O208" s="84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6" t="s">
        <v>139</v>
      </c>
      <c r="AT208" s="206" t="s">
        <v>118</v>
      </c>
      <c r="AU208" s="206" t="s">
        <v>82</v>
      </c>
      <c r="AY208" s="17" t="s">
        <v>117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7" t="s">
        <v>80</v>
      </c>
      <c r="BK208" s="207">
        <f>ROUND(I208*H208,1)</f>
        <v>0</v>
      </c>
      <c r="BL208" s="17" t="s">
        <v>139</v>
      </c>
      <c r="BM208" s="206" t="s">
        <v>342</v>
      </c>
    </row>
    <row r="209" spans="1:47" s="2" customFormat="1" ht="12">
      <c r="A209" s="38"/>
      <c r="B209" s="39"/>
      <c r="C209" s="40"/>
      <c r="D209" s="208" t="s">
        <v>125</v>
      </c>
      <c r="E209" s="40"/>
      <c r="F209" s="209" t="s">
        <v>343</v>
      </c>
      <c r="G209" s="40"/>
      <c r="H209" s="40"/>
      <c r="I209" s="210"/>
      <c r="J209" s="40"/>
      <c r="K209" s="40"/>
      <c r="L209" s="44"/>
      <c r="M209" s="211"/>
      <c r="N209" s="212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125</v>
      </c>
      <c r="AU209" s="17" t="s">
        <v>82</v>
      </c>
    </row>
    <row r="210" spans="1:51" s="15" customFormat="1" ht="12">
      <c r="A210" s="15"/>
      <c r="B210" s="249"/>
      <c r="C210" s="250"/>
      <c r="D210" s="228" t="s">
        <v>183</v>
      </c>
      <c r="E210" s="251" t="s">
        <v>19</v>
      </c>
      <c r="F210" s="252" t="s">
        <v>333</v>
      </c>
      <c r="G210" s="250"/>
      <c r="H210" s="251" t="s">
        <v>19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183</v>
      </c>
      <c r="AU210" s="258" t="s">
        <v>82</v>
      </c>
      <c r="AV210" s="15" t="s">
        <v>80</v>
      </c>
      <c r="AW210" s="15" t="s">
        <v>33</v>
      </c>
      <c r="AX210" s="15" t="s">
        <v>72</v>
      </c>
      <c r="AY210" s="258" t="s">
        <v>117</v>
      </c>
    </row>
    <row r="211" spans="1:51" s="13" customFormat="1" ht="12">
      <c r="A211" s="13"/>
      <c r="B211" s="226"/>
      <c r="C211" s="227"/>
      <c r="D211" s="228" t="s">
        <v>183</v>
      </c>
      <c r="E211" s="229" t="s">
        <v>19</v>
      </c>
      <c r="F211" s="230" t="s">
        <v>72</v>
      </c>
      <c r="G211" s="227"/>
      <c r="H211" s="231">
        <v>0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183</v>
      </c>
      <c r="AU211" s="237" t="s">
        <v>82</v>
      </c>
      <c r="AV211" s="13" t="s">
        <v>82</v>
      </c>
      <c r="AW211" s="13" t="s">
        <v>33</v>
      </c>
      <c r="AX211" s="13" t="s">
        <v>72</v>
      </c>
      <c r="AY211" s="237" t="s">
        <v>117</v>
      </c>
    </row>
    <row r="212" spans="1:51" s="15" customFormat="1" ht="12">
      <c r="A212" s="15"/>
      <c r="B212" s="249"/>
      <c r="C212" s="250"/>
      <c r="D212" s="228" t="s">
        <v>183</v>
      </c>
      <c r="E212" s="251" t="s">
        <v>19</v>
      </c>
      <c r="F212" s="252" t="s">
        <v>335</v>
      </c>
      <c r="G212" s="250"/>
      <c r="H212" s="251" t="s">
        <v>19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183</v>
      </c>
      <c r="AU212" s="258" t="s">
        <v>82</v>
      </c>
      <c r="AV212" s="15" t="s">
        <v>80</v>
      </c>
      <c r="AW212" s="15" t="s">
        <v>33</v>
      </c>
      <c r="AX212" s="15" t="s">
        <v>72</v>
      </c>
      <c r="AY212" s="258" t="s">
        <v>117</v>
      </c>
    </row>
    <row r="213" spans="1:51" s="13" customFormat="1" ht="12">
      <c r="A213" s="13"/>
      <c r="B213" s="226"/>
      <c r="C213" s="227"/>
      <c r="D213" s="228" t="s">
        <v>183</v>
      </c>
      <c r="E213" s="229" t="s">
        <v>19</v>
      </c>
      <c r="F213" s="230" t="s">
        <v>344</v>
      </c>
      <c r="G213" s="227"/>
      <c r="H213" s="231">
        <v>11883.97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183</v>
      </c>
      <c r="AU213" s="237" t="s">
        <v>82</v>
      </c>
      <c r="AV213" s="13" t="s">
        <v>82</v>
      </c>
      <c r="AW213" s="13" t="s">
        <v>33</v>
      </c>
      <c r="AX213" s="13" t="s">
        <v>72</v>
      </c>
      <c r="AY213" s="237" t="s">
        <v>117</v>
      </c>
    </row>
    <row r="214" spans="1:51" s="15" customFormat="1" ht="12">
      <c r="A214" s="15"/>
      <c r="B214" s="249"/>
      <c r="C214" s="250"/>
      <c r="D214" s="228" t="s">
        <v>183</v>
      </c>
      <c r="E214" s="251" t="s">
        <v>19</v>
      </c>
      <c r="F214" s="252" t="s">
        <v>337</v>
      </c>
      <c r="G214" s="250"/>
      <c r="H214" s="251" t="s">
        <v>19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183</v>
      </c>
      <c r="AU214" s="258" t="s">
        <v>82</v>
      </c>
      <c r="AV214" s="15" t="s">
        <v>80</v>
      </c>
      <c r="AW214" s="15" t="s">
        <v>33</v>
      </c>
      <c r="AX214" s="15" t="s">
        <v>72</v>
      </c>
      <c r="AY214" s="258" t="s">
        <v>117</v>
      </c>
    </row>
    <row r="215" spans="1:51" s="13" customFormat="1" ht="12">
      <c r="A215" s="13"/>
      <c r="B215" s="226"/>
      <c r="C215" s="227"/>
      <c r="D215" s="228" t="s">
        <v>183</v>
      </c>
      <c r="E215" s="229" t="s">
        <v>19</v>
      </c>
      <c r="F215" s="230" t="s">
        <v>345</v>
      </c>
      <c r="G215" s="227"/>
      <c r="H215" s="231">
        <v>2073.85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183</v>
      </c>
      <c r="AU215" s="237" t="s">
        <v>82</v>
      </c>
      <c r="AV215" s="13" t="s">
        <v>82</v>
      </c>
      <c r="AW215" s="13" t="s">
        <v>33</v>
      </c>
      <c r="AX215" s="13" t="s">
        <v>72</v>
      </c>
      <c r="AY215" s="237" t="s">
        <v>117</v>
      </c>
    </row>
    <row r="216" spans="1:51" s="14" customFormat="1" ht="12">
      <c r="A216" s="14"/>
      <c r="B216" s="238"/>
      <c r="C216" s="239"/>
      <c r="D216" s="228" t="s">
        <v>183</v>
      </c>
      <c r="E216" s="240" t="s">
        <v>19</v>
      </c>
      <c r="F216" s="241" t="s">
        <v>188</v>
      </c>
      <c r="G216" s="239"/>
      <c r="H216" s="242">
        <v>13957.82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8" t="s">
        <v>183</v>
      </c>
      <c r="AU216" s="248" t="s">
        <v>82</v>
      </c>
      <c r="AV216" s="14" t="s">
        <v>139</v>
      </c>
      <c r="AW216" s="14" t="s">
        <v>33</v>
      </c>
      <c r="AX216" s="14" t="s">
        <v>80</v>
      </c>
      <c r="AY216" s="248" t="s">
        <v>117</v>
      </c>
    </row>
    <row r="217" spans="1:65" s="2" customFormat="1" ht="37.8" customHeight="1">
      <c r="A217" s="38"/>
      <c r="B217" s="39"/>
      <c r="C217" s="196" t="s">
        <v>346</v>
      </c>
      <c r="D217" s="196" t="s">
        <v>118</v>
      </c>
      <c r="E217" s="197" t="s">
        <v>347</v>
      </c>
      <c r="F217" s="198" t="s">
        <v>348</v>
      </c>
      <c r="G217" s="199" t="s">
        <v>205</v>
      </c>
      <c r="H217" s="200">
        <v>5.29</v>
      </c>
      <c r="I217" s="201"/>
      <c r="J217" s="200">
        <f>ROUND(I217*H217,1)</f>
        <v>0</v>
      </c>
      <c r="K217" s="198" t="s">
        <v>122</v>
      </c>
      <c r="L217" s="44"/>
      <c r="M217" s="202" t="s">
        <v>19</v>
      </c>
      <c r="N217" s="203" t="s">
        <v>43</v>
      </c>
      <c r="O217" s="84"/>
      <c r="P217" s="204">
        <f>O217*H217</f>
        <v>0</v>
      </c>
      <c r="Q217" s="204">
        <v>0</v>
      </c>
      <c r="R217" s="204">
        <f>Q217*H217</f>
        <v>0</v>
      </c>
      <c r="S217" s="204">
        <v>0</v>
      </c>
      <c r="T217" s="20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6" t="s">
        <v>139</v>
      </c>
      <c r="AT217" s="206" t="s">
        <v>118</v>
      </c>
      <c r="AU217" s="206" t="s">
        <v>82</v>
      </c>
      <c r="AY217" s="17" t="s">
        <v>117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7" t="s">
        <v>80</v>
      </c>
      <c r="BK217" s="207">
        <f>ROUND(I217*H217,1)</f>
        <v>0</v>
      </c>
      <c r="BL217" s="17" t="s">
        <v>139</v>
      </c>
      <c r="BM217" s="206" t="s">
        <v>349</v>
      </c>
    </row>
    <row r="218" spans="1:47" s="2" customFormat="1" ht="12">
      <c r="A218" s="38"/>
      <c r="B218" s="39"/>
      <c r="C218" s="40"/>
      <c r="D218" s="208" t="s">
        <v>125</v>
      </c>
      <c r="E218" s="40"/>
      <c r="F218" s="209" t="s">
        <v>350</v>
      </c>
      <c r="G218" s="40"/>
      <c r="H218" s="40"/>
      <c r="I218" s="210"/>
      <c r="J218" s="40"/>
      <c r="K218" s="40"/>
      <c r="L218" s="44"/>
      <c r="M218" s="211"/>
      <c r="N218" s="21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125</v>
      </c>
      <c r="AU218" s="17" t="s">
        <v>82</v>
      </c>
    </row>
    <row r="219" spans="1:51" s="15" customFormat="1" ht="12">
      <c r="A219" s="15"/>
      <c r="B219" s="249"/>
      <c r="C219" s="250"/>
      <c r="D219" s="228" t="s">
        <v>183</v>
      </c>
      <c r="E219" s="251" t="s">
        <v>19</v>
      </c>
      <c r="F219" s="252" t="s">
        <v>351</v>
      </c>
      <c r="G219" s="250"/>
      <c r="H219" s="251" t="s">
        <v>19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8" t="s">
        <v>183</v>
      </c>
      <c r="AU219" s="258" t="s">
        <v>82</v>
      </c>
      <c r="AV219" s="15" t="s">
        <v>80</v>
      </c>
      <c r="AW219" s="15" t="s">
        <v>33</v>
      </c>
      <c r="AX219" s="15" t="s">
        <v>72</v>
      </c>
      <c r="AY219" s="258" t="s">
        <v>117</v>
      </c>
    </row>
    <row r="220" spans="1:51" s="13" customFormat="1" ht="12">
      <c r="A220" s="13"/>
      <c r="B220" s="226"/>
      <c r="C220" s="227"/>
      <c r="D220" s="228" t="s">
        <v>183</v>
      </c>
      <c r="E220" s="229" t="s">
        <v>19</v>
      </c>
      <c r="F220" s="230" t="s">
        <v>352</v>
      </c>
      <c r="G220" s="227"/>
      <c r="H220" s="231">
        <v>5.29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183</v>
      </c>
      <c r="AU220" s="237" t="s">
        <v>82</v>
      </c>
      <c r="AV220" s="13" t="s">
        <v>82</v>
      </c>
      <c r="AW220" s="13" t="s">
        <v>33</v>
      </c>
      <c r="AX220" s="13" t="s">
        <v>72</v>
      </c>
      <c r="AY220" s="237" t="s">
        <v>117</v>
      </c>
    </row>
    <row r="221" spans="1:65" s="2" customFormat="1" ht="37.8" customHeight="1">
      <c r="A221" s="38"/>
      <c r="B221" s="39"/>
      <c r="C221" s="196" t="s">
        <v>353</v>
      </c>
      <c r="D221" s="196" t="s">
        <v>118</v>
      </c>
      <c r="E221" s="197" t="s">
        <v>354</v>
      </c>
      <c r="F221" s="198" t="s">
        <v>341</v>
      </c>
      <c r="G221" s="199" t="s">
        <v>205</v>
      </c>
      <c r="H221" s="200">
        <v>100.51</v>
      </c>
      <c r="I221" s="201"/>
      <c r="J221" s="200">
        <f>ROUND(I221*H221,1)</f>
        <v>0</v>
      </c>
      <c r="K221" s="198" t="s">
        <v>122</v>
      </c>
      <c r="L221" s="44"/>
      <c r="M221" s="202" t="s">
        <v>19</v>
      </c>
      <c r="N221" s="203" t="s">
        <v>43</v>
      </c>
      <c r="O221" s="84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6" t="s">
        <v>139</v>
      </c>
      <c r="AT221" s="206" t="s">
        <v>118</v>
      </c>
      <c r="AU221" s="206" t="s">
        <v>82</v>
      </c>
      <c r="AY221" s="17" t="s">
        <v>117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7" t="s">
        <v>80</v>
      </c>
      <c r="BK221" s="207">
        <f>ROUND(I221*H221,1)</f>
        <v>0</v>
      </c>
      <c r="BL221" s="17" t="s">
        <v>139</v>
      </c>
      <c r="BM221" s="206" t="s">
        <v>355</v>
      </c>
    </row>
    <row r="222" spans="1:47" s="2" customFormat="1" ht="12">
      <c r="A222" s="38"/>
      <c r="B222" s="39"/>
      <c r="C222" s="40"/>
      <c r="D222" s="208" t="s">
        <v>125</v>
      </c>
      <c r="E222" s="40"/>
      <c r="F222" s="209" t="s">
        <v>356</v>
      </c>
      <c r="G222" s="40"/>
      <c r="H222" s="40"/>
      <c r="I222" s="210"/>
      <c r="J222" s="40"/>
      <c r="K222" s="40"/>
      <c r="L222" s="44"/>
      <c r="M222" s="211"/>
      <c r="N222" s="212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125</v>
      </c>
      <c r="AU222" s="17" t="s">
        <v>82</v>
      </c>
    </row>
    <row r="223" spans="1:51" s="13" customFormat="1" ht="12">
      <c r="A223" s="13"/>
      <c r="B223" s="226"/>
      <c r="C223" s="227"/>
      <c r="D223" s="228" t="s">
        <v>183</v>
      </c>
      <c r="E223" s="229" t="s">
        <v>19</v>
      </c>
      <c r="F223" s="230" t="s">
        <v>357</v>
      </c>
      <c r="G223" s="227"/>
      <c r="H223" s="231">
        <v>100.51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183</v>
      </c>
      <c r="AU223" s="237" t="s">
        <v>82</v>
      </c>
      <c r="AV223" s="13" t="s">
        <v>82</v>
      </c>
      <c r="AW223" s="13" t="s">
        <v>33</v>
      </c>
      <c r="AX223" s="13" t="s">
        <v>72</v>
      </c>
      <c r="AY223" s="237" t="s">
        <v>117</v>
      </c>
    </row>
    <row r="224" spans="1:65" s="2" customFormat="1" ht="24.15" customHeight="1">
      <c r="A224" s="38"/>
      <c r="B224" s="39"/>
      <c r="C224" s="196" t="s">
        <v>358</v>
      </c>
      <c r="D224" s="196" t="s">
        <v>118</v>
      </c>
      <c r="E224" s="197" t="s">
        <v>359</v>
      </c>
      <c r="F224" s="198" t="s">
        <v>360</v>
      </c>
      <c r="G224" s="199" t="s">
        <v>205</v>
      </c>
      <c r="H224" s="200">
        <v>773.81</v>
      </c>
      <c r="I224" s="201"/>
      <c r="J224" s="200">
        <f>ROUND(I224*H224,1)</f>
        <v>0</v>
      </c>
      <c r="K224" s="198" t="s">
        <v>122</v>
      </c>
      <c r="L224" s="44"/>
      <c r="M224" s="202" t="s">
        <v>19</v>
      </c>
      <c r="N224" s="203" t="s">
        <v>43</v>
      </c>
      <c r="O224" s="84"/>
      <c r="P224" s="204">
        <f>O224*H224</f>
        <v>0</v>
      </c>
      <c r="Q224" s="204">
        <v>0</v>
      </c>
      <c r="R224" s="204">
        <f>Q224*H224</f>
        <v>0</v>
      </c>
      <c r="S224" s="204">
        <v>0</v>
      </c>
      <c r="T224" s="20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6" t="s">
        <v>139</v>
      </c>
      <c r="AT224" s="206" t="s">
        <v>118</v>
      </c>
      <c r="AU224" s="206" t="s">
        <v>82</v>
      </c>
      <c r="AY224" s="17" t="s">
        <v>117</v>
      </c>
      <c r="BE224" s="207">
        <f>IF(N224="základní",J224,0)</f>
        <v>0</v>
      </c>
      <c r="BF224" s="207">
        <f>IF(N224="snížená",J224,0)</f>
        <v>0</v>
      </c>
      <c r="BG224" s="207">
        <f>IF(N224="zákl. přenesená",J224,0)</f>
        <v>0</v>
      </c>
      <c r="BH224" s="207">
        <f>IF(N224="sníž. přenesená",J224,0)</f>
        <v>0</v>
      </c>
      <c r="BI224" s="207">
        <f>IF(N224="nulová",J224,0)</f>
        <v>0</v>
      </c>
      <c r="BJ224" s="17" t="s">
        <v>80</v>
      </c>
      <c r="BK224" s="207">
        <f>ROUND(I224*H224,1)</f>
        <v>0</v>
      </c>
      <c r="BL224" s="17" t="s">
        <v>139</v>
      </c>
      <c r="BM224" s="206" t="s">
        <v>361</v>
      </c>
    </row>
    <row r="225" spans="1:47" s="2" customFormat="1" ht="12">
      <c r="A225" s="38"/>
      <c r="B225" s="39"/>
      <c r="C225" s="40"/>
      <c r="D225" s="208" t="s">
        <v>125</v>
      </c>
      <c r="E225" s="40"/>
      <c r="F225" s="209" t="s">
        <v>362</v>
      </c>
      <c r="G225" s="40"/>
      <c r="H225" s="40"/>
      <c r="I225" s="210"/>
      <c r="J225" s="40"/>
      <c r="K225" s="40"/>
      <c r="L225" s="44"/>
      <c r="M225" s="211"/>
      <c r="N225" s="212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125</v>
      </c>
      <c r="AU225" s="17" t="s">
        <v>82</v>
      </c>
    </row>
    <row r="226" spans="1:51" s="15" customFormat="1" ht="12">
      <c r="A226" s="15"/>
      <c r="B226" s="249"/>
      <c r="C226" s="250"/>
      <c r="D226" s="228" t="s">
        <v>183</v>
      </c>
      <c r="E226" s="251" t="s">
        <v>19</v>
      </c>
      <c r="F226" s="252" t="s">
        <v>363</v>
      </c>
      <c r="G226" s="250"/>
      <c r="H226" s="251" t="s">
        <v>19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183</v>
      </c>
      <c r="AU226" s="258" t="s">
        <v>82</v>
      </c>
      <c r="AV226" s="15" t="s">
        <v>80</v>
      </c>
      <c r="AW226" s="15" t="s">
        <v>33</v>
      </c>
      <c r="AX226" s="15" t="s">
        <v>72</v>
      </c>
      <c r="AY226" s="258" t="s">
        <v>117</v>
      </c>
    </row>
    <row r="227" spans="1:51" s="13" customFormat="1" ht="12">
      <c r="A227" s="13"/>
      <c r="B227" s="226"/>
      <c r="C227" s="227"/>
      <c r="D227" s="228" t="s">
        <v>183</v>
      </c>
      <c r="E227" s="229" t="s">
        <v>19</v>
      </c>
      <c r="F227" s="230" t="s">
        <v>334</v>
      </c>
      <c r="G227" s="227"/>
      <c r="H227" s="231">
        <v>773.81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183</v>
      </c>
      <c r="AU227" s="237" t="s">
        <v>82</v>
      </c>
      <c r="AV227" s="13" t="s">
        <v>82</v>
      </c>
      <c r="AW227" s="13" t="s">
        <v>33</v>
      </c>
      <c r="AX227" s="13" t="s">
        <v>72</v>
      </c>
      <c r="AY227" s="237" t="s">
        <v>117</v>
      </c>
    </row>
    <row r="228" spans="1:65" s="2" customFormat="1" ht="44.25" customHeight="1">
      <c r="A228" s="38"/>
      <c r="B228" s="39"/>
      <c r="C228" s="196" t="s">
        <v>364</v>
      </c>
      <c r="D228" s="196" t="s">
        <v>118</v>
      </c>
      <c r="E228" s="197" t="s">
        <v>365</v>
      </c>
      <c r="F228" s="198" t="s">
        <v>366</v>
      </c>
      <c r="G228" s="199" t="s">
        <v>205</v>
      </c>
      <c r="H228" s="200">
        <v>734.62</v>
      </c>
      <c r="I228" s="201"/>
      <c r="J228" s="200">
        <f>ROUND(I228*H228,1)</f>
        <v>0</v>
      </c>
      <c r="K228" s="198" t="s">
        <v>122</v>
      </c>
      <c r="L228" s="44"/>
      <c r="M228" s="202" t="s">
        <v>19</v>
      </c>
      <c r="N228" s="203" t="s">
        <v>43</v>
      </c>
      <c r="O228" s="84"/>
      <c r="P228" s="204">
        <f>O228*H228</f>
        <v>0</v>
      </c>
      <c r="Q228" s="204">
        <v>0</v>
      </c>
      <c r="R228" s="204">
        <f>Q228*H228</f>
        <v>0</v>
      </c>
      <c r="S228" s="204">
        <v>0</v>
      </c>
      <c r="T228" s="20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6" t="s">
        <v>139</v>
      </c>
      <c r="AT228" s="206" t="s">
        <v>118</v>
      </c>
      <c r="AU228" s="206" t="s">
        <v>82</v>
      </c>
      <c r="AY228" s="17" t="s">
        <v>117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7" t="s">
        <v>80</v>
      </c>
      <c r="BK228" s="207">
        <f>ROUND(I228*H228,1)</f>
        <v>0</v>
      </c>
      <c r="BL228" s="17" t="s">
        <v>139</v>
      </c>
      <c r="BM228" s="206" t="s">
        <v>367</v>
      </c>
    </row>
    <row r="229" spans="1:47" s="2" customFormat="1" ht="12">
      <c r="A229" s="38"/>
      <c r="B229" s="39"/>
      <c r="C229" s="40"/>
      <c r="D229" s="208" t="s">
        <v>125</v>
      </c>
      <c r="E229" s="40"/>
      <c r="F229" s="209" t="s">
        <v>368</v>
      </c>
      <c r="G229" s="40"/>
      <c r="H229" s="40"/>
      <c r="I229" s="210"/>
      <c r="J229" s="40"/>
      <c r="K229" s="40"/>
      <c r="L229" s="44"/>
      <c r="M229" s="211"/>
      <c r="N229" s="21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125</v>
      </c>
      <c r="AU229" s="17" t="s">
        <v>82</v>
      </c>
    </row>
    <row r="230" spans="1:51" s="15" customFormat="1" ht="12">
      <c r="A230" s="15"/>
      <c r="B230" s="249"/>
      <c r="C230" s="250"/>
      <c r="D230" s="228" t="s">
        <v>183</v>
      </c>
      <c r="E230" s="251" t="s">
        <v>19</v>
      </c>
      <c r="F230" s="252" t="s">
        <v>335</v>
      </c>
      <c r="G230" s="250"/>
      <c r="H230" s="251" t="s">
        <v>19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8" t="s">
        <v>183</v>
      </c>
      <c r="AU230" s="258" t="s">
        <v>82</v>
      </c>
      <c r="AV230" s="15" t="s">
        <v>80</v>
      </c>
      <c r="AW230" s="15" t="s">
        <v>33</v>
      </c>
      <c r="AX230" s="15" t="s">
        <v>72</v>
      </c>
      <c r="AY230" s="258" t="s">
        <v>117</v>
      </c>
    </row>
    <row r="231" spans="1:51" s="13" customFormat="1" ht="12">
      <c r="A231" s="13"/>
      <c r="B231" s="226"/>
      <c r="C231" s="227"/>
      <c r="D231" s="228" t="s">
        <v>183</v>
      </c>
      <c r="E231" s="229" t="s">
        <v>19</v>
      </c>
      <c r="F231" s="230" t="s">
        <v>336</v>
      </c>
      <c r="G231" s="227"/>
      <c r="H231" s="231">
        <v>625.47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183</v>
      </c>
      <c r="AU231" s="237" t="s">
        <v>82</v>
      </c>
      <c r="AV231" s="13" t="s">
        <v>82</v>
      </c>
      <c r="AW231" s="13" t="s">
        <v>33</v>
      </c>
      <c r="AX231" s="13" t="s">
        <v>72</v>
      </c>
      <c r="AY231" s="237" t="s">
        <v>117</v>
      </c>
    </row>
    <row r="232" spans="1:51" s="15" customFormat="1" ht="12">
      <c r="A232" s="15"/>
      <c r="B232" s="249"/>
      <c r="C232" s="250"/>
      <c r="D232" s="228" t="s">
        <v>183</v>
      </c>
      <c r="E232" s="251" t="s">
        <v>19</v>
      </c>
      <c r="F232" s="252" t="s">
        <v>337</v>
      </c>
      <c r="G232" s="250"/>
      <c r="H232" s="251" t="s">
        <v>19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8" t="s">
        <v>183</v>
      </c>
      <c r="AU232" s="258" t="s">
        <v>82</v>
      </c>
      <c r="AV232" s="15" t="s">
        <v>80</v>
      </c>
      <c r="AW232" s="15" t="s">
        <v>33</v>
      </c>
      <c r="AX232" s="15" t="s">
        <v>72</v>
      </c>
      <c r="AY232" s="258" t="s">
        <v>117</v>
      </c>
    </row>
    <row r="233" spans="1:51" s="13" customFormat="1" ht="12">
      <c r="A233" s="13"/>
      <c r="B233" s="226"/>
      <c r="C233" s="227"/>
      <c r="D233" s="228" t="s">
        <v>183</v>
      </c>
      <c r="E233" s="229" t="s">
        <v>19</v>
      </c>
      <c r="F233" s="230" t="s">
        <v>338</v>
      </c>
      <c r="G233" s="227"/>
      <c r="H233" s="231">
        <v>109.15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183</v>
      </c>
      <c r="AU233" s="237" t="s">
        <v>82</v>
      </c>
      <c r="AV233" s="13" t="s">
        <v>82</v>
      </c>
      <c r="AW233" s="13" t="s">
        <v>33</v>
      </c>
      <c r="AX233" s="13" t="s">
        <v>72</v>
      </c>
      <c r="AY233" s="237" t="s">
        <v>117</v>
      </c>
    </row>
    <row r="234" spans="1:51" s="14" customFormat="1" ht="12">
      <c r="A234" s="14"/>
      <c r="B234" s="238"/>
      <c r="C234" s="239"/>
      <c r="D234" s="228" t="s">
        <v>183</v>
      </c>
      <c r="E234" s="240" t="s">
        <v>19</v>
      </c>
      <c r="F234" s="241" t="s">
        <v>188</v>
      </c>
      <c r="G234" s="239"/>
      <c r="H234" s="242">
        <v>734.62</v>
      </c>
      <c r="I234" s="243"/>
      <c r="J234" s="239"/>
      <c r="K234" s="239"/>
      <c r="L234" s="244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183</v>
      </c>
      <c r="AU234" s="248" t="s">
        <v>82</v>
      </c>
      <c r="AV234" s="14" t="s">
        <v>139</v>
      </c>
      <c r="AW234" s="14" t="s">
        <v>4</v>
      </c>
      <c r="AX234" s="14" t="s">
        <v>80</v>
      </c>
      <c r="AY234" s="248" t="s">
        <v>117</v>
      </c>
    </row>
    <row r="235" spans="1:31" s="2" customFormat="1" ht="6.95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password="CC35" sheet="1" objects="1" scenarios="1" formatColumns="0" formatRows="0" autoFilter="0"/>
  <autoFilter ref="C84:K2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325"/>
    <hyperlink ref="F96" r:id="rId2" display="https://podminky.urs.cz/item/CS_URS_2023_01/113107224"/>
    <hyperlink ref="F102" r:id="rId3" display="https://podminky.urs.cz/item/CS_URS_2023_01/174101101"/>
    <hyperlink ref="F110" r:id="rId4" display="https://podminky.urs.cz/item/CS_URS_2023_01/181951112"/>
    <hyperlink ref="F117" r:id="rId5" display="https://podminky.urs.cz/item/CS_URS_2023_01/564851111"/>
    <hyperlink ref="F123" r:id="rId6" display="https://podminky.urs.cz/item/CS_URS_2023_01/564952113"/>
    <hyperlink ref="F136" r:id="rId7" display="https://podminky.urs.cz/item/CS_URS_2023_01/565135121"/>
    <hyperlink ref="F142" r:id="rId8" display="https://podminky.urs.cz/item/CS_URS_2023_01/573231107"/>
    <hyperlink ref="F152" r:id="rId9" display="https://podminky.urs.cz/item/CS_URS_2023_01/577155142"/>
    <hyperlink ref="F159" r:id="rId10" display="https://podminky.urs.cz/item/CS_URS_2023_01/577144141"/>
    <hyperlink ref="F163" r:id="rId11" display="https://podminky.urs.cz/item/CS_URS_2023_01/569931132"/>
    <hyperlink ref="F166" r:id="rId12" display="https://podminky.urs.cz/item/CS_URS_2023_01/911331111"/>
    <hyperlink ref="F172" r:id="rId13" display="https://podminky.urs.cz/item/CS_URS_2023_01/912221111"/>
    <hyperlink ref="F175" r:id="rId14" display="https://podminky.urs.cz/item/CS_URS_2023_01/915331111"/>
    <hyperlink ref="F177" r:id="rId15" display="https://podminky.urs.cz/item/CS_URS_2023_01/919112114"/>
    <hyperlink ref="F179" r:id="rId16" display="https://podminky.urs.cz/item/CS_URS_2023_01/919121111"/>
    <hyperlink ref="F184" r:id="rId17" display="https://podminky.urs.cz/item/CS_URS_2023_01/938902201"/>
    <hyperlink ref="F186" r:id="rId18" display="https://podminky.urs.cz/item/CS_URS_2023_01/938909311"/>
    <hyperlink ref="F190" r:id="rId19" display="https://podminky.urs.cz/item/CS_URS_2023_01/938909611"/>
    <hyperlink ref="F192" r:id="rId20" display="https://podminky.urs.cz/item/CS_URS_2023_01/966005311"/>
    <hyperlink ref="F194" r:id="rId21" display="https://podminky.urs.cz/item/CS_URS_2023_01/966006132"/>
    <hyperlink ref="F197" r:id="rId22" display="https://podminky.urs.cz/item/CS_URS_2023_01/998225111"/>
    <hyperlink ref="F200" r:id="rId23" display="https://podminky.urs.cz/item/CS_URS_2023_01/997221551"/>
    <hyperlink ref="F209" r:id="rId24" display="https://podminky.urs.cz/item/CS_URS_2023_01/997221559"/>
    <hyperlink ref="F218" r:id="rId25" display="https://podminky.urs.cz/item/CS_URS_2023_01/997221561"/>
    <hyperlink ref="F222" r:id="rId26" display="https://podminky.urs.cz/item/CS_URS_2023_01/997221569"/>
    <hyperlink ref="F225" r:id="rId27" display="https://podminky.urs.cz/item/CS_URS_2023_01/997221611"/>
    <hyperlink ref="F229" r:id="rId28" display="https://podminky.urs.cz/item/CS_URS_2023_01/99722187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369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ROUND((SUM(BE89:BE236)),2)</f>
        <v>0</v>
      </c>
      <c r="G33" s="38"/>
      <c r="H33" s="38"/>
      <c r="I33" s="148">
        <v>0.21</v>
      </c>
      <c r="J33" s="147">
        <f>ROUND(((SUM(BE89:BE236))*I33),2)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ROUND((SUM(BF89:BF236)),2)</f>
        <v>0</v>
      </c>
      <c r="G34" s="38"/>
      <c r="H34" s="38"/>
      <c r="I34" s="148">
        <v>0.15</v>
      </c>
      <c r="J34" s="147">
        <f>ROUND(((SUM(BF89:BF236))*I34),2)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ROUND((SUM(BG89:BG236)),2)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ROUND((SUM(BH89:BH236)),2)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ROUND((SUM(BI89:BI236)),2)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102 - Propustky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 hidden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J91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9.9" customHeight="1" hidden="1">
      <c r="A62" s="12"/>
      <c r="B62" s="218"/>
      <c r="C62" s="219"/>
      <c r="D62" s="220" t="s">
        <v>370</v>
      </c>
      <c r="E62" s="221"/>
      <c r="F62" s="221"/>
      <c r="G62" s="221"/>
      <c r="H62" s="221"/>
      <c r="I62" s="221"/>
      <c r="J62" s="222">
        <f>J121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8"/>
      <c r="C63" s="219"/>
      <c r="D63" s="220" t="s">
        <v>371</v>
      </c>
      <c r="E63" s="221"/>
      <c r="F63" s="221"/>
      <c r="G63" s="221"/>
      <c r="H63" s="221"/>
      <c r="I63" s="221"/>
      <c r="J63" s="222">
        <f>J152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4.85" customHeight="1" hidden="1">
      <c r="A64" s="12"/>
      <c r="B64" s="218"/>
      <c r="C64" s="219"/>
      <c r="D64" s="220" t="s">
        <v>372</v>
      </c>
      <c r="E64" s="221"/>
      <c r="F64" s="221"/>
      <c r="G64" s="221"/>
      <c r="H64" s="221"/>
      <c r="I64" s="221"/>
      <c r="J64" s="222">
        <f>J153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8"/>
      <c r="C65" s="219"/>
      <c r="D65" s="220" t="s">
        <v>373</v>
      </c>
      <c r="E65" s="221"/>
      <c r="F65" s="221"/>
      <c r="G65" s="221"/>
      <c r="H65" s="221"/>
      <c r="I65" s="221"/>
      <c r="J65" s="222">
        <f>J158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12" customFormat="1" ht="19.9" customHeight="1" hidden="1">
      <c r="A66" s="12"/>
      <c r="B66" s="218"/>
      <c r="C66" s="219"/>
      <c r="D66" s="220" t="s">
        <v>374</v>
      </c>
      <c r="E66" s="221"/>
      <c r="F66" s="221"/>
      <c r="G66" s="221"/>
      <c r="H66" s="221"/>
      <c r="I66" s="221"/>
      <c r="J66" s="222">
        <f>J198</f>
        <v>0</v>
      </c>
      <c r="K66" s="219"/>
      <c r="L66" s="2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 s="12" customFormat="1" ht="19.9" customHeight="1" hidden="1">
      <c r="A67" s="12"/>
      <c r="B67" s="218"/>
      <c r="C67" s="219"/>
      <c r="D67" s="220" t="s">
        <v>172</v>
      </c>
      <c r="E67" s="221"/>
      <c r="F67" s="221"/>
      <c r="G67" s="221"/>
      <c r="H67" s="221"/>
      <c r="I67" s="221"/>
      <c r="J67" s="222">
        <f>J202</f>
        <v>0</v>
      </c>
      <c r="K67" s="219"/>
      <c r="L67" s="2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 s="12" customFormat="1" ht="19.9" customHeight="1" hidden="1">
      <c r="A68" s="12"/>
      <c r="B68" s="218"/>
      <c r="C68" s="219"/>
      <c r="D68" s="220" t="s">
        <v>174</v>
      </c>
      <c r="E68" s="221"/>
      <c r="F68" s="221"/>
      <c r="G68" s="221"/>
      <c r="H68" s="221"/>
      <c r="I68" s="221"/>
      <c r="J68" s="222">
        <f>J226</f>
        <v>0</v>
      </c>
      <c r="K68" s="219"/>
      <c r="L68" s="2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 s="12" customFormat="1" ht="19.9" customHeight="1" hidden="1">
      <c r="A69" s="12"/>
      <c r="B69" s="218"/>
      <c r="C69" s="219"/>
      <c r="D69" s="220" t="s">
        <v>375</v>
      </c>
      <c r="E69" s="221"/>
      <c r="F69" s="221"/>
      <c r="G69" s="221"/>
      <c r="H69" s="221"/>
      <c r="I69" s="221"/>
      <c r="J69" s="222">
        <f>J234</f>
        <v>0</v>
      </c>
      <c r="K69" s="219"/>
      <c r="L69" s="2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 s="2" customFormat="1" ht="21.8" customHeight="1" hidden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 hidden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t="12" hidden="1"/>
    <row r="73" ht="12" hidden="1"/>
    <row r="74" ht="12" hidden="1"/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0" t="str">
        <f>E7</f>
        <v>II-201 propustky Caltov - rekonstrukce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93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SO 102 - Propustky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 xml:space="preserve"> </v>
      </c>
      <c r="G83" s="40"/>
      <c r="H83" s="40"/>
      <c r="I83" s="32" t="s">
        <v>23</v>
      </c>
      <c r="J83" s="72" t="str">
        <f>IF(J12="","",J12)</f>
        <v>9. 1. 2023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Správa a údržba silnic Plzeňského kraje</v>
      </c>
      <c r="G85" s="40"/>
      <c r="H85" s="40"/>
      <c r="I85" s="32" t="s">
        <v>31</v>
      </c>
      <c r="J85" s="36" t="str">
        <f>E21</f>
        <v>VALBEK, spol. s r.o.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ROMAN MITAS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0" customFormat="1" ht="29.25" customHeight="1">
      <c r="A88" s="171"/>
      <c r="B88" s="172"/>
      <c r="C88" s="173" t="s">
        <v>103</v>
      </c>
      <c r="D88" s="174" t="s">
        <v>57</v>
      </c>
      <c r="E88" s="174" t="s">
        <v>53</v>
      </c>
      <c r="F88" s="174" t="s">
        <v>54</v>
      </c>
      <c r="G88" s="174" t="s">
        <v>104</v>
      </c>
      <c r="H88" s="174" t="s">
        <v>105</v>
      </c>
      <c r="I88" s="174" t="s">
        <v>106</v>
      </c>
      <c r="J88" s="174" t="s">
        <v>98</v>
      </c>
      <c r="K88" s="175" t="s">
        <v>107</v>
      </c>
      <c r="L88" s="176"/>
      <c r="M88" s="92" t="s">
        <v>19</v>
      </c>
      <c r="N88" s="93" t="s">
        <v>42</v>
      </c>
      <c r="O88" s="93" t="s">
        <v>108</v>
      </c>
      <c r="P88" s="93" t="s">
        <v>109</v>
      </c>
      <c r="Q88" s="93" t="s">
        <v>110</v>
      </c>
      <c r="R88" s="93" t="s">
        <v>111</v>
      </c>
      <c r="S88" s="93" t="s">
        <v>112</v>
      </c>
      <c r="T88" s="94" t="s">
        <v>113</v>
      </c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</row>
    <row r="89" spans="1:63" s="2" customFormat="1" ht="22.8" customHeight="1">
      <c r="A89" s="38"/>
      <c r="B89" s="39"/>
      <c r="C89" s="99" t="s">
        <v>114</v>
      </c>
      <c r="D89" s="40"/>
      <c r="E89" s="40"/>
      <c r="F89" s="40"/>
      <c r="G89" s="40"/>
      <c r="H89" s="40"/>
      <c r="I89" s="40"/>
      <c r="J89" s="177">
        <f>BK89</f>
        <v>0</v>
      </c>
      <c r="K89" s="40"/>
      <c r="L89" s="44"/>
      <c r="M89" s="95"/>
      <c r="N89" s="178"/>
      <c r="O89" s="96"/>
      <c r="P89" s="179">
        <f>P90</f>
        <v>0</v>
      </c>
      <c r="Q89" s="96"/>
      <c r="R89" s="179">
        <f>R90</f>
        <v>397.804122</v>
      </c>
      <c r="S89" s="96"/>
      <c r="T89" s="180">
        <f>T90</f>
        <v>3.4740000000000006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99</v>
      </c>
      <c r="BK89" s="181">
        <f>BK90</f>
        <v>0</v>
      </c>
    </row>
    <row r="90" spans="1:63" s="11" customFormat="1" ht="25.9" customHeight="1">
      <c r="A90" s="11"/>
      <c r="B90" s="182"/>
      <c r="C90" s="183"/>
      <c r="D90" s="184" t="s">
        <v>71</v>
      </c>
      <c r="E90" s="185" t="s">
        <v>175</v>
      </c>
      <c r="F90" s="185" t="s">
        <v>176</v>
      </c>
      <c r="G90" s="183"/>
      <c r="H90" s="183"/>
      <c r="I90" s="186"/>
      <c r="J90" s="187">
        <f>BK90</f>
        <v>0</v>
      </c>
      <c r="K90" s="183"/>
      <c r="L90" s="188"/>
      <c r="M90" s="189"/>
      <c r="N90" s="190"/>
      <c r="O90" s="190"/>
      <c r="P90" s="191">
        <f>P91+P121+P152+P158+P198+P202+P226+P234</f>
        <v>0</v>
      </c>
      <c r="Q90" s="190"/>
      <c r="R90" s="191">
        <f>R91+R121+R152+R158+R198+R202+R226+R234</f>
        <v>397.804122</v>
      </c>
      <c r="S90" s="190"/>
      <c r="T90" s="192">
        <f>T91+T121+T152+T158+T198+T202+T226+T234</f>
        <v>3.4740000000000006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3" t="s">
        <v>80</v>
      </c>
      <c r="AT90" s="194" t="s">
        <v>71</v>
      </c>
      <c r="AU90" s="194" t="s">
        <v>72</v>
      </c>
      <c r="AY90" s="193" t="s">
        <v>117</v>
      </c>
      <c r="BK90" s="195">
        <f>BK91+BK121+BK152+BK158+BK198+BK202+BK226+BK234</f>
        <v>0</v>
      </c>
    </row>
    <row r="91" spans="1:63" s="11" customFormat="1" ht="22.8" customHeight="1">
      <c r="A91" s="11"/>
      <c r="B91" s="182"/>
      <c r="C91" s="183"/>
      <c r="D91" s="184" t="s">
        <v>71</v>
      </c>
      <c r="E91" s="224" t="s">
        <v>80</v>
      </c>
      <c r="F91" s="224" t="s">
        <v>177</v>
      </c>
      <c r="G91" s="183"/>
      <c r="H91" s="183"/>
      <c r="I91" s="186"/>
      <c r="J91" s="225">
        <f>BK91</f>
        <v>0</v>
      </c>
      <c r="K91" s="183"/>
      <c r="L91" s="188"/>
      <c r="M91" s="189"/>
      <c r="N91" s="190"/>
      <c r="O91" s="190"/>
      <c r="P91" s="191">
        <f>SUM(P92:P120)</f>
        <v>0</v>
      </c>
      <c r="Q91" s="190"/>
      <c r="R91" s="191">
        <f>SUM(R92:R120)</f>
        <v>0</v>
      </c>
      <c r="S91" s="190"/>
      <c r="T91" s="192">
        <f>SUM(T92:T120)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3" t="s">
        <v>80</v>
      </c>
      <c r="AT91" s="194" t="s">
        <v>71</v>
      </c>
      <c r="AU91" s="194" t="s">
        <v>80</v>
      </c>
      <c r="AY91" s="193" t="s">
        <v>117</v>
      </c>
      <c r="BK91" s="195">
        <f>SUM(BK92:BK120)</f>
        <v>0</v>
      </c>
    </row>
    <row r="92" spans="1:65" s="2" customFormat="1" ht="33" customHeight="1">
      <c r="A92" s="38"/>
      <c r="B92" s="39"/>
      <c r="C92" s="196" t="s">
        <v>80</v>
      </c>
      <c r="D92" s="196" t="s">
        <v>118</v>
      </c>
      <c r="E92" s="197" t="s">
        <v>376</v>
      </c>
      <c r="F92" s="198" t="s">
        <v>377</v>
      </c>
      <c r="G92" s="199" t="s">
        <v>197</v>
      </c>
      <c r="H92" s="200">
        <v>195</v>
      </c>
      <c r="I92" s="201"/>
      <c r="J92" s="200">
        <f>ROUND(I92*H92,1)</f>
        <v>0</v>
      </c>
      <c r="K92" s="198" t="s">
        <v>122</v>
      </c>
      <c r="L92" s="44"/>
      <c r="M92" s="202" t="s">
        <v>19</v>
      </c>
      <c r="N92" s="203" t="s">
        <v>43</v>
      </c>
      <c r="O92" s="84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6" t="s">
        <v>139</v>
      </c>
      <c r="AT92" s="206" t="s">
        <v>118</v>
      </c>
      <c r="AU92" s="206" t="s">
        <v>82</v>
      </c>
      <c r="AY92" s="17" t="s">
        <v>117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7" t="s">
        <v>80</v>
      </c>
      <c r="BK92" s="207">
        <f>ROUND(I92*H92,1)</f>
        <v>0</v>
      </c>
      <c r="BL92" s="17" t="s">
        <v>139</v>
      </c>
      <c r="BM92" s="206" t="s">
        <v>378</v>
      </c>
    </row>
    <row r="93" spans="1:47" s="2" customFormat="1" ht="12">
      <c r="A93" s="38"/>
      <c r="B93" s="39"/>
      <c r="C93" s="40"/>
      <c r="D93" s="208" t="s">
        <v>125</v>
      </c>
      <c r="E93" s="40"/>
      <c r="F93" s="209" t="s">
        <v>379</v>
      </c>
      <c r="G93" s="40"/>
      <c r="H93" s="40"/>
      <c r="I93" s="210"/>
      <c r="J93" s="40"/>
      <c r="K93" s="40"/>
      <c r="L93" s="44"/>
      <c r="M93" s="211"/>
      <c r="N93" s="21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125</v>
      </c>
      <c r="AU93" s="17" t="s">
        <v>82</v>
      </c>
    </row>
    <row r="94" spans="1:51" s="15" customFormat="1" ht="12">
      <c r="A94" s="15"/>
      <c r="B94" s="249"/>
      <c r="C94" s="250"/>
      <c r="D94" s="228" t="s">
        <v>183</v>
      </c>
      <c r="E94" s="251" t="s">
        <v>19</v>
      </c>
      <c r="F94" s="252" t="s">
        <v>380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183</v>
      </c>
      <c r="AU94" s="258" t="s">
        <v>82</v>
      </c>
      <c r="AV94" s="15" t="s">
        <v>80</v>
      </c>
      <c r="AW94" s="15" t="s">
        <v>33</v>
      </c>
      <c r="AX94" s="15" t="s">
        <v>72</v>
      </c>
      <c r="AY94" s="258" t="s">
        <v>117</v>
      </c>
    </row>
    <row r="95" spans="1:51" s="13" customFormat="1" ht="12">
      <c r="A95" s="13"/>
      <c r="B95" s="226"/>
      <c r="C95" s="227"/>
      <c r="D95" s="228" t="s">
        <v>183</v>
      </c>
      <c r="E95" s="229" t="s">
        <v>19</v>
      </c>
      <c r="F95" s="230" t="s">
        <v>381</v>
      </c>
      <c r="G95" s="227"/>
      <c r="H95" s="231">
        <v>100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183</v>
      </c>
      <c r="AU95" s="237" t="s">
        <v>82</v>
      </c>
      <c r="AV95" s="13" t="s">
        <v>82</v>
      </c>
      <c r="AW95" s="13" t="s">
        <v>33</v>
      </c>
      <c r="AX95" s="13" t="s">
        <v>72</v>
      </c>
      <c r="AY95" s="237" t="s">
        <v>117</v>
      </c>
    </row>
    <row r="96" spans="1:51" s="15" customFormat="1" ht="12">
      <c r="A96" s="15"/>
      <c r="B96" s="249"/>
      <c r="C96" s="250"/>
      <c r="D96" s="228" t="s">
        <v>183</v>
      </c>
      <c r="E96" s="251" t="s">
        <v>19</v>
      </c>
      <c r="F96" s="252" t="s">
        <v>382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183</v>
      </c>
      <c r="AU96" s="258" t="s">
        <v>82</v>
      </c>
      <c r="AV96" s="15" t="s">
        <v>80</v>
      </c>
      <c r="AW96" s="15" t="s">
        <v>33</v>
      </c>
      <c r="AX96" s="15" t="s">
        <v>72</v>
      </c>
      <c r="AY96" s="258" t="s">
        <v>117</v>
      </c>
    </row>
    <row r="97" spans="1:51" s="13" customFormat="1" ht="12">
      <c r="A97" s="13"/>
      <c r="B97" s="226"/>
      <c r="C97" s="227"/>
      <c r="D97" s="228" t="s">
        <v>183</v>
      </c>
      <c r="E97" s="229" t="s">
        <v>19</v>
      </c>
      <c r="F97" s="230" t="s">
        <v>383</v>
      </c>
      <c r="G97" s="227"/>
      <c r="H97" s="231">
        <v>95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183</v>
      </c>
      <c r="AU97" s="237" t="s">
        <v>82</v>
      </c>
      <c r="AV97" s="13" t="s">
        <v>82</v>
      </c>
      <c r="AW97" s="13" t="s">
        <v>33</v>
      </c>
      <c r="AX97" s="13" t="s">
        <v>72</v>
      </c>
      <c r="AY97" s="237" t="s">
        <v>117</v>
      </c>
    </row>
    <row r="98" spans="1:65" s="2" customFormat="1" ht="62.7" customHeight="1">
      <c r="A98" s="38"/>
      <c r="B98" s="39"/>
      <c r="C98" s="196" t="s">
        <v>82</v>
      </c>
      <c r="D98" s="196" t="s">
        <v>118</v>
      </c>
      <c r="E98" s="197" t="s">
        <v>384</v>
      </c>
      <c r="F98" s="198" t="s">
        <v>385</v>
      </c>
      <c r="G98" s="199" t="s">
        <v>197</v>
      </c>
      <c r="H98" s="200">
        <v>190.8</v>
      </c>
      <c r="I98" s="201"/>
      <c r="J98" s="200">
        <f>ROUND(I98*H98,1)</f>
        <v>0</v>
      </c>
      <c r="K98" s="198" t="s">
        <v>122</v>
      </c>
      <c r="L98" s="44"/>
      <c r="M98" s="202" t="s">
        <v>19</v>
      </c>
      <c r="N98" s="203" t="s">
        <v>43</v>
      </c>
      <c r="O98" s="84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6" t="s">
        <v>139</v>
      </c>
      <c r="AT98" s="206" t="s">
        <v>118</v>
      </c>
      <c r="AU98" s="206" t="s">
        <v>82</v>
      </c>
      <c r="AY98" s="17" t="s">
        <v>117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7" t="s">
        <v>80</v>
      </c>
      <c r="BK98" s="207">
        <f>ROUND(I98*H98,1)</f>
        <v>0</v>
      </c>
      <c r="BL98" s="17" t="s">
        <v>139</v>
      </c>
      <c r="BM98" s="206" t="s">
        <v>386</v>
      </c>
    </row>
    <row r="99" spans="1:47" s="2" customFormat="1" ht="12">
      <c r="A99" s="38"/>
      <c r="B99" s="39"/>
      <c r="C99" s="40"/>
      <c r="D99" s="208" t="s">
        <v>125</v>
      </c>
      <c r="E99" s="40"/>
      <c r="F99" s="209" t="s">
        <v>387</v>
      </c>
      <c r="G99" s="40"/>
      <c r="H99" s="40"/>
      <c r="I99" s="210"/>
      <c r="J99" s="40"/>
      <c r="K99" s="40"/>
      <c r="L99" s="44"/>
      <c r="M99" s="211"/>
      <c r="N99" s="21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125</v>
      </c>
      <c r="AU99" s="17" t="s">
        <v>82</v>
      </c>
    </row>
    <row r="100" spans="1:51" s="13" customFormat="1" ht="12">
      <c r="A100" s="13"/>
      <c r="B100" s="226"/>
      <c r="C100" s="227"/>
      <c r="D100" s="228" t="s">
        <v>183</v>
      </c>
      <c r="E100" s="229" t="s">
        <v>19</v>
      </c>
      <c r="F100" s="230" t="s">
        <v>388</v>
      </c>
      <c r="G100" s="227"/>
      <c r="H100" s="231">
        <v>190.8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183</v>
      </c>
      <c r="AU100" s="237" t="s">
        <v>82</v>
      </c>
      <c r="AV100" s="13" t="s">
        <v>82</v>
      </c>
      <c r="AW100" s="13" t="s">
        <v>33</v>
      </c>
      <c r="AX100" s="13" t="s">
        <v>72</v>
      </c>
      <c r="AY100" s="237" t="s">
        <v>117</v>
      </c>
    </row>
    <row r="101" spans="1:65" s="2" customFormat="1" ht="66.75" customHeight="1">
      <c r="A101" s="38"/>
      <c r="B101" s="39"/>
      <c r="C101" s="196" t="s">
        <v>131</v>
      </c>
      <c r="D101" s="196" t="s">
        <v>118</v>
      </c>
      <c r="E101" s="197" t="s">
        <v>389</v>
      </c>
      <c r="F101" s="198" t="s">
        <v>390</v>
      </c>
      <c r="G101" s="199" t="s">
        <v>197</v>
      </c>
      <c r="H101" s="200">
        <v>1908</v>
      </c>
      <c r="I101" s="201"/>
      <c r="J101" s="200">
        <f>ROUND(I101*H101,1)</f>
        <v>0</v>
      </c>
      <c r="K101" s="198" t="s">
        <v>122</v>
      </c>
      <c r="L101" s="44"/>
      <c r="M101" s="202" t="s">
        <v>19</v>
      </c>
      <c r="N101" s="203" t="s">
        <v>43</v>
      </c>
      <c r="O101" s="84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6" t="s">
        <v>139</v>
      </c>
      <c r="AT101" s="206" t="s">
        <v>118</v>
      </c>
      <c r="AU101" s="206" t="s">
        <v>82</v>
      </c>
      <c r="AY101" s="17" t="s">
        <v>117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7" t="s">
        <v>80</v>
      </c>
      <c r="BK101" s="207">
        <f>ROUND(I101*H101,1)</f>
        <v>0</v>
      </c>
      <c r="BL101" s="17" t="s">
        <v>139</v>
      </c>
      <c r="BM101" s="206" t="s">
        <v>391</v>
      </c>
    </row>
    <row r="102" spans="1:47" s="2" customFormat="1" ht="12">
      <c r="A102" s="38"/>
      <c r="B102" s="39"/>
      <c r="C102" s="40"/>
      <c r="D102" s="208" t="s">
        <v>125</v>
      </c>
      <c r="E102" s="40"/>
      <c r="F102" s="209" t="s">
        <v>392</v>
      </c>
      <c r="G102" s="40"/>
      <c r="H102" s="40"/>
      <c r="I102" s="210"/>
      <c r="J102" s="40"/>
      <c r="K102" s="40"/>
      <c r="L102" s="44"/>
      <c r="M102" s="211"/>
      <c r="N102" s="21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82</v>
      </c>
    </row>
    <row r="103" spans="1:51" s="13" customFormat="1" ht="12">
      <c r="A103" s="13"/>
      <c r="B103" s="226"/>
      <c r="C103" s="227"/>
      <c r="D103" s="228" t="s">
        <v>183</v>
      </c>
      <c r="E103" s="229" t="s">
        <v>19</v>
      </c>
      <c r="F103" s="230" t="s">
        <v>393</v>
      </c>
      <c r="G103" s="227"/>
      <c r="H103" s="231">
        <v>1908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183</v>
      </c>
      <c r="AU103" s="237" t="s">
        <v>82</v>
      </c>
      <c r="AV103" s="13" t="s">
        <v>82</v>
      </c>
      <c r="AW103" s="13" t="s">
        <v>33</v>
      </c>
      <c r="AX103" s="13" t="s">
        <v>72</v>
      </c>
      <c r="AY103" s="237" t="s">
        <v>117</v>
      </c>
    </row>
    <row r="104" spans="1:65" s="2" customFormat="1" ht="44.25" customHeight="1">
      <c r="A104" s="38"/>
      <c r="B104" s="39"/>
      <c r="C104" s="196" t="s">
        <v>139</v>
      </c>
      <c r="D104" s="196" t="s">
        <v>118</v>
      </c>
      <c r="E104" s="197" t="s">
        <v>394</v>
      </c>
      <c r="F104" s="198" t="s">
        <v>366</v>
      </c>
      <c r="G104" s="199" t="s">
        <v>205</v>
      </c>
      <c r="H104" s="200">
        <v>372.06</v>
      </c>
      <c r="I104" s="201"/>
      <c r="J104" s="200">
        <f>ROUND(I104*H104,1)</f>
        <v>0</v>
      </c>
      <c r="K104" s="198" t="s">
        <v>122</v>
      </c>
      <c r="L104" s="44"/>
      <c r="M104" s="202" t="s">
        <v>19</v>
      </c>
      <c r="N104" s="203" t="s">
        <v>43</v>
      </c>
      <c r="O104" s="84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6" t="s">
        <v>139</v>
      </c>
      <c r="AT104" s="206" t="s">
        <v>118</v>
      </c>
      <c r="AU104" s="206" t="s">
        <v>82</v>
      </c>
      <c r="AY104" s="17" t="s">
        <v>117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7" t="s">
        <v>80</v>
      </c>
      <c r="BK104" s="207">
        <f>ROUND(I104*H104,1)</f>
        <v>0</v>
      </c>
      <c r="BL104" s="17" t="s">
        <v>139</v>
      </c>
      <c r="BM104" s="206" t="s">
        <v>395</v>
      </c>
    </row>
    <row r="105" spans="1:47" s="2" customFormat="1" ht="12">
      <c r="A105" s="38"/>
      <c r="B105" s="39"/>
      <c r="C105" s="40"/>
      <c r="D105" s="208" t="s">
        <v>125</v>
      </c>
      <c r="E105" s="40"/>
      <c r="F105" s="209" t="s">
        <v>396</v>
      </c>
      <c r="G105" s="40"/>
      <c r="H105" s="40"/>
      <c r="I105" s="210"/>
      <c r="J105" s="40"/>
      <c r="K105" s="40"/>
      <c r="L105" s="44"/>
      <c r="M105" s="211"/>
      <c r="N105" s="21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125</v>
      </c>
      <c r="AU105" s="17" t="s">
        <v>82</v>
      </c>
    </row>
    <row r="106" spans="1:51" s="13" customFormat="1" ht="12">
      <c r="A106" s="13"/>
      <c r="B106" s="226"/>
      <c r="C106" s="227"/>
      <c r="D106" s="228" t="s">
        <v>183</v>
      </c>
      <c r="E106" s="229" t="s">
        <v>19</v>
      </c>
      <c r="F106" s="230" t="s">
        <v>397</v>
      </c>
      <c r="G106" s="227"/>
      <c r="H106" s="231">
        <v>372.06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183</v>
      </c>
      <c r="AU106" s="237" t="s">
        <v>82</v>
      </c>
      <c r="AV106" s="13" t="s">
        <v>82</v>
      </c>
      <c r="AW106" s="13" t="s">
        <v>33</v>
      </c>
      <c r="AX106" s="13" t="s">
        <v>72</v>
      </c>
      <c r="AY106" s="237" t="s">
        <v>117</v>
      </c>
    </row>
    <row r="107" spans="1:65" s="2" customFormat="1" ht="44.25" customHeight="1">
      <c r="A107" s="38"/>
      <c r="B107" s="39"/>
      <c r="C107" s="196" t="s">
        <v>144</v>
      </c>
      <c r="D107" s="196" t="s">
        <v>118</v>
      </c>
      <c r="E107" s="197" t="s">
        <v>398</v>
      </c>
      <c r="F107" s="198" t="s">
        <v>399</v>
      </c>
      <c r="G107" s="199" t="s">
        <v>197</v>
      </c>
      <c r="H107" s="200">
        <v>4.2</v>
      </c>
      <c r="I107" s="201"/>
      <c r="J107" s="200">
        <f>ROUND(I107*H107,1)</f>
        <v>0</v>
      </c>
      <c r="K107" s="198" t="s">
        <v>122</v>
      </c>
      <c r="L107" s="44"/>
      <c r="M107" s="202" t="s">
        <v>19</v>
      </c>
      <c r="N107" s="203" t="s">
        <v>43</v>
      </c>
      <c r="O107" s="84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6" t="s">
        <v>139</v>
      </c>
      <c r="AT107" s="206" t="s">
        <v>118</v>
      </c>
      <c r="AU107" s="206" t="s">
        <v>82</v>
      </c>
      <c r="AY107" s="17" t="s">
        <v>117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7" t="s">
        <v>80</v>
      </c>
      <c r="BK107" s="207">
        <f>ROUND(I107*H107,1)</f>
        <v>0</v>
      </c>
      <c r="BL107" s="17" t="s">
        <v>139</v>
      </c>
      <c r="BM107" s="206" t="s">
        <v>400</v>
      </c>
    </row>
    <row r="108" spans="1:47" s="2" customFormat="1" ht="12">
      <c r="A108" s="38"/>
      <c r="B108" s="39"/>
      <c r="C108" s="40"/>
      <c r="D108" s="208" t="s">
        <v>125</v>
      </c>
      <c r="E108" s="40"/>
      <c r="F108" s="209" t="s">
        <v>401</v>
      </c>
      <c r="G108" s="40"/>
      <c r="H108" s="40"/>
      <c r="I108" s="210"/>
      <c r="J108" s="40"/>
      <c r="K108" s="40"/>
      <c r="L108" s="44"/>
      <c r="M108" s="211"/>
      <c r="N108" s="21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125</v>
      </c>
      <c r="AU108" s="17" t="s">
        <v>82</v>
      </c>
    </row>
    <row r="109" spans="1:51" s="15" customFormat="1" ht="12">
      <c r="A109" s="15"/>
      <c r="B109" s="249"/>
      <c r="C109" s="250"/>
      <c r="D109" s="228" t="s">
        <v>183</v>
      </c>
      <c r="E109" s="251" t="s">
        <v>19</v>
      </c>
      <c r="F109" s="252" t="s">
        <v>380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183</v>
      </c>
      <c r="AU109" s="258" t="s">
        <v>82</v>
      </c>
      <c r="AV109" s="15" t="s">
        <v>80</v>
      </c>
      <c r="AW109" s="15" t="s">
        <v>33</v>
      </c>
      <c r="AX109" s="15" t="s">
        <v>72</v>
      </c>
      <c r="AY109" s="258" t="s">
        <v>117</v>
      </c>
    </row>
    <row r="110" spans="1:51" s="13" customFormat="1" ht="12">
      <c r="A110" s="13"/>
      <c r="B110" s="226"/>
      <c r="C110" s="227"/>
      <c r="D110" s="228" t="s">
        <v>183</v>
      </c>
      <c r="E110" s="229" t="s">
        <v>19</v>
      </c>
      <c r="F110" s="230" t="s">
        <v>402</v>
      </c>
      <c r="G110" s="227"/>
      <c r="H110" s="231">
        <v>2.1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183</v>
      </c>
      <c r="AU110" s="237" t="s">
        <v>82</v>
      </c>
      <c r="AV110" s="13" t="s">
        <v>82</v>
      </c>
      <c r="AW110" s="13" t="s">
        <v>33</v>
      </c>
      <c r="AX110" s="13" t="s">
        <v>72</v>
      </c>
      <c r="AY110" s="237" t="s">
        <v>117</v>
      </c>
    </row>
    <row r="111" spans="1:51" s="15" customFormat="1" ht="12">
      <c r="A111" s="15"/>
      <c r="B111" s="249"/>
      <c r="C111" s="250"/>
      <c r="D111" s="228" t="s">
        <v>183</v>
      </c>
      <c r="E111" s="251" t="s">
        <v>19</v>
      </c>
      <c r="F111" s="252" t="s">
        <v>382</v>
      </c>
      <c r="G111" s="250"/>
      <c r="H111" s="251" t="s">
        <v>19</v>
      </c>
      <c r="I111" s="253"/>
      <c r="J111" s="250"/>
      <c r="K111" s="250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183</v>
      </c>
      <c r="AU111" s="258" t="s">
        <v>82</v>
      </c>
      <c r="AV111" s="15" t="s">
        <v>80</v>
      </c>
      <c r="AW111" s="15" t="s">
        <v>33</v>
      </c>
      <c r="AX111" s="15" t="s">
        <v>72</v>
      </c>
      <c r="AY111" s="258" t="s">
        <v>117</v>
      </c>
    </row>
    <row r="112" spans="1:51" s="13" customFormat="1" ht="12">
      <c r="A112" s="13"/>
      <c r="B112" s="226"/>
      <c r="C112" s="227"/>
      <c r="D112" s="228" t="s">
        <v>183</v>
      </c>
      <c r="E112" s="229" t="s">
        <v>19</v>
      </c>
      <c r="F112" s="230" t="s">
        <v>402</v>
      </c>
      <c r="G112" s="227"/>
      <c r="H112" s="231">
        <v>2.1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183</v>
      </c>
      <c r="AU112" s="237" t="s">
        <v>82</v>
      </c>
      <c r="AV112" s="13" t="s">
        <v>82</v>
      </c>
      <c r="AW112" s="13" t="s">
        <v>33</v>
      </c>
      <c r="AX112" s="13" t="s">
        <v>72</v>
      </c>
      <c r="AY112" s="237" t="s">
        <v>117</v>
      </c>
    </row>
    <row r="113" spans="1:65" s="2" customFormat="1" ht="33" customHeight="1">
      <c r="A113" s="38"/>
      <c r="B113" s="39"/>
      <c r="C113" s="196" t="s">
        <v>149</v>
      </c>
      <c r="D113" s="196" t="s">
        <v>118</v>
      </c>
      <c r="E113" s="197" t="s">
        <v>208</v>
      </c>
      <c r="F113" s="198" t="s">
        <v>209</v>
      </c>
      <c r="G113" s="199" t="s">
        <v>180</v>
      </c>
      <c r="H113" s="200">
        <v>51.25</v>
      </c>
      <c r="I113" s="201"/>
      <c r="J113" s="200">
        <f>ROUND(I113*H113,1)</f>
        <v>0</v>
      </c>
      <c r="K113" s="198" t="s">
        <v>122</v>
      </c>
      <c r="L113" s="44"/>
      <c r="M113" s="202" t="s">
        <v>19</v>
      </c>
      <c r="N113" s="203" t="s">
        <v>43</v>
      </c>
      <c r="O113" s="84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6" t="s">
        <v>139</v>
      </c>
      <c r="AT113" s="206" t="s">
        <v>118</v>
      </c>
      <c r="AU113" s="206" t="s">
        <v>82</v>
      </c>
      <c r="AY113" s="17" t="s">
        <v>117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7" t="s">
        <v>80</v>
      </c>
      <c r="BK113" s="207">
        <f>ROUND(I113*H113,1)</f>
        <v>0</v>
      </c>
      <c r="BL113" s="17" t="s">
        <v>139</v>
      </c>
      <c r="BM113" s="206" t="s">
        <v>403</v>
      </c>
    </row>
    <row r="114" spans="1:47" s="2" customFormat="1" ht="12">
      <c r="A114" s="38"/>
      <c r="B114" s="39"/>
      <c r="C114" s="40"/>
      <c r="D114" s="208" t="s">
        <v>125</v>
      </c>
      <c r="E114" s="40"/>
      <c r="F114" s="209" t="s">
        <v>211</v>
      </c>
      <c r="G114" s="40"/>
      <c r="H114" s="40"/>
      <c r="I114" s="210"/>
      <c r="J114" s="40"/>
      <c r="K114" s="40"/>
      <c r="L114" s="44"/>
      <c r="M114" s="211"/>
      <c r="N114" s="21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125</v>
      </c>
      <c r="AU114" s="17" t="s">
        <v>82</v>
      </c>
    </row>
    <row r="115" spans="1:51" s="15" customFormat="1" ht="12">
      <c r="A115" s="15"/>
      <c r="B115" s="249"/>
      <c r="C115" s="250"/>
      <c r="D115" s="228" t="s">
        <v>183</v>
      </c>
      <c r="E115" s="251" t="s">
        <v>19</v>
      </c>
      <c r="F115" s="252" t="s">
        <v>380</v>
      </c>
      <c r="G115" s="250"/>
      <c r="H115" s="251" t="s">
        <v>19</v>
      </c>
      <c r="I115" s="253"/>
      <c r="J115" s="250"/>
      <c r="K115" s="250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183</v>
      </c>
      <c r="AU115" s="258" t="s">
        <v>82</v>
      </c>
      <c r="AV115" s="15" t="s">
        <v>80</v>
      </c>
      <c r="AW115" s="15" t="s">
        <v>33</v>
      </c>
      <c r="AX115" s="15" t="s">
        <v>72</v>
      </c>
      <c r="AY115" s="258" t="s">
        <v>117</v>
      </c>
    </row>
    <row r="116" spans="1:51" s="13" customFormat="1" ht="12">
      <c r="A116" s="13"/>
      <c r="B116" s="226"/>
      <c r="C116" s="227"/>
      <c r="D116" s="228" t="s">
        <v>183</v>
      </c>
      <c r="E116" s="229" t="s">
        <v>19</v>
      </c>
      <c r="F116" s="230" t="s">
        <v>404</v>
      </c>
      <c r="G116" s="227"/>
      <c r="H116" s="231">
        <v>21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183</v>
      </c>
      <c r="AU116" s="237" t="s">
        <v>82</v>
      </c>
      <c r="AV116" s="13" t="s">
        <v>82</v>
      </c>
      <c r="AW116" s="13" t="s">
        <v>33</v>
      </c>
      <c r="AX116" s="13" t="s">
        <v>72</v>
      </c>
      <c r="AY116" s="237" t="s">
        <v>117</v>
      </c>
    </row>
    <row r="117" spans="1:51" s="13" customFormat="1" ht="12">
      <c r="A117" s="13"/>
      <c r="B117" s="226"/>
      <c r="C117" s="227"/>
      <c r="D117" s="228" t="s">
        <v>183</v>
      </c>
      <c r="E117" s="229" t="s">
        <v>19</v>
      </c>
      <c r="F117" s="230" t="s">
        <v>405</v>
      </c>
      <c r="G117" s="227"/>
      <c r="H117" s="231">
        <v>4.5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183</v>
      </c>
      <c r="AU117" s="237" t="s">
        <v>82</v>
      </c>
      <c r="AV117" s="13" t="s">
        <v>82</v>
      </c>
      <c r="AW117" s="13" t="s">
        <v>33</v>
      </c>
      <c r="AX117" s="13" t="s">
        <v>72</v>
      </c>
      <c r="AY117" s="237" t="s">
        <v>117</v>
      </c>
    </row>
    <row r="118" spans="1:51" s="15" customFormat="1" ht="12">
      <c r="A118" s="15"/>
      <c r="B118" s="249"/>
      <c r="C118" s="250"/>
      <c r="D118" s="228" t="s">
        <v>183</v>
      </c>
      <c r="E118" s="251" t="s">
        <v>19</v>
      </c>
      <c r="F118" s="252" t="s">
        <v>382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183</v>
      </c>
      <c r="AU118" s="258" t="s">
        <v>82</v>
      </c>
      <c r="AV118" s="15" t="s">
        <v>80</v>
      </c>
      <c r="AW118" s="15" t="s">
        <v>33</v>
      </c>
      <c r="AX118" s="15" t="s">
        <v>72</v>
      </c>
      <c r="AY118" s="258" t="s">
        <v>117</v>
      </c>
    </row>
    <row r="119" spans="1:51" s="13" customFormat="1" ht="12">
      <c r="A119" s="13"/>
      <c r="B119" s="226"/>
      <c r="C119" s="227"/>
      <c r="D119" s="228" t="s">
        <v>183</v>
      </c>
      <c r="E119" s="229" t="s">
        <v>19</v>
      </c>
      <c r="F119" s="230" t="s">
        <v>406</v>
      </c>
      <c r="G119" s="227"/>
      <c r="H119" s="231">
        <v>21.25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183</v>
      </c>
      <c r="AU119" s="237" t="s">
        <v>82</v>
      </c>
      <c r="AV119" s="13" t="s">
        <v>82</v>
      </c>
      <c r="AW119" s="13" t="s">
        <v>33</v>
      </c>
      <c r="AX119" s="13" t="s">
        <v>72</v>
      </c>
      <c r="AY119" s="237" t="s">
        <v>117</v>
      </c>
    </row>
    <row r="120" spans="1:51" s="13" customFormat="1" ht="12">
      <c r="A120" s="13"/>
      <c r="B120" s="226"/>
      <c r="C120" s="227"/>
      <c r="D120" s="228" t="s">
        <v>183</v>
      </c>
      <c r="E120" s="229" t="s">
        <v>19</v>
      </c>
      <c r="F120" s="230" t="s">
        <v>405</v>
      </c>
      <c r="G120" s="227"/>
      <c r="H120" s="231">
        <v>4.5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183</v>
      </c>
      <c r="AU120" s="237" t="s">
        <v>82</v>
      </c>
      <c r="AV120" s="13" t="s">
        <v>82</v>
      </c>
      <c r="AW120" s="13" t="s">
        <v>33</v>
      </c>
      <c r="AX120" s="13" t="s">
        <v>72</v>
      </c>
      <c r="AY120" s="237" t="s">
        <v>117</v>
      </c>
    </row>
    <row r="121" spans="1:63" s="11" customFormat="1" ht="22.8" customHeight="1">
      <c r="A121" s="11"/>
      <c r="B121" s="182"/>
      <c r="C121" s="183"/>
      <c r="D121" s="184" t="s">
        <v>71</v>
      </c>
      <c r="E121" s="224" t="s">
        <v>82</v>
      </c>
      <c r="F121" s="224" t="s">
        <v>407</v>
      </c>
      <c r="G121" s="183"/>
      <c r="H121" s="183"/>
      <c r="I121" s="186"/>
      <c r="J121" s="225">
        <f>BK121</f>
        <v>0</v>
      </c>
      <c r="K121" s="183"/>
      <c r="L121" s="188"/>
      <c r="M121" s="189"/>
      <c r="N121" s="190"/>
      <c r="O121" s="190"/>
      <c r="P121" s="191">
        <f>SUM(P122:P151)</f>
        <v>0</v>
      </c>
      <c r="Q121" s="190"/>
      <c r="R121" s="191">
        <f>SUM(R122:R151)</f>
        <v>26.373762</v>
      </c>
      <c r="S121" s="190"/>
      <c r="T121" s="192">
        <f>SUM(T122:T151)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93" t="s">
        <v>80</v>
      </c>
      <c r="AT121" s="194" t="s">
        <v>71</v>
      </c>
      <c r="AU121" s="194" t="s">
        <v>80</v>
      </c>
      <c r="AY121" s="193" t="s">
        <v>117</v>
      </c>
      <c r="BK121" s="195">
        <f>SUM(BK122:BK151)</f>
        <v>0</v>
      </c>
    </row>
    <row r="122" spans="1:65" s="2" customFormat="1" ht="37.8" customHeight="1">
      <c r="A122" s="38"/>
      <c r="B122" s="39"/>
      <c r="C122" s="196" t="s">
        <v>154</v>
      </c>
      <c r="D122" s="196" t="s">
        <v>118</v>
      </c>
      <c r="E122" s="197" t="s">
        <v>408</v>
      </c>
      <c r="F122" s="198" t="s">
        <v>409</v>
      </c>
      <c r="G122" s="199" t="s">
        <v>197</v>
      </c>
      <c r="H122" s="200">
        <v>1.2</v>
      </c>
      <c r="I122" s="201"/>
      <c r="J122" s="200">
        <f>ROUND(I122*H122,1)</f>
        <v>0</v>
      </c>
      <c r="K122" s="198" t="s">
        <v>122</v>
      </c>
      <c r="L122" s="44"/>
      <c r="M122" s="202" t="s">
        <v>19</v>
      </c>
      <c r="N122" s="203" t="s">
        <v>43</v>
      </c>
      <c r="O122" s="84"/>
      <c r="P122" s="204">
        <f>O122*H122</f>
        <v>0</v>
      </c>
      <c r="Q122" s="204">
        <v>1.98</v>
      </c>
      <c r="R122" s="204">
        <f>Q122*H122</f>
        <v>2.376</v>
      </c>
      <c r="S122" s="204">
        <v>0</v>
      </c>
      <c r="T122" s="20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6" t="s">
        <v>139</v>
      </c>
      <c r="AT122" s="206" t="s">
        <v>118</v>
      </c>
      <c r="AU122" s="206" t="s">
        <v>82</v>
      </c>
      <c r="AY122" s="17" t="s">
        <v>117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7" t="s">
        <v>80</v>
      </c>
      <c r="BK122" s="207">
        <f>ROUND(I122*H122,1)</f>
        <v>0</v>
      </c>
      <c r="BL122" s="17" t="s">
        <v>139</v>
      </c>
      <c r="BM122" s="206" t="s">
        <v>410</v>
      </c>
    </row>
    <row r="123" spans="1:47" s="2" customFormat="1" ht="12">
      <c r="A123" s="38"/>
      <c r="B123" s="39"/>
      <c r="C123" s="40"/>
      <c r="D123" s="208" t="s">
        <v>125</v>
      </c>
      <c r="E123" s="40"/>
      <c r="F123" s="209" t="s">
        <v>411</v>
      </c>
      <c r="G123" s="40"/>
      <c r="H123" s="40"/>
      <c r="I123" s="210"/>
      <c r="J123" s="40"/>
      <c r="K123" s="40"/>
      <c r="L123" s="44"/>
      <c r="M123" s="211"/>
      <c r="N123" s="21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82</v>
      </c>
    </row>
    <row r="124" spans="1:51" s="15" customFormat="1" ht="12">
      <c r="A124" s="15"/>
      <c r="B124" s="249"/>
      <c r="C124" s="250"/>
      <c r="D124" s="228" t="s">
        <v>183</v>
      </c>
      <c r="E124" s="251" t="s">
        <v>19</v>
      </c>
      <c r="F124" s="252" t="s">
        <v>380</v>
      </c>
      <c r="G124" s="250"/>
      <c r="H124" s="251" t="s">
        <v>19</v>
      </c>
      <c r="I124" s="253"/>
      <c r="J124" s="250"/>
      <c r="K124" s="250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183</v>
      </c>
      <c r="AU124" s="258" t="s">
        <v>82</v>
      </c>
      <c r="AV124" s="15" t="s">
        <v>80</v>
      </c>
      <c r="AW124" s="15" t="s">
        <v>33</v>
      </c>
      <c r="AX124" s="15" t="s">
        <v>72</v>
      </c>
      <c r="AY124" s="258" t="s">
        <v>117</v>
      </c>
    </row>
    <row r="125" spans="1:51" s="13" customFormat="1" ht="12">
      <c r="A125" s="13"/>
      <c r="B125" s="226"/>
      <c r="C125" s="227"/>
      <c r="D125" s="228" t="s">
        <v>183</v>
      </c>
      <c r="E125" s="229" t="s">
        <v>19</v>
      </c>
      <c r="F125" s="230" t="s">
        <v>412</v>
      </c>
      <c r="G125" s="227"/>
      <c r="H125" s="231">
        <v>0.6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183</v>
      </c>
      <c r="AU125" s="237" t="s">
        <v>82</v>
      </c>
      <c r="AV125" s="13" t="s">
        <v>82</v>
      </c>
      <c r="AW125" s="13" t="s">
        <v>33</v>
      </c>
      <c r="AX125" s="13" t="s">
        <v>72</v>
      </c>
      <c r="AY125" s="237" t="s">
        <v>117</v>
      </c>
    </row>
    <row r="126" spans="1:51" s="15" customFormat="1" ht="12">
      <c r="A126" s="15"/>
      <c r="B126" s="249"/>
      <c r="C126" s="250"/>
      <c r="D126" s="228" t="s">
        <v>183</v>
      </c>
      <c r="E126" s="251" t="s">
        <v>19</v>
      </c>
      <c r="F126" s="252" t="s">
        <v>382</v>
      </c>
      <c r="G126" s="250"/>
      <c r="H126" s="251" t="s">
        <v>19</v>
      </c>
      <c r="I126" s="253"/>
      <c r="J126" s="250"/>
      <c r="K126" s="250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183</v>
      </c>
      <c r="AU126" s="258" t="s">
        <v>82</v>
      </c>
      <c r="AV126" s="15" t="s">
        <v>80</v>
      </c>
      <c r="AW126" s="15" t="s">
        <v>33</v>
      </c>
      <c r="AX126" s="15" t="s">
        <v>72</v>
      </c>
      <c r="AY126" s="258" t="s">
        <v>117</v>
      </c>
    </row>
    <row r="127" spans="1:51" s="13" customFormat="1" ht="12">
      <c r="A127" s="13"/>
      <c r="B127" s="226"/>
      <c r="C127" s="227"/>
      <c r="D127" s="228" t="s">
        <v>183</v>
      </c>
      <c r="E127" s="229" t="s">
        <v>19</v>
      </c>
      <c r="F127" s="230" t="s">
        <v>412</v>
      </c>
      <c r="G127" s="227"/>
      <c r="H127" s="231">
        <v>0.6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183</v>
      </c>
      <c r="AU127" s="237" t="s">
        <v>82</v>
      </c>
      <c r="AV127" s="13" t="s">
        <v>82</v>
      </c>
      <c r="AW127" s="13" t="s">
        <v>33</v>
      </c>
      <c r="AX127" s="13" t="s">
        <v>72</v>
      </c>
      <c r="AY127" s="237" t="s">
        <v>117</v>
      </c>
    </row>
    <row r="128" spans="1:65" s="2" customFormat="1" ht="24.15" customHeight="1">
      <c r="A128" s="38"/>
      <c r="B128" s="39"/>
      <c r="C128" s="196" t="s">
        <v>159</v>
      </c>
      <c r="D128" s="196" t="s">
        <v>118</v>
      </c>
      <c r="E128" s="197" t="s">
        <v>413</v>
      </c>
      <c r="F128" s="198" t="s">
        <v>414</v>
      </c>
      <c r="G128" s="199" t="s">
        <v>197</v>
      </c>
      <c r="H128" s="200">
        <v>0.6</v>
      </c>
      <c r="I128" s="201"/>
      <c r="J128" s="200">
        <f>ROUND(I128*H128,1)</f>
        <v>0</v>
      </c>
      <c r="K128" s="198" t="s">
        <v>122</v>
      </c>
      <c r="L128" s="44"/>
      <c r="M128" s="202" t="s">
        <v>19</v>
      </c>
      <c r="N128" s="203" t="s">
        <v>43</v>
      </c>
      <c r="O128" s="84"/>
      <c r="P128" s="204">
        <f>O128*H128</f>
        <v>0</v>
      </c>
      <c r="Q128" s="204">
        <v>2.30102</v>
      </c>
      <c r="R128" s="204">
        <f>Q128*H128</f>
        <v>1.380612</v>
      </c>
      <c r="S128" s="204">
        <v>0</v>
      </c>
      <c r="T128" s="20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6" t="s">
        <v>139</v>
      </c>
      <c r="AT128" s="206" t="s">
        <v>118</v>
      </c>
      <c r="AU128" s="206" t="s">
        <v>82</v>
      </c>
      <c r="AY128" s="17" t="s">
        <v>117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7" t="s">
        <v>80</v>
      </c>
      <c r="BK128" s="207">
        <f>ROUND(I128*H128,1)</f>
        <v>0</v>
      </c>
      <c r="BL128" s="17" t="s">
        <v>139</v>
      </c>
      <c r="BM128" s="206" t="s">
        <v>415</v>
      </c>
    </row>
    <row r="129" spans="1:47" s="2" customFormat="1" ht="12">
      <c r="A129" s="38"/>
      <c r="B129" s="39"/>
      <c r="C129" s="40"/>
      <c r="D129" s="208" t="s">
        <v>125</v>
      </c>
      <c r="E129" s="40"/>
      <c r="F129" s="209" t="s">
        <v>416</v>
      </c>
      <c r="G129" s="40"/>
      <c r="H129" s="40"/>
      <c r="I129" s="210"/>
      <c r="J129" s="40"/>
      <c r="K129" s="40"/>
      <c r="L129" s="44"/>
      <c r="M129" s="211"/>
      <c r="N129" s="212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125</v>
      </c>
      <c r="AU129" s="17" t="s">
        <v>82</v>
      </c>
    </row>
    <row r="130" spans="1:51" s="15" customFormat="1" ht="12">
      <c r="A130" s="15"/>
      <c r="B130" s="249"/>
      <c r="C130" s="250"/>
      <c r="D130" s="228" t="s">
        <v>183</v>
      </c>
      <c r="E130" s="251" t="s">
        <v>19</v>
      </c>
      <c r="F130" s="252" t="s">
        <v>380</v>
      </c>
      <c r="G130" s="250"/>
      <c r="H130" s="251" t="s">
        <v>19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183</v>
      </c>
      <c r="AU130" s="258" t="s">
        <v>82</v>
      </c>
      <c r="AV130" s="15" t="s">
        <v>80</v>
      </c>
      <c r="AW130" s="15" t="s">
        <v>33</v>
      </c>
      <c r="AX130" s="15" t="s">
        <v>72</v>
      </c>
      <c r="AY130" s="258" t="s">
        <v>117</v>
      </c>
    </row>
    <row r="131" spans="1:51" s="13" customFormat="1" ht="12">
      <c r="A131" s="13"/>
      <c r="B131" s="226"/>
      <c r="C131" s="227"/>
      <c r="D131" s="228" t="s">
        <v>183</v>
      </c>
      <c r="E131" s="229" t="s">
        <v>19</v>
      </c>
      <c r="F131" s="230" t="s">
        <v>417</v>
      </c>
      <c r="G131" s="227"/>
      <c r="H131" s="231">
        <v>0.3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183</v>
      </c>
      <c r="AU131" s="237" t="s">
        <v>82</v>
      </c>
      <c r="AV131" s="13" t="s">
        <v>82</v>
      </c>
      <c r="AW131" s="13" t="s">
        <v>33</v>
      </c>
      <c r="AX131" s="13" t="s">
        <v>72</v>
      </c>
      <c r="AY131" s="237" t="s">
        <v>117</v>
      </c>
    </row>
    <row r="132" spans="1:51" s="15" customFormat="1" ht="12">
      <c r="A132" s="15"/>
      <c r="B132" s="249"/>
      <c r="C132" s="250"/>
      <c r="D132" s="228" t="s">
        <v>183</v>
      </c>
      <c r="E132" s="251" t="s">
        <v>19</v>
      </c>
      <c r="F132" s="252" t="s">
        <v>382</v>
      </c>
      <c r="G132" s="250"/>
      <c r="H132" s="251" t="s">
        <v>19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8" t="s">
        <v>183</v>
      </c>
      <c r="AU132" s="258" t="s">
        <v>82</v>
      </c>
      <c r="AV132" s="15" t="s">
        <v>80</v>
      </c>
      <c r="AW132" s="15" t="s">
        <v>33</v>
      </c>
      <c r="AX132" s="15" t="s">
        <v>72</v>
      </c>
      <c r="AY132" s="258" t="s">
        <v>117</v>
      </c>
    </row>
    <row r="133" spans="1:51" s="13" customFormat="1" ht="12">
      <c r="A133" s="13"/>
      <c r="B133" s="226"/>
      <c r="C133" s="227"/>
      <c r="D133" s="228" t="s">
        <v>183</v>
      </c>
      <c r="E133" s="229" t="s">
        <v>19</v>
      </c>
      <c r="F133" s="230" t="s">
        <v>417</v>
      </c>
      <c r="G133" s="227"/>
      <c r="H133" s="231">
        <v>0.3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183</v>
      </c>
      <c r="AU133" s="237" t="s">
        <v>82</v>
      </c>
      <c r="AV133" s="13" t="s">
        <v>82</v>
      </c>
      <c r="AW133" s="13" t="s">
        <v>33</v>
      </c>
      <c r="AX133" s="13" t="s">
        <v>72</v>
      </c>
      <c r="AY133" s="237" t="s">
        <v>117</v>
      </c>
    </row>
    <row r="134" spans="1:65" s="2" customFormat="1" ht="24.15" customHeight="1">
      <c r="A134" s="38"/>
      <c r="B134" s="39"/>
      <c r="C134" s="196" t="s">
        <v>164</v>
      </c>
      <c r="D134" s="196" t="s">
        <v>118</v>
      </c>
      <c r="E134" s="197" t="s">
        <v>418</v>
      </c>
      <c r="F134" s="198" t="s">
        <v>419</v>
      </c>
      <c r="G134" s="199" t="s">
        <v>197</v>
      </c>
      <c r="H134" s="200">
        <v>9</v>
      </c>
      <c r="I134" s="201"/>
      <c r="J134" s="200">
        <f>ROUND(I134*H134,1)</f>
        <v>0</v>
      </c>
      <c r="K134" s="198" t="s">
        <v>122</v>
      </c>
      <c r="L134" s="44"/>
      <c r="M134" s="202" t="s">
        <v>19</v>
      </c>
      <c r="N134" s="203" t="s">
        <v>43</v>
      </c>
      <c r="O134" s="84"/>
      <c r="P134" s="204">
        <f>O134*H134</f>
        <v>0</v>
      </c>
      <c r="Q134" s="204">
        <v>2.50187</v>
      </c>
      <c r="R134" s="204">
        <f>Q134*H134</f>
        <v>22.51683</v>
      </c>
      <c r="S134" s="204">
        <v>0</v>
      </c>
      <c r="T134" s="20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6" t="s">
        <v>139</v>
      </c>
      <c r="AT134" s="206" t="s">
        <v>118</v>
      </c>
      <c r="AU134" s="206" t="s">
        <v>82</v>
      </c>
      <c r="AY134" s="17" t="s">
        <v>117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7" t="s">
        <v>80</v>
      </c>
      <c r="BK134" s="207">
        <f>ROUND(I134*H134,1)</f>
        <v>0</v>
      </c>
      <c r="BL134" s="17" t="s">
        <v>139</v>
      </c>
      <c r="BM134" s="206" t="s">
        <v>420</v>
      </c>
    </row>
    <row r="135" spans="1:47" s="2" customFormat="1" ht="12">
      <c r="A135" s="38"/>
      <c r="B135" s="39"/>
      <c r="C135" s="40"/>
      <c r="D135" s="208" t="s">
        <v>125</v>
      </c>
      <c r="E135" s="40"/>
      <c r="F135" s="209" t="s">
        <v>421</v>
      </c>
      <c r="G135" s="40"/>
      <c r="H135" s="40"/>
      <c r="I135" s="210"/>
      <c r="J135" s="40"/>
      <c r="K135" s="40"/>
      <c r="L135" s="44"/>
      <c r="M135" s="211"/>
      <c r="N135" s="212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125</v>
      </c>
      <c r="AU135" s="17" t="s">
        <v>82</v>
      </c>
    </row>
    <row r="136" spans="1:51" s="15" customFormat="1" ht="12">
      <c r="A136" s="15"/>
      <c r="B136" s="249"/>
      <c r="C136" s="250"/>
      <c r="D136" s="228" t="s">
        <v>183</v>
      </c>
      <c r="E136" s="251" t="s">
        <v>19</v>
      </c>
      <c r="F136" s="252" t="s">
        <v>380</v>
      </c>
      <c r="G136" s="250"/>
      <c r="H136" s="251" t="s">
        <v>19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183</v>
      </c>
      <c r="AU136" s="258" t="s">
        <v>82</v>
      </c>
      <c r="AV136" s="15" t="s">
        <v>80</v>
      </c>
      <c r="AW136" s="15" t="s">
        <v>33</v>
      </c>
      <c r="AX136" s="15" t="s">
        <v>72</v>
      </c>
      <c r="AY136" s="258" t="s">
        <v>117</v>
      </c>
    </row>
    <row r="137" spans="1:51" s="13" customFormat="1" ht="12">
      <c r="A137" s="13"/>
      <c r="B137" s="226"/>
      <c r="C137" s="227"/>
      <c r="D137" s="228" t="s">
        <v>183</v>
      </c>
      <c r="E137" s="229" t="s">
        <v>19</v>
      </c>
      <c r="F137" s="230" t="s">
        <v>422</v>
      </c>
      <c r="G137" s="227"/>
      <c r="H137" s="231">
        <v>2.4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pans="1:51" s="13" customFormat="1" ht="12">
      <c r="A138" s="13"/>
      <c r="B138" s="226"/>
      <c r="C138" s="227"/>
      <c r="D138" s="228" t="s">
        <v>183</v>
      </c>
      <c r="E138" s="229" t="s">
        <v>19</v>
      </c>
      <c r="F138" s="230" t="s">
        <v>423</v>
      </c>
      <c r="G138" s="227"/>
      <c r="H138" s="231">
        <v>2.1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183</v>
      </c>
      <c r="AU138" s="237" t="s">
        <v>82</v>
      </c>
      <c r="AV138" s="13" t="s">
        <v>82</v>
      </c>
      <c r="AW138" s="13" t="s">
        <v>33</v>
      </c>
      <c r="AX138" s="13" t="s">
        <v>72</v>
      </c>
      <c r="AY138" s="237" t="s">
        <v>117</v>
      </c>
    </row>
    <row r="139" spans="1:51" s="15" customFormat="1" ht="12">
      <c r="A139" s="15"/>
      <c r="B139" s="249"/>
      <c r="C139" s="250"/>
      <c r="D139" s="228" t="s">
        <v>183</v>
      </c>
      <c r="E139" s="251" t="s">
        <v>19</v>
      </c>
      <c r="F139" s="252" t="s">
        <v>382</v>
      </c>
      <c r="G139" s="250"/>
      <c r="H139" s="251" t="s">
        <v>19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8" t="s">
        <v>183</v>
      </c>
      <c r="AU139" s="258" t="s">
        <v>82</v>
      </c>
      <c r="AV139" s="15" t="s">
        <v>80</v>
      </c>
      <c r="AW139" s="15" t="s">
        <v>33</v>
      </c>
      <c r="AX139" s="15" t="s">
        <v>72</v>
      </c>
      <c r="AY139" s="258" t="s">
        <v>117</v>
      </c>
    </row>
    <row r="140" spans="1:51" s="13" customFormat="1" ht="12">
      <c r="A140" s="13"/>
      <c r="B140" s="226"/>
      <c r="C140" s="227"/>
      <c r="D140" s="228" t="s">
        <v>183</v>
      </c>
      <c r="E140" s="229" t="s">
        <v>19</v>
      </c>
      <c r="F140" s="230" t="s">
        <v>422</v>
      </c>
      <c r="G140" s="227"/>
      <c r="H140" s="231">
        <v>2.4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pans="1:51" s="13" customFormat="1" ht="12">
      <c r="A141" s="13"/>
      <c r="B141" s="226"/>
      <c r="C141" s="227"/>
      <c r="D141" s="228" t="s">
        <v>183</v>
      </c>
      <c r="E141" s="229" t="s">
        <v>19</v>
      </c>
      <c r="F141" s="230" t="s">
        <v>423</v>
      </c>
      <c r="G141" s="227"/>
      <c r="H141" s="231">
        <v>2.1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183</v>
      </c>
      <c r="AU141" s="237" t="s">
        <v>82</v>
      </c>
      <c r="AV141" s="13" t="s">
        <v>82</v>
      </c>
      <c r="AW141" s="13" t="s">
        <v>33</v>
      </c>
      <c r="AX141" s="13" t="s">
        <v>72</v>
      </c>
      <c r="AY141" s="237" t="s">
        <v>117</v>
      </c>
    </row>
    <row r="142" spans="1:65" s="2" customFormat="1" ht="16.5" customHeight="1">
      <c r="A142" s="38"/>
      <c r="B142" s="39"/>
      <c r="C142" s="196" t="s">
        <v>230</v>
      </c>
      <c r="D142" s="196" t="s">
        <v>118</v>
      </c>
      <c r="E142" s="197" t="s">
        <v>424</v>
      </c>
      <c r="F142" s="198" t="s">
        <v>425</v>
      </c>
      <c r="G142" s="199" t="s">
        <v>180</v>
      </c>
      <c r="H142" s="200">
        <v>38</v>
      </c>
      <c r="I142" s="201"/>
      <c r="J142" s="200">
        <f>ROUND(I142*H142,1)</f>
        <v>0</v>
      </c>
      <c r="K142" s="198" t="s">
        <v>122</v>
      </c>
      <c r="L142" s="44"/>
      <c r="M142" s="202" t="s">
        <v>19</v>
      </c>
      <c r="N142" s="203" t="s">
        <v>43</v>
      </c>
      <c r="O142" s="84"/>
      <c r="P142" s="204">
        <f>O142*H142</f>
        <v>0</v>
      </c>
      <c r="Q142" s="204">
        <v>0.00264</v>
      </c>
      <c r="R142" s="204">
        <f>Q142*H142</f>
        <v>0.10031999999999999</v>
      </c>
      <c r="S142" s="204">
        <v>0</v>
      </c>
      <c r="T142" s="20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6" t="s">
        <v>139</v>
      </c>
      <c r="AT142" s="206" t="s">
        <v>118</v>
      </c>
      <c r="AU142" s="206" t="s">
        <v>82</v>
      </c>
      <c r="AY142" s="17" t="s">
        <v>117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7" t="s">
        <v>80</v>
      </c>
      <c r="BK142" s="207">
        <f>ROUND(I142*H142,1)</f>
        <v>0</v>
      </c>
      <c r="BL142" s="17" t="s">
        <v>139</v>
      </c>
      <c r="BM142" s="206" t="s">
        <v>426</v>
      </c>
    </row>
    <row r="143" spans="1:47" s="2" customFormat="1" ht="12">
      <c r="A143" s="38"/>
      <c r="B143" s="39"/>
      <c r="C143" s="40"/>
      <c r="D143" s="208" t="s">
        <v>125</v>
      </c>
      <c r="E143" s="40"/>
      <c r="F143" s="209" t="s">
        <v>427</v>
      </c>
      <c r="G143" s="40"/>
      <c r="H143" s="40"/>
      <c r="I143" s="210"/>
      <c r="J143" s="40"/>
      <c r="K143" s="40"/>
      <c r="L143" s="44"/>
      <c r="M143" s="211"/>
      <c r="N143" s="212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125</v>
      </c>
      <c r="AU143" s="17" t="s">
        <v>82</v>
      </c>
    </row>
    <row r="144" spans="1:51" s="15" customFormat="1" ht="12">
      <c r="A144" s="15"/>
      <c r="B144" s="249"/>
      <c r="C144" s="250"/>
      <c r="D144" s="228" t="s">
        <v>183</v>
      </c>
      <c r="E144" s="251" t="s">
        <v>19</v>
      </c>
      <c r="F144" s="252" t="s">
        <v>380</v>
      </c>
      <c r="G144" s="250"/>
      <c r="H144" s="251" t="s">
        <v>19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8" t="s">
        <v>183</v>
      </c>
      <c r="AU144" s="258" t="s">
        <v>82</v>
      </c>
      <c r="AV144" s="15" t="s">
        <v>80</v>
      </c>
      <c r="AW144" s="15" t="s">
        <v>33</v>
      </c>
      <c r="AX144" s="15" t="s">
        <v>72</v>
      </c>
      <c r="AY144" s="258" t="s">
        <v>117</v>
      </c>
    </row>
    <row r="145" spans="1:51" s="13" customFormat="1" ht="12">
      <c r="A145" s="13"/>
      <c r="B145" s="226"/>
      <c r="C145" s="227"/>
      <c r="D145" s="228" t="s">
        <v>183</v>
      </c>
      <c r="E145" s="229" t="s">
        <v>19</v>
      </c>
      <c r="F145" s="230" t="s">
        <v>428</v>
      </c>
      <c r="G145" s="227"/>
      <c r="H145" s="231">
        <v>9.2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183</v>
      </c>
      <c r="AU145" s="237" t="s">
        <v>82</v>
      </c>
      <c r="AV145" s="13" t="s">
        <v>82</v>
      </c>
      <c r="AW145" s="13" t="s">
        <v>33</v>
      </c>
      <c r="AX145" s="13" t="s">
        <v>72</v>
      </c>
      <c r="AY145" s="237" t="s">
        <v>117</v>
      </c>
    </row>
    <row r="146" spans="1:51" s="13" customFormat="1" ht="12">
      <c r="A146" s="13"/>
      <c r="B146" s="226"/>
      <c r="C146" s="227"/>
      <c r="D146" s="228" t="s">
        <v>183</v>
      </c>
      <c r="E146" s="229" t="s">
        <v>19</v>
      </c>
      <c r="F146" s="230" t="s">
        <v>429</v>
      </c>
      <c r="G146" s="227"/>
      <c r="H146" s="231">
        <v>9.8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pans="1:51" s="15" customFormat="1" ht="12">
      <c r="A147" s="15"/>
      <c r="B147" s="249"/>
      <c r="C147" s="250"/>
      <c r="D147" s="228" t="s">
        <v>183</v>
      </c>
      <c r="E147" s="251" t="s">
        <v>19</v>
      </c>
      <c r="F147" s="252" t="s">
        <v>382</v>
      </c>
      <c r="G147" s="250"/>
      <c r="H147" s="251" t="s">
        <v>19</v>
      </c>
      <c r="I147" s="253"/>
      <c r="J147" s="250"/>
      <c r="K147" s="250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183</v>
      </c>
      <c r="AU147" s="258" t="s">
        <v>82</v>
      </c>
      <c r="AV147" s="15" t="s">
        <v>80</v>
      </c>
      <c r="AW147" s="15" t="s">
        <v>33</v>
      </c>
      <c r="AX147" s="15" t="s">
        <v>72</v>
      </c>
      <c r="AY147" s="258" t="s">
        <v>117</v>
      </c>
    </row>
    <row r="148" spans="1:51" s="13" customFormat="1" ht="12">
      <c r="A148" s="13"/>
      <c r="B148" s="226"/>
      <c r="C148" s="227"/>
      <c r="D148" s="228" t="s">
        <v>183</v>
      </c>
      <c r="E148" s="229" t="s">
        <v>19</v>
      </c>
      <c r="F148" s="230" t="s">
        <v>428</v>
      </c>
      <c r="G148" s="227"/>
      <c r="H148" s="231">
        <v>9.2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183</v>
      </c>
      <c r="AU148" s="237" t="s">
        <v>82</v>
      </c>
      <c r="AV148" s="13" t="s">
        <v>82</v>
      </c>
      <c r="AW148" s="13" t="s">
        <v>33</v>
      </c>
      <c r="AX148" s="13" t="s">
        <v>72</v>
      </c>
      <c r="AY148" s="237" t="s">
        <v>117</v>
      </c>
    </row>
    <row r="149" spans="1:51" s="13" customFormat="1" ht="12">
      <c r="A149" s="13"/>
      <c r="B149" s="226"/>
      <c r="C149" s="227"/>
      <c r="D149" s="228" t="s">
        <v>183</v>
      </c>
      <c r="E149" s="229" t="s">
        <v>19</v>
      </c>
      <c r="F149" s="230" t="s">
        <v>429</v>
      </c>
      <c r="G149" s="227"/>
      <c r="H149" s="231">
        <v>9.8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183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117</v>
      </c>
    </row>
    <row r="150" spans="1:65" s="2" customFormat="1" ht="16.5" customHeight="1">
      <c r="A150" s="38"/>
      <c r="B150" s="39"/>
      <c r="C150" s="196" t="s">
        <v>237</v>
      </c>
      <c r="D150" s="196" t="s">
        <v>118</v>
      </c>
      <c r="E150" s="197" t="s">
        <v>430</v>
      </c>
      <c r="F150" s="198" t="s">
        <v>431</v>
      </c>
      <c r="G150" s="199" t="s">
        <v>180</v>
      </c>
      <c r="H150" s="200">
        <v>38</v>
      </c>
      <c r="I150" s="201"/>
      <c r="J150" s="200">
        <f>ROUND(I150*H150,1)</f>
        <v>0</v>
      </c>
      <c r="K150" s="198" t="s">
        <v>122</v>
      </c>
      <c r="L150" s="44"/>
      <c r="M150" s="202" t="s">
        <v>19</v>
      </c>
      <c r="N150" s="203" t="s">
        <v>43</v>
      </c>
      <c r="O150" s="84"/>
      <c r="P150" s="204">
        <f>O150*H150</f>
        <v>0</v>
      </c>
      <c r="Q150" s="204">
        <v>0</v>
      </c>
      <c r="R150" s="204">
        <f>Q150*H150</f>
        <v>0</v>
      </c>
      <c r="S150" s="204">
        <v>0</v>
      </c>
      <c r="T150" s="20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6" t="s">
        <v>139</v>
      </c>
      <c r="AT150" s="206" t="s">
        <v>118</v>
      </c>
      <c r="AU150" s="206" t="s">
        <v>82</v>
      </c>
      <c r="AY150" s="17" t="s">
        <v>117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7" t="s">
        <v>80</v>
      </c>
      <c r="BK150" s="207">
        <f>ROUND(I150*H150,1)</f>
        <v>0</v>
      </c>
      <c r="BL150" s="17" t="s">
        <v>139</v>
      </c>
      <c r="BM150" s="206" t="s">
        <v>432</v>
      </c>
    </row>
    <row r="151" spans="1:47" s="2" customFormat="1" ht="12">
      <c r="A151" s="38"/>
      <c r="B151" s="39"/>
      <c r="C151" s="40"/>
      <c r="D151" s="208" t="s">
        <v>125</v>
      </c>
      <c r="E151" s="40"/>
      <c r="F151" s="209" t="s">
        <v>433</v>
      </c>
      <c r="G151" s="40"/>
      <c r="H151" s="40"/>
      <c r="I151" s="210"/>
      <c r="J151" s="40"/>
      <c r="K151" s="40"/>
      <c r="L151" s="44"/>
      <c r="M151" s="211"/>
      <c r="N151" s="212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125</v>
      </c>
      <c r="AU151" s="17" t="s">
        <v>82</v>
      </c>
    </row>
    <row r="152" spans="1:63" s="11" customFormat="1" ht="22.8" customHeight="1">
      <c r="A152" s="11"/>
      <c r="B152" s="182"/>
      <c r="C152" s="183"/>
      <c r="D152" s="184" t="s">
        <v>71</v>
      </c>
      <c r="E152" s="224" t="s">
        <v>131</v>
      </c>
      <c r="F152" s="224" t="s">
        <v>434</v>
      </c>
      <c r="G152" s="183"/>
      <c r="H152" s="183"/>
      <c r="I152" s="186"/>
      <c r="J152" s="225">
        <f>BK152</f>
        <v>0</v>
      </c>
      <c r="K152" s="183"/>
      <c r="L152" s="188"/>
      <c r="M152" s="189"/>
      <c r="N152" s="190"/>
      <c r="O152" s="190"/>
      <c r="P152" s="191">
        <f>P153</f>
        <v>0</v>
      </c>
      <c r="Q152" s="190"/>
      <c r="R152" s="191">
        <f>R153</f>
        <v>4.89687</v>
      </c>
      <c r="S152" s="190"/>
      <c r="T152" s="192">
        <f>T153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193" t="s">
        <v>80</v>
      </c>
      <c r="AT152" s="194" t="s">
        <v>71</v>
      </c>
      <c r="AU152" s="194" t="s">
        <v>80</v>
      </c>
      <c r="AY152" s="193" t="s">
        <v>117</v>
      </c>
      <c r="BK152" s="195">
        <f>BK153</f>
        <v>0</v>
      </c>
    </row>
    <row r="153" spans="1:63" s="11" customFormat="1" ht="20.85" customHeight="1">
      <c r="A153" s="11"/>
      <c r="B153" s="182"/>
      <c r="C153" s="183"/>
      <c r="D153" s="184" t="s">
        <v>71</v>
      </c>
      <c r="E153" s="224" t="s">
        <v>353</v>
      </c>
      <c r="F153" s="224" t="s">
        <v>435</v>
      </c>
      <c r="G153" s="183"/>
      <c r="H153" s="183"/>
      <c r="I153" s="186"/>
      <c r="J153" s="225">
        <f>BK153</f>
        <v>0</v>
      </c>
      <c r="K153" s="183"/>
      <c r="L153" s="188"/>
      <c r="M153" s="189"/>
      <c r="N153" s="190"/>
      <c r="O153" s="190"/>
      <c r="P153" s="191">
        <f>SUM(P154:P157)</f>
        <v>0</v>
      </c>
      <c r="Q153" s="190"/>
      <c r="R153" s="191">
        <f>SUM(R154:R157)</f>
        <v>4.89687</v>
      </c>
      <c r="S153" s="190"/>
      <c r="T153" s="192">
        <f>SUM(T154:T157)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93" t="s">
        <v>80</v>
      </c>
      <c r="AT153" s="194" t="s">
        <v>71</v>
      </c>
      <c r="AU153" s="194" t="s">
        <v>82</v>
      </c>
      <c r="AY153" s="193" t="s">
        <v>117</v>
      </c>
      <c r="BK153" s="195">
        <f>SUM(BK154:BK157)</f>
        <v>0</v>
      </c>
    </row>
    <row r="154" spans="1:65" s="2" customFormat="1" ht="33" customHeight="1">
      <c r="A154" s="38"/>
      <c r="B154" s="39"/>
      <c r="C154" s="196" t="s">
        <v>242</v>
      </c>
      <c r="D154" s="196" t="s">
        <v>118</v>
      </c>
      <c r="E154" s="197" t="s">
        <v>436</v>
      </c>
      <c r="F154" s="198" t="s">
        <v>437</v>
      </c>
      <c r="G154" s="199" t="s">
        <v>197</v>
      </c>
      <c r="H154" s="200">
        <v>1.9</v>
      </c>
      <c r="I154" s="201"/>
      <c r="J154" s="200">
        <f>ROUND(I154*H154,1)</f>
        <v>0</v>
      </c>
      <c r="K154" s="198" t="s">
        <v>122</v>
      </c>
      <c r="L154" s="44"/>
      <c r="M154" s="202" t="s">
        <v>19</v>
      </c>
      <c r="N154" s="203" t="s">
        <v>43</v>
      </c>
      <c r="O154" s="84"/>
      <c r="P154" s="204">
        <f>O154*H154</f>
        <v>0</v>
      </c>
      <c r="Q154" s="204">
        <v>2.5773</v>
      </c>
      <c r="R154" s="204">
        <f>Q154*H154</f>
        <v>4.89687</v>
      </c>
      <c r="S154" s="204">
        <v>0</v>
      </c>
      <c r="T154" s="20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6" t="s">
        <v>139</v>
      </c>
      <c r="AT154" s="206" t="s">
        <v>118</v>
      </c>
      <c r="AU154" s="206" t="s">
        <v>131</v>
      </c>
      <c r="AY154" s="17" t="s">
        <v>117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7" t="s">
        <v>80</v>
      </c>
      <c r="BK154" s="207">
        <f>ROUND(I154*H154,1)</f>
        <v>0</v>
      </c>
      <c r="BL154" s="17" t="s">
        <v>139</v>
      </c>
      <c r="BM154" s="206" t="s">
        <v>438</v>
      </c>
    </row>
    <row r="155" spans="1:47" s="2" customFormat="1" ht="12">
      <c r="A155" s="38"/>
      <c r="B155" s="39"/>
      <c r="C155" s="40"/>
      <c r="D155" s="208" t="s">
        <v>125</v>
      </c>
      <c r="E155" s="40"/>
      <c r="F155" s="209" t="s">
        <v>439</v>
      </c>
      <c r="G155" s="40"/>
      <c r="H155" s="40"/>
      <c r="I155" s="210"/>
      <c r="J155" s="40"/>
      <c r="K155" s="40"/>
      <c r="L155" s="44"/>
      <c r="M155" s="211"/>
      <c r="N155" s="212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131</v>
      </c>
    </row>
    <row r="156" spans="1:51" s="15" customFormat="1" ht="12">
      <c r="A156" s="15"/>
      <c r="B156" s="249"/>
      <c r="C156" s="250"/>
      <c r="D156" s="228" t="s">
        <v>183</v>
      </c>
      <c r="E156" s="251" t="s">
        <v>19</v>
      </c>
      <c r="F156" s="252" t="s">
        <v>440</v>
      </c>
      <c r="G156" s="250"/>
      <c r="H156" s="251" t="s">
        <v>19</v>
      </c>
      <c r="I156" s="253"/>
      <c r="J156" s="250"/>
      <c r="K156" s="250"/>
      <c r="L156" s="254"/>
      <c r="M156" s="255"/>
      <c r="N156" s="256"/>
      <c r="O156" s="256"/>
      <c r="P156" s="256"/>
      <c r="Q156" s="256"/>
      <c r="R156" s="256"/>
      <c r="S156" s="256"/>
      <c r="T156" s="25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8" t="s">
        <v>183</v>
      </c>
      <c r="AU156" s="258" t="s">
        <v>131</v>
      </c>
      <c r="AV156" s="15" t="s">
        <v>80</v>
      </c>
      <c r="AW156" s="15" t="s">
        <v>33</v>
      </c>
      <c r="AX156" s="15" t="s">
        <v>72</v>
      </c>
      <c r="AY156" s="258" t="s">
        <v>117</v>
      </c>
    </row>
    <row r="157" spans="1:51" s="13" customFormat="1" ht="12">
      <c r="A157" s="13"/>
      <c r="B157" s="226"/>
      <c r="C157" s="227"/>
      <c r="D157" s="228" t="s">
        <v>183</v>
      </c>
      <c r="E157" s="229" t="s">
        <v>19</v>
      </c>
      <c r="F157" s="230" t="s">
        <v>441</v>
      </c>
      <c r="G157" s="227"/>
      <c r="H157" s="231">
        <v>1.9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183</v>
      </c>
      <c r="AU157" s="237" t="s">
        <v>131</v>
      </c>
      <c r="AV157" s="13" t="s">
        <v>82</v>
      </c>
      <c r="AW157" s="13" t="s">
        <v>33</v>
      </c>
      <c r="AX157" s="13" t="s">
        <v>72</v>
      </c>
      <c r="AY157" s="237" t="s">
        <v>117</v>
      </c>
    </row>
    <row r="158" spans="1:63" s="11" customFormat="1" ht="22.8" customHeight="1">
      <c r="A158" s="11"/>
      <c r="B158" s="182"/>
      <c r="C158" s="183"/>
      <c r="D158" s="184" t="s">
        <v>71</v>
      </c>
      <c r="E158" s="224" t="s">
        <v>139</v>
      </c>
      <c r="F158" s="224" t="s">
        <v>442</v>
      </c>
      <c r="G158" s="183"/>
      <c r="H158" s="183"/>
      <c r="I158" s="186"/>
      <c r="J158" s="225">
        <f>BK158</f>
        <v>0</v>
      </c>
      <c r="K158" s="183"/>
      <c r="L158" s="188"/>
      <c r="M158" s="189"/>
      <c r="N158" s="190"/>
      <c r="O158" s="190"/>
      <c r="P158" s="191">
        <f>SUM(P159:P197)</f>
        <v>0</v>
      </c>
      <c r="Q158" s="190"/>
      <c r="R158" s="191">
        <f>SUM(R159:R197)</f>
        <v>150.40671999999998</v>
      </c>
      <c r="S158" s="190"/>
      <c r="T158" s="192">
        <f>SUM(T159:T197)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93" t="s">
        <v>80</v>
      </c>
      <c r="AT158" s="194" t="s">
        <v>71</v>
      </c>
      <c r="AU158" s="194" t="s">
        <v>80</v>
      </c>
      <c r="AY158" s="193" t="s">
        <v>117</v>
      </c>
      <c r="BK158" s="195">
        <f>SUM(BK159:BK197)</f>
        <v>0</v>
      </c>
    </row>
    <row r="159" spans="1:65" s="2" customFormat="1" ht="37.8" customHeight="1">
      <c r="A159" s="38"/>
      <c r="B159" s="39"/>
      <c r="C159" s="196" t="s">
        <v>247</v>
      </c>
      <c r="D159" s="196" t="s">
        <v>118</v>
      </c>
      <c r="E159" s="197" t="s">
        <v>443</v>
      </c>
      <c r="F159" s="198" t="s">
        <v>444</v>
      </c>
      <c r="G159" s="199" t="s">
        <v>180</v>
      </c>
      <c r="H159" s="200">
        <v>56</v>
      </c>
      <c r="I159" s="201"/>
      <c r="J159" s="200">
        <f>ROUND(I159*H159,1)</f>
        <v>0</v>
      </c>
      <c r="K159" s="198" t="s">
        <v>122</v>
      </c>
      <c r="L159" s="44"/>
      <c r="M159" s="202" t="s">
        <v>19</v>
      </c>
      <c r="N159" s="203" t="s">
        <v>43</v>
      </c>
      <c r="O159" s="84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6" t="s">
        <v>139</v>
      </c>
      <c r="AT159" s="206" t="s">
        <v>118</v>
      </c>
      <c r="AU159" s="206" t="s">
        <v>82</v>
      </c>
      <c r="AY159" s="17" t="s">
        <v>117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7" t="s">
        <v>80</v>
      </c>
      <c r="BK159" s="207">
        <f>ROUND(I159*H159,1)</f>
        <v>0</v>
      </c>
      <c r="BL159" s="17" t="s">
        <v>139</v>
      </c>
      <c r="BM159" s="206" t="s">
        <v>445</v>
      </c>
    </row>
    <row r="160" spans="1:47" s="2" customFormat="1" ht="12">
      <c r="A160" s="38"/>
      <c r="B160" s="39"/>
      <c r="C160" s="40"/>
      <c r="D160" s="208" t="s">
        <v>125</v>
      </c>
      <c r="E160" s="40"/>
      <c r="F160" s="209" t="s">
        <v>446</v>
      </c>
      <c r="G160" s="40"/>
      <c r="H160" s="40"/>
      <c r="I160" s="210"/>
      <c r="J160" s="40"/>
      <c r="K160" s="40"/>
      <c r="L160" s="44"/>
      <c r="M160" s="211"/>
      <c r="N160" s="21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125</v>
      </c>
      <c r="AU160" s="17" t="s">
        <v>82</v>
      </c>
    </row>
    <row r="161" spans="1:51" s="15" customFormat="1" ht="12">
      <c r="A161" s="15"/>
      <c r="B161" s="249"/>
      <c r="C161" s="250"/>
      <c r="D161" s="228" t="s">
        <v>183</v>
      </c>
      <c r="E161" s="251" t="s">
        <v>19</v>
      </c>
      <c r="F161" s="252" t="s">
        <v>380</v>
      </c>
      <c r="G161" s="250"/>
      <c r="H161" s="251" t="s">
        <v>19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8" t="s">
        <v>183</v>
      </c>
      <c r="AU161" s="258" t="s">
        <v>82</v>
      </c>
      <c r="AV161" s="15" t="s">
        <v>80</v>
      </c>
      <c r="AW161" s="15" t="s">
        <v>33</v>
      </c>
      <c r="AX161" s="15" t="s">
        <v>72</v>
      </c>
      <c r="AY161" s="258" t="s">
        <v>117</v>
      </c>
    </row>
    <row r="162" spans="1:51" s="13" customFormat="1" ht="12">
      <c r="A162" s="13"/>
      <c r="B162" s="226"/>
      <c r="C162" s="227"/>
      <c r="D162" s="228" t="s">
        <v>183</v>
      </c>
      <c r="E162" s="229" t="s">
        <v>19</v>
      </c>
      <c r="F162" s="230" t="s">
        <v>328</v>
      </c>
      <c r="G162" s="227"/>
      <c r="H162" s="231">
        <v>28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183</v>
      </c>
      <c r="AU162" s="237" t="s">
        <v>82</v>
      </c>
      <c r="AV162" s="13" t="s">
        <v>82</v>
      </c>
      <c r="AW162" s="13" t="s">
        <v>33</v>
      </c>
      <c r="AX162" s="13" t="s">
        <v>72</v>
      </c>
      <c r="AY162" s="237" t="s">
        <v>117</v>
      </c>
    </row>
    <row r="163" spans="1:51" s="15" customFormat="1" ht="12">
      <c r="A163" s="15"/>
      <c r="B163" s="249"/>
      <c r="C163" s="250"/>
      <c r="D163" s="228" t="s">
        <v>183</v>
      </c>
      <c r="E163" s="251" t="s">
        <v>19</v>
      </c>
      <c r="F163" s="252" t="s">
        <v>382</v>
      </c>
      <c r="G163" s="250"/>
      <c r="H163" s="251" t="s">
        <v>19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8" t="s">
        <v>183</v>
      </c>
      <c r="AU163" s="258" t="s">
        <v>82</v>
      </c>
      <c r="AV163" s="15" t="s">
        <v>80</v>
      </c>
      <c r="AW163" s="15" t="s">
        <v>33</v>
      </c>
      <c r="AX163" s="15" t="s">
        <v>72</v>
      </c>
      <c r="AY163" s="258" t="s">
        <v>117</v>
      </c>
    </row>
    <row r="164" spans="1:51" s="13" customFormat="1" ht="12">
      <c r="A164" s="13"/>
      <c r="B164" s="226"/>
      <c r="C164" s="227"/>
      <c r="D164" s="228" t="s">
        <v>183</v>
      </c>
      <c r="E164" s="229" t="s">
        <v>19</v>
      </c>
      <c r="F164" s="230" t="s">
        <v>328</v>
      </c>
      <c r="G164" s="227"/>
      <c r="H164" s="231">
        <v>28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183</v>
      </c>
      <c r="AU164" s="237" t="s">
        <v>82</v>
      </c>
      <c r="AV164" s="13" t="s">
        <v>82</v>
      </c>
      <c r="AW164" s="13" t="s">
        <v>33</v>
      </c>
      <c r="AX164" s="13" t="s">
        <v>72</v>
      </c>
      <c r="AY164" s="237" t="s">
        <v>117</v>
      </c>
    </row>
    <row r="165" spans="1:65" s="2" customFormat="1" ht="44.25" customHeight="1">
      <c r="A165" s="38"/>
      <c r="B165" s="39"/>
      <c r="C165" s="196" t="s">
        <v>253</v>
      </c>
      <c r="D165" s="196" t="s">
        <v>118</v>
      </c>
      <c r="E165" s="197" t="s">
        <v>447</v>
      </c>
      <c r="F165" s="198" t="s">
        <v>448</v>
      </c>
      <c r="G165" s="199" t="s">
        <v>180</v>
      </c>
      <c r="H165" s="200">
        <v>56</v>
      </c>
      <c r="I165" s="201"/>
      <c r="J165" s="200">
        <f>ROUND(I165*H165,1)</f>
        <v>0</v>
      </c>
      <c r="K165" s="198" t="s">
        <v>122</v>
      </c>
      <c r="L165" s="44"/>
      <c r="M165" s="202" t="s">
        <v>19</v>
      </c>
      <c r="N165" s="203" t="s">
        <v>43</v>
      </c>
      <c r="O165" s="84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6" t="s">
        <v>139</v>
      </c>
      <c r="AT165" s="206" t="s">
        <v>118</v>
      </c>
      <c r="AU165" s="206" t="s">
        <v>82</v>
      </c>
      <c r="AY165" s="17" t="s">
        <v>117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7" t="s">
        <v>80</v>
      </c>
      <c r="BK165" s="207">
        <f>ROUND(I165*H165,1)</f>
        <v>0</v>
      </c>
      <c r="BL165" s="17" t="s">
        <v>139</v>
      </c>
      <c r="BM165" s="206" t="s">
        <v>449</v>
      </c>
    </row>
    <row r="166" spans="1:47" s="2" customFormat="1" ht="12">
      <c r="A166" s="38"/>
      <c r="B166" s="39"/>
      <c r="C166" s="40"/>
      <c r="D166" s="208" t="s">
        <v>125</v>
      </c>
      <c r="E166" s="40"/>
      <c r="F166" s="209" t="s">
        <v>450</v>
      </c>
      <c r="G166" s="40"/>
      <c r="H166" s="40"/>
      <c r="I166" s="210"/>
      <c r="J166" s="40"/>
      <c r="K166" s="40"/>
      <c r="L166" s="44"/>
      <c r="M166" s="211"/>
      <c r="N166" s="21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125</v>
      </c>
      <c r="AU166" s="17" t="s">
        <v>82</v>
      </c>
    </row>
    <row r="167" spans="1:65" s="2" customFormat="1" ht="24.15" customHeight="1">
      <c r="A167" s="38"/>
      <c r="B167" s="39"/>
      <c r="C167" s="196" t="s">
        <v>8</v>
      </c>
      <c r="D167" s="196" t="s">
        <v>118</v>
      </c>
      <c r="E167" s="197" t="s">
        <v>451</v>
      </c>
      <c r="F167" s="198" t="s">
        <v>452</v>
      </c>
      <c r="G167" s="199" t="s">
        <v>197</v>
      </c>
      <c r="H167" s="200">
        <v>4.23</v>
      </c>
      <c r="I167" s="201"/>
      <c r="J167" s="200">
        <f>ROUND(I167*H167,1)</f>
        <v>0</v>
      </c>
      <c r="K167" s="198" t="s">
        <v>122</v>
      </c>
      <c r="L167" s="44"/>
      <c r="M167" s="202" t="s">
        <v>19</v>
      </c>
      <c r="N167" s="203" t="s">
        <v>43</v>
      </c>
      <c r="O167" s="84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6" t="s">
        <v>139</v>
      </c>
      <c r="AT167" s="206" t="s">
        <v>118</v>
      </c>
      <c r="AU167" s="206" t="s">
        <v>82</v>
      </c>
      <c r="AY167" s="17" t="s">
        <v>117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7" t="s">
        <v>80</v>
      </c>
      <c r="BK167" s="207">
        <f>ROUND(I167*H167,1)</f>
        <v>0</v>
      </c>
      <c r="BL167" s="17" t="s">
        <v>139</v>
      </c>
      <c r="BM167" s="206" t="s">
        <v>453</v>
      </c>
    </row>
    <row r="168" spans="1:47" s="2" customFormat="1" ht="12">
      <c r="A168" s="38"/>
      <c r="B168" s="39"/>
      <c r="C168" s="40"/>
      <c r="D168" s="208" t="s">
        <v>125</v>
      </c>
      <c r="E168" s="40"/>
      <c r="F168" s="209" t="s">
        <v>454</v>
      </c>
      <c r="G168" s="40"/>
      <c r="H168" s="40"/>
      <c r="I168" s="210"/>
      <c r="J168" s="40"/>
      <c r="K168" s="40"/>
      <c r="L168" s="44"/>
      <c r="M168" s="211"/>
      <c r="N168" s="21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125</v>
      </c>
      <c r="AU168" s="17" t="s">
        <v>82</v>
      </c>
    </row>
    <row r="169" spans="1:51" s="15" customFormat="1" ht="12">
      <c r="A169" s="15"/>
      <c r="B169" s="249"/>
      <c r="C169" s="250"/>
      <c r="D169" s="228" t="s">
        <v>183</v>
      </c>
      <c r="E169" s="251" t="s">
        <v>19</v>
      </c>
      <c r="F169" s="252" t="s">
        <v>380</v>
      </c>
      <c r="G169" s="250"/>
      <c r="H169" s="251" t="s">
        <v>19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183</v>
      </c>
      <c r="AU169" s="258" t="s">
        <v>82</v>
      </c>
      <c r="AV169" s="15" t="s">
        <v>80</v>
      </c>
      <c r="AW169" s="15" t="s">
        <v>33</v>
      </c>
      <c r="AX169" s="15" t="s">
        <v>72</v>
      </c>
      <c r="AY169" s="258" t="s">
        <v>117</v>
      </c>
    </row>
    <row r="170" spans="1:51" s="13" customFormat="1" ht="12">
      <c r="A170" s="13"/>
      <c r="B170" s="226"/>
      <c r="C170" s="227"/>
      <c r="D170" s="228" t="s">
        <v>183</v>
      </c>
      <c r="E170" s="229" t="s">
        <v>19</v>
      </c>
      <c r="F170" s="230" t="s">
        <v>455</v>
      </c>
      <c r="G170" s="227"/>
      <c r="H170" s="231">
        <v>2.1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183</v>
      </c>
      <c r="AU170" s="237" t="s">
        <v>82</v>
      </c>
      <c r="AV170" s="13" t="s">
        <v>82</v>
      </c>
      <c r="AW170" s="13" t="s">
        <v>33</v>
      </c>
      <c r="AX170" s="13" t="s">
        <v>72</v>
      </c>
      <c r="AY170" s="237" t="s">
        <v>117</v>
      </c>
    </row>
    <row r="171" spans="1:51" s="15" customFormat="1" ht="12">
      <c r="A171" s="15"/>
      <c r="B171" s="249"/>
      <c r="C171" s="250"/>
      <c r="D171" s="228" t="s">
        <v>183</v>
      </c>
      <c r="E171" s="251" t="s">
        <v>19</v>
      </c>
      <c r="F171" s="252" t="s">
        <v>382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183</v>
      </c>
      <c r="AU171" s="258" t="s">
        <v>82</v>
      </c>
      <c r="AV171" s="15" t="s">
        <v>80</v>
      </c>
      <c r="AW171" s="15" t="s">
        <v>33</v>
      </c>
      <c r="AX171" s="15" t="s">
        <v>72</v>
      </c>
      <c r="AY171" s="258" t="s">
        <v>117</v>
      </c>
    </row>
    <row r="172" spans="1:51" s="13" customFormat="1" ht="12">
      <c r="A172" s="13"/>
      <c r="B172" s="226"/>
      <c r="C172" s="227"/>
      <c r="D172" s="228" t="s">
        <v>183</v>
      </c>
      <c r="E172" s="229" t="s">
        <v>19</v>
      </c>
      <c r="F172" s="230" t="s">
        <v>456</v>
      </c>
      <c r="G172" s="227"/>
      <c r="H172" s="231">
        <v>2.13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183</v>
      </c>
      <c r="AU172" s="237" t="s">
        <v>82</v>
      </c>
      <c r="AV172" s="13" t="s">
        <v>82</v>
      </c>
      <c r="AW172" s="13" t="s">
        <v>33</v>
      </c>
      <c r="AX172" s="13" t="s">
        <v>72</v>
      </c>
      <c r="AY172" s="237" t="s">
        <v>117</v>
      </c>
    </row>
    <row r="173" spans="1:65" s="2" customFormat="1" ht="33" customHeight="1">
      <c r="A173" s="38"/>
      <c r="B173" s="39"/>
      <c r="C173" s="196" t="s">
        <v>265</v>
      </c>
      <c r="D173" s="196" t="s">
        <v>118</v>
      </c>
      <c r="E173" s="197" t="s">
        <v>457</v>
      </c>
      <c r="F173" s="198" t="s">
        <v>458</v>
      </c>
      <c r="G173" s="199" t="s">
        <v>134</v>
      </c>
      <c r="H173" s="200">
        <v>24</v>
      </c>
      <c r="I173" s="201"/>
      <c r="J173" s="200">
        <f>ROUND(I173*H173,1)</f>
        <v>0</v>
      </c>
      <c r="K173" s="198" t="s">
        <v>122</v>
      </c>
      <c r="L173" s="44"/>
      <c r="M173" s="202" t="s">
        <v>19</v>
      </c>
      <c r="N173" s="203" t="s">
        <v>43</v>
      </c>
      <c r="O173" s="84"/>
      <c r="P173" s="204">
        <f>O173*H173</f>
        <v>0</v>
      </c>
      <c r="Q173" s="204">
        <v>0.00165</v>
      </c>
      <c r="R173" s="204">
        <f>Q173*H173</f>
        <v>0.039599999999999996</v>
      </c>
      <c r="S173" s="204">
        <v>0</v>
      </c>
      <c r="T173" s="20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6" t="s">
        <v>139</v>
      </c>
      <c r="AT173" s="206" t="s">
        <v>118</v>
      </c>
      <c r="AU173" s="206" t="s">
        <v>82</v>
      </c>
      <c r="AY173" s="17" t="s">
        <v>117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7" t="s">
        <v>80</v>
      </c>
      <c r="BK173" s="207">
        <f>ROUND(I173*H173,1)</f>
        <v>0</v>
      </c>
      <c r="BL173" s="17" t="s">
        <v>139</v>
      </c>
      <c r="BM173" s="206" t="s">
        <v>459</v>
      </c>
    </row>
    <row r="174" spans="1:47" s="2" customFormat="1" ht="12">
      <c r="A174" s="38"/>
      <c r="B174" s="39"/>
      <c r="C174" s="40"/>
      <c r="D174" s="208" t="s">
        <v>125</v>
      </c>
      <c r="E174" s="40"/>
      <c r="F174" s="209" t="s">
        <v>460</v>
      </c>
      <c r="G174" s="40"/>
      <c r="H174" s="40"/>
      <c r="I174" s="210"/>
      <c r="J174" s="40"/>
      <c r="K174" s="40"/>
      <c r="L174" s="44"/>
      <c r="M174" s="211"/>
      <c r="N174" s="212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125</v>
      </c>
      <c r="AU174" s="17" t="s">
        <v>82</v>
      </c>
    </row>
    <row r="175" spans="1:51" s="15" customFormat="1" ht="12">
      <c r="A175" s="15"/>
      <c r="B175" s="249"/>
      <c r="C175" s="250"/>
      <c r="D175" s="228" t="s">
        <v>183</v>
      </c>
      <c r="E175" s="251" t="s">
        <v>19</v>
      </c>
      <c r="F175" s="252" t="s">
        <v>380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183</v>
      </c>
      <c r="AU175" s="258" t="s">
        <v>82</v>
      </c>
      <c r="AV175" s="15" t="s">
        <v>80</v>
      </c>
      <c r="AW175" s="15" t="s">
        <v>33</v>
      </c>
      <c r="AX175" s="15" t="s">
        <v>72</v>
      </c>
      <c r="AY175" s="258" t="s">
        <v>117</v>
      </c>
    </row>
    <row r="176" spans="1:51" s="13" customFormat="1" ht="12">
      <c r="A176" s="13"/>
      <c r="B176" s="226"/>
      <c r="C176" s="227"/>
      <c r="D176" s="228" t="s">
        <v>183</v>
      </c>
      <c r="E176" s="229" t="s">
        <v>19</v>
      </c>
      <c r="F176" s="230" t="s">
        <v>242</v>
      </c>
      <c r="G176" s="227"/>
      <c r="H176" s="231">
        <v>12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183</v>
      </c>
      <c r="AU176" s="237" t="s">
        <v>82</v>
      </c>
      <c r="AV176" s="13" t="s">
        <v>82</v>
      </c>
      <c r="AW176" s="13" t="s">
        <v>33</v>
      </c>
      <c r="AX176" s="13" t="s">
        <v>72</v>
      </c>
      <c r="AY176" s="237" t="s">
        <v>117</v>
      </c>
    </row>
    <row r="177" spans="1:51" s="15" customFormat="1" ht="12">
      <c r="A177" s="15"/>
      <c r="B177" s="249"/>
      <c r="C177" s="250"/>
      <c r="D177" s="228" t="s">
        <v>183</v>
      </c>
      <c r="E177" s="251" t="s">
        <v>19</v>
      </c>
      <c r="F177" s="252" t="s">
        <v>382</v>
      </c>
      <c r="G177" s="250"/>
      <c r="H177" s="251" t="s">
        <v>19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8" t="s">
        <v>183</v>
      </c>
      <c r="AU177" s="258" t="s">
        <v>82</v>
      </c>
      <c r="AV177" s="15" t="s">
        <v>80</v>
      </c>
      <c r="AW177" s="15" t="s">
        <v>33</v>
      </c>
      <c r="AX177" s="15" t="s">
        <v>72</v>
      </c>
      <c r="AY177" s="258" t="s">
        <v>117</v>
      </c>
    </row>
    <row r="178" spans="1:51" s="13" customFormat="1" ht="12">
      <c r="A178" s="13"/>
      <c r="B178" s="226"/>
      <c r="C178" s="227"/>
      <c r="D178" s="228" t="s">
        <v>183</v>
      </c>
      <c r="E178" s="229" t="s">
        <v>19</v>
      </c>
      <c r="F178" s="230" t="s">
        <v>242</v>
      </c>
      <c r="G178" s="227"/>
      <c r="H178" s="231">
        <v>12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183</v>
      </c>
      <c r="AU178" s="237" t="s">
        <v>82</v>
      </c>
      <c r="AV178" s="13" t="s">
        <v>82</v>
      </c>
      <c r="AW178" s="13" t="s">
        <v>33</v>
      </c>
      <c r="AX178" s="13" t="s">
        <v>72</v>
      </c>
      <c r="AY178" s="237" t="s">
        <v>117</v>
      </c>
    </row>
    <row r="179" spans="1:65" s="2" customFormat="1" ht="21.75" customHeight="1">
      <c r="A179" s="38"/>
      <c r="B179" s="39"/>
      <c r="C179" s="259" t="s">
        <v>269</v>
      </c>
      <c r="D179" s="259" t="s">
        <v>202</v>
      </c>
      <c r="E179" s="260" t="s">
        <v>461</v>
      </c>
      <c r="F179" s="261" t="s">
        <v>462</v>
      </c>
      <c r="G179" s="262" t="s">
        <v>134</v>
      </c>
      <c r="H179" s="263">
        <v>24</v>
      </c>
      <c r="I179" s="264"/>
      <c r="J179" s="263">
        <f>ROUND(I179*H179,1)</f>
        <v>0</v>
      </c>
      <c r="K179" s="261" t="s">
        <v>122</v>
      </c>
      <c r="L179" s="265"/>
      <c r="M179" s="266" t="s">
        <v>19</v>
      </c>
      <c r="N179" s="267" t="s">
        <v>43</v>
      </c>
      <c r="O179" s="84"/>
      <c r="P179" s="204">
        <f>O179*H179</f>
        <v>0</v>
      </c>
      <c r="Q179" s="204">
        <v>0.085</v>
      </c>
      <c r="R179" s="204">
        <f>Q179*H179</f>
        <v>2.04</v>
      </c>
      <c r="S179" s="204">
        <v>0</v>
      </c>
      <c r="T179" s="20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6" t="s">
        <v>159</v>
      </c>
      <c r="AT179" s="206" t="s">
        <v>202</v>
      </c>
      <c r="AU179" s="206" t="s">
        <v>82</v>
      </c>
      <c r="AY179" s="17" t="s">
        <v>117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7" t="s">
        <v>80</v>
      </c>
      <c r="BK179" s="207">
        <f>ROUND(I179*H179,1)</f>
        <v>0</v>
      </c>
      <c r="BL179" s="17" t="s">
        <v>139</v>
      </c>
      <c r="BM179" s="206" t="s">
        <v>463</v>
      </c>
    </row>
    <row r="180" spans="1:65" s="2" customFormat="1" ht="49.05" customHeight="1">
      <c r="A180" s="38"/>
      <c r="B180" s="39"/>
      <c r="C180" s="196" t="s">
        <v>274</v>
      </c>
      <c r="D180" s="196" t="s">
        <v>118</v>
      </c>
      <c r="E180" s="197" t="s">
        <v>464</v>
      </c>
      <c r="F180" s="198" t="s">
        <v>465</v>
      </c>
      <c r="G180" s="199" t="s">
        <v>197</v>
      </c>
      <c r="H180" s="200">
        <v>10.56</v>
      </c>
      <c r="I180" s="201"/>
      <c r="J180" s="200">
        <f>ROUND(I180*H180,1)</f>
        <v>0</v>
      </c>
      <c r="K180" s="198" t="s">
        <v>122</v>
      </c>
      <c r="L180" s="44"/>
      <c r="M180" s="202" t="s">
        <v>19</v>
      </c>
      <c r="N180" s="203" t="s">
        <v>43</v>
      </c>
      <c r="O180" s="84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6" t="s">
        <v>139</v>
      </c>
      <c r="AT180" s="206" t="s">
        <v>118</v>
      </c>
      <c r="AU180" s="206" t="s">
        <v>82</v>
      </c>
      <c r="AY180" s="17" t="s">
        <v>117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7" t="s">
        <v>80</v>
      </c>
      <c r="BK180" s="207">
        <f>ROUND(I180*H180,1)</f>
        <v>0</v>
      </c>
      <c r="BL180" s="17" t="s">
        <v>139</v>
      </c>
      <c r="BM180" s="206" t="s">
        <v>466</v>
      </c>
    </row>
    <row r="181" spans="1:47" s="2" customFormat="1" ht="12">
      <c r="A181" s="38"/>
      <c r="B181" s="39"/>
      <c r="C181" s="40"/>
      <c r="D181" s="208" t="s">
        <v>125</v>
      </c>
      <c r="E181" s="40"/>
      <c r="F181" s="209" t="s">
        <v>467</v>
      </c>
      <c r="G181" s="40"/>
      <c r="H181" s="40"/>
      <c r="I181" s="210"/>
      <c r="J181" s="40"/>
      <c r="K181" s="40"/>
      <c r="L181" s="44"/>
      <c r="M181" s="211"/>
      <c r="N181" s="21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82</v>
      </c>
    </row>
    <row r="182" spans="1:51" s="15" customFormat="1" ht="12">
      <c r="A182" s="15"/>
      <c r="B182" s="249"/>
      <c r="C182" s="250"/>
      <c r="D182" s="228" t="s">
        <v>183</v>
      </c>
      <c r="E182" s="251" t="s">
        <v>19</v>
      </c>
      <c r="F182" s="252" t="s">
        <v>380</v>
      </c>
      <c r="G182" s="250"/>
      <c r="H182" s="251" t="s">
        <v>19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8" t="s">
        <v>183</v>
      </c>
      <c r="AU182" s="258" t="s">
        <v>82</v>
      </c>
      <c r="AV182" s="15" t="s">
        <v>80</v>
      </c>
      <c r="AW182" s="15" t="s">
        <v>33</v>
      </c>
      <c r="AX182" s="15" t="s">
        <v>72</v>
      </c>
      <c r="AY182" s="258" t="s">
        <v>117</v>
      </c>
    </row>
    <row r="183" spans="1:51" s="13" customFormat="1" ht="12">
      <c r="A183" s="13"/>
      <c r="B183" s="226"/>
      <c r="C183" s="227"/>
      <c r="D183" s="228" t="s">
        <v>183</v>
      </c>
      <c r="E183" s="229" t="s">
        <v>19</v>
      </c>
      <c r="F183" s="230" t="s">
        <v>468</v>
      </c>
      <c r="G183" s="227"/>
      <c r="H183" s="231">
        <v>5.25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183</v>
      </c>
      <c r="AU183" s="237" t="s">
        <v>82</v>
      </c>
      <c r="AV183" s="13" t="s">
        <v>82</v>
      </c>
      <c r="AW183" s="13" t="s">
        <v>33</v>
      </c>
      <c r="AX183" s="13" t="s">
        <v>72</v>
      </c>
      <c r="AY183" s="237" t="s">
        <v>117</v>
      </c>
    </row>
    <row r="184" spans="1:51" s="15" customFormat="1" ht="12">
      <c r="A184" s="15"/>
      <c r="B184" s="249"/>
      <c r="C184" s="250"/>
      <c r="D184" s="228" t="s">
        <v>183</v>
      </c>
      <c r="E184" s="251" t="s">
        <v>19</v>
      </c>
      <c r="F184" s="252" t="s">
        <v>382</v>
      </c>
      <c r="G184" s="250"/>
      <c r="H184" s="251" t="s">
        <v>19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8" t="s">
        <v>183</v>
      </c>
      <c r="AU184" s="258" t="s">
        <v>82</v>
      </c>
      <c r="AV184" s="15" t="s">
        <v>80</v>
      </c>
      <c r="AW184" s="15" t="s">
        <v>33</v>
      </c>
      <c r="AX184" s="15" t="s">
        <v>72</v>
      </c>
      <c r="AY184" s="258" t="s">
        <v>117</v>
      </c>
    </row>
    <row r="185" spans="1:51" s="13" customFormat="1" ht="12">
      <c r="A185" s="13"/>
      <c r="B185" s="226"/>
      <c r="C185" s="227"/>
      <c r="D185" s="228" t="s">
        <v>183</v>
      </c>
      <c r="E185" s="229" t="s">
        <v>19</v>
      </c>
      <c r="F185" s="230" t="s">
        <v>469</v>
      </c>
      <c r="G185" s="227"/>
      <c r="H185" s="231">
        <v>5.31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183</v>
      </c>
      <c r="AU185" s="237" t="s">
        <v>82</v>
      </c>
      <c r="AV185" s="13" t="s">
        <v>82</v>
      </c>
      <c r="AW185" s="13" t="s">
        <v>33</v>
      </c>
      <c r="AX185" s="13" t="s">
        <v>72</v>
      </c>
      <c r="AY185" s="237" t="s">
        <v>117</v>
      </c>
    </row>
    <row r="186" spans="1:65" s="2" customFormat="1" ht="37.8" customHeight="1">
      <c r="A186" s="38"/>
      <c r="B186" s="39"/>
      <c r="C186" s="196" t="s">
        <v>278</v>
      </c>
      <c r="D186" s="196" t="s">
        <v>118</v>
      </c>
      <c r="E186" s="197" t="s">
        <v>470</v>
      </c>
      <c r="F186" s="198" t="s">
        <v>471</v>
      </c>
      <c r="G186" s="199" t="s">
        <v>197</v>
      </c>
      <c r="H186" s="200">
        <v>50</v>
      </c>
      <c r="I186" s="201"/>
      <c r="J186" s="200">
        <f>ROUND(I186*H186,1)</f>
        <v>0</v>
      </c>
      <c r="K186" s="198" t="s">
        <v>122</v>
      </c>
      <c r="L186" s="44"/>
      <c r="M186" s="202" t="s">
        <v>19</v>
      </c>
      <c r="N186" s="203" t="s">
        <v>43</v>
      </c>
      <c r="O186" s="84"/>
      <c r="P186" s="204">
        <f>O186*H186</f>
        <v>0</v>
      </c>
      <c r="Q186" s="204">
        <v>2.13408</v>
      </c>
      <c r="R186" s="204">
        <f>Q186*H186</f>
        <v>106.704</v>
      </c>
      <c r="S186" s="204">
        <v>0</v>
      </c>
      <c r="T186" s="20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6" t="s">
        <v>139</v>
      </c>
      <c r="AT186" s="206" t="s">
        <v>118</v>
      </c>
      <c r="AU186" s="206" t="s">
        <v>82</v>
      </c>
      <c r="AY186" s="17" t="s">
        <v>117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7" t="s">
        <v>80</v>
      </c>
      <c r="BK186" s="207">
        <f>ROUND(I186*H186,1)</f>
        <v>0</v>
      </c>
      <c r="BL186" s="17" t="s">
        <v>139</v>
      </c>
      <c r="BM186" s="206" t="s">
        <v>472</v>
      </c>
    </row>
    <row r="187" spans="1:47" s="2" customFormat="1" ht="12">
      <c r="A187" s="38"/>
      <c r="B187" s="39"/>
      <c r="C187" s="40"/>
      <c r="D187" s="208" t="s">
        <v>125</v>
      </c>
      <c r="E187" s="40"/>
      <c r="F187" s="209" t="s">
        <v>473</v>
      </c>
      <c r="G187" s="40"/>
      <c r="H187" s="40"/>
      <c r="I187" s="210"/>
      <c r="J187" s="40"/>
      <c r="K187" s="40"/>
      <c r="L187" s="44"/>
      <c r="M187" s="211"/>
      <c r="N187" s="21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125</v>
      </c>
      <c r="AU187" s="17" t="s">
        <v>82</v>
      </c>
    </row>
    <row r="188" spans="1:51" s="15" customFormat="1" ht="12">
      <c r="A188" s="15"/>
      <c r="B188" s="249"/>
      <c r="C188" s="250"/>
      <c r="D188" s="228" t="s">
        <v>183</v>
      </c>
      <c r="E188" s="251" t="s">
        <v>19</v>
      </c>
      <c r="F188" s="252" t="s">
        <v>380</v>
      </c>
      <c r="G188" s="250"/>
      <c r="H188" s="251" t="s">
        <v>19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8" t="s">
        <v>183</v>
      </c>
      <c r="AU188" s="258" t="s">
        <v>82</v>
      </c>
      <c r="AV188" s="15" t="s">
        <v>80</v>
      </c>
      <c r="AW188" s="15" t="s">
        <v>33</v>
      </c>
      <c r="AX188" s="15" t="s">
        <v>72</v>
      </c>
      <c r="AY188" s="258" t="s">
        <v>117</v>
      </c>
    </row>
    <row r="189" spans="1:51" s="13" customFormat="1" ht="12">
      <c r="A189" s="13"/>
      <c r="B189" s="226"/>
      <c r="C189" s="227"/>
      <c r="D189" s="228" t="s">
        <v>183</v>
      </c>
      <c r="E189" s="229" t="s">
        <v>19</v>
      </c>
      <c r="F189" s="230" t="s">
        <v>474</v>
      </c>
      <c r="G189" s="227"/>
      <c r="H189" s="231">
        <v>30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183</v>
      </c>
      <c r="AU189" s="237" t="s">
        <v>82</v>
      </c>
      <c r="AV189" s="13" t="s">
        <v>82</v>
      </c>
      <c r="AW189" s="13" t="s">
        <v>33</v>
      </c>
      <c r="AX189" s="13" t="s">
        <v>72</v>
      </c>
      <c r="AY189" s="237" t="s">
        <v>117</v>
      </c>
    </row>
    <row r="190" spans="1:51" s="15" customFormat="1" ht="12">
      <c r="A190" s="15"/>
      <c r="B190" s="249"/>
      <c r="C190" s="250"/>
      <c r="D190" s="228" t="s">
        <v>183</v>
      </c>
      <c r="E190" s="251" t="s">
        <v>19</v>
      </c>
      <c r="F190" s="252" t="s">
        <v>382</v>
      </c>
      <c r="G190" s="250"/>
      <c r="H190" s="251" t="s">
        <v>19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183</v>
      </c>
      <c r="AU190" s="258" t="s">
        <v>82</v>
      </c>
      <c r="AV190" s="15" t="s">
        <v>80</v>
      </c>
      <c r="AW190" s="15" t="s">
        <v>33</v>
      </c>
      <c r="AX190" s="15" t="s">
        <v>72</v>
      </c>
      <c r="AY190" s="258" t="s">
        <v>117</v>
      </c>
    </row>
    <row r="191" spans="1:51" s="13" customFormat="1" ht="12">
      <c r="A191" s="13"/>
      <c r="B191" s="226"/>
      <c r="C191" s="227"/>
      <c r="D191" s="228" t="s">
        <v>183</v>
      </c>
      <c r="E191" s="229" t="s">
        <v>19</v>
      </c>
      <c r="F191" s="230" t="s">
        <v>475</v>
      </c>
      <c r="G191" s="227"/>
      <c r="H191" s="231">
        <v>20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183</v>
      </c>
      <c r="AU191" s="237" t="s">
        <v>82</v>
      </c>
      <c r="AV191" s="13" t="s">
        <v>82</v>
      </c>
      <c r="AW191" s="13" t="s">
        <v>33</v>
      </c>
      <c r="AX191" s="13" t="s">
        <v>72</v>
      </c>
      <c r="AY191" s="237" t="s">
        <v>117</v>
      </c>
    </row>
    <row r="192" spans="1:65" s="2" customFormat="1" ht="44.25" customHeight="1">
      <c r="A192" s="38"/>
      <c r="B192" s="39"/>
      <c r="C192" s="196" t="s">
        <v>283</v>
      </c>
      <c r="D192" s="196" t="s">
        <v>118</v>
      </c>
      <c r="E192" s="197" t="s">
        <v>476</v>
      </c>
      <c r="F192" s="198" t="s">
        <v>477</v>
      </c>
      <c r="G192" s="199" t="s">
        <v>180</v>
      </c>
      <c r="H192" s="200">
        <v>56</v>
      </c>
      <c r="I192" s="201"/>
      <c r="J192" s="200">
        <f>ROUND(I192*H192,1)</f>
        <v>0</v>
      </c>
      <c r="K192" s="198" t="s">
        <v>122</v>
      </c>
      <c r="L192" s="44"/>
      <c r="M192" s="202" t="s">
        <v>19</v>
      </c>
      <c r="N192" s="203" t="s">
        <v>43</v>
      </c>
      <c r="O192" s="84"/>
      <c r="P192" s="204">
        <f>O192*H192</f>
        <v>0</v>
      </c>
      <c r="Q192" s="204">
        <v>0.74327</v>
      </c>
      <c r="R192" s="204">
        <f>Q192*H192</f>
        <v>41.62312</v>
      </c>
      <c r="S192" s="204">
        <v>0</v>
      </c>
      <c r="T192" s="20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6" t="s">
        <v>139</v>
      </c>
      <c r="AT192" s="206" t="s">
        <v>118</v>
      </c>
      <c r="AU192" s="206" t="s">
        <v>82</v>
      </c>
      <c r="AY192" s="17" t="s">
        <v>117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7" t="s">
        <v>80</v>
      </c>
      <c r="BK192" s="207">
        <f>ROUND(I192*H192,1)</f>
        <v>0</v>
      </c>
      <c r="BL192" s="17" t="s">
        <v>139</v>
      </c>
      <c r="BM192" s="206" t="s">
        <v>478</v>
      </c>
    </row>
    <row r="193" spans="1:47" s="2" customFormat="1" ht="12">
      <c r="A193" s="38"/>
      <c r="B193" s="39"/>
      <c r="C193" s="40"/>
      <c r="D193" s="208" t="s">
        <v>125</v>
      </c>
      <c r="E193" s="40"/>
      <c r="F193" s="209" t="s">
        <v>479</v>
      </c>
      <c r="G193" s="40"/>
      <c r="H193" s="40"/>
      <c r="I193" s="210"/>
      <c r="J193" s="40"/>
      <c r="K193" s="40"/>
      <c r="L193" s="44"/>
      <c r="M193" s="211"/>
      <c r="N193" s="212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125</v>
      </c>
      <c r="AU193" s="17" t="s">
        <v>82</v>
      </c>
    </row>
    <row r="194" spans="1:51" s="15" customFormat="1" ht="12">
      <c r="A194" s="15"/>
      <c r="B194" s="249"/>
      <c r="C194" s="250"/>
      <c r="D194" s="228" t="s">
        <v>183</v>
      </c>
      <c r="E194" s="251" t="s">
        <v>19</v>
      </c>
      <c r="F194" s="252" t="s">
        <v>380</v>
      </c>
      <c r="G194" s="250"/>
      <c r="H194" s="251" t="s">
        <v>19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183</v>
      </c>
      <c r="AU194" s="258" t="s">
        <v>82</v>
      </c>
      <c r="AV194" s="15" t="s">
        <v>80</v>
      </c>
      <c r="AW194" s="15" t="s">
        <v>33</v>
      </c>
      <c r="AX194" s="15" t="s">
        <v>72</v>
      </c>
      <c r="AY194" s="258" t="s">
        <v>117</v>
      </c>
    </row>
    <row r="195" spans="1:51" s="13" customFormat="1" ht="12">
      <c r="A195" s="13"/>
      <c r="B195" s="226"/>
      <c r="C195" s="227"/>
      <c r="D195" s="228" t="s">
        <v>183</v>
      </c>
      <c r="E195" s="229" t="s">
        <v>19</v>
      </c>
      <c r="F195" s="230" t="s">
        <v>328</v>
      </c>
      <c r="G195" s="227"/>
      <c r="H195" s="231">
        <v>28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183</v>
      </c>
      <c r="AU195" s="237" t="s">
        <v>82</v>
      </c>
      <c r="AV195" s="13" t="s">
        <v>82</v>
      </c>
      <c r="AW195" s="13" t="s">
        <v>33</v>
      </c>
      <c r="AX195" s="13" t="s">
        <v>72</v>
      </c>
      <c r="AY195" s="237" t="s">
        <v>117</v>
      </c>
    </row>
    <row r="196" spans="1:51" s="15" customFormat="1" ht="12">
      <c r="A196" s="15"/>
      <c r="B196" s="249"/>
      <c r="C196" s="250"/>
      <c r="D196" s="228" t="s">
        <v>183</v>
      </c>
      <c r="E196" s="251" t="s">
        <v>19</v>
      </c>
      <c r="F196" s="252" t="s">
        <v>382</v>
      </c>
      <c r="G196" s="250"/>
      <c r="H196" s="251" t="s">
        <v>19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8" t="s">
        <v>183</v>
      </c>
      <c r="AU196" s="258" t="s">
        <v>82</v>
      </c>
      <c r="AV196" s="15" t="s">
        <v>80</v>
      </c>
      <c r="AW196" s="15" t="s">
        <v>33</v>
      </c>
      <c r="AX196" s="15" t="s">
        <v>72</v>
      </c>
      <c r="AY196" s="258" t="s">
        <v>117</v>
      </c>
    </row>
    <row r="197" spans="1:51" s="13" customFormat="1" ht="12">
      <c r="A197" s="13"/>
      <c r="B197" s="226"/>
      <c r="C197" s="227"/>
      <c r="D197" s="228" t="s">
        <v>183</v>
      </c>
      <c r="E197" s="229" t="s">
        <v>19</v>
      </c>
      <c r="F197" s="230" t="s">
        <v>328</v>
      </c>
      <c r="G197" s="227"/>
      <c r="H197" s="231">
        <v>28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183</v>
      </c>
      <c r="AU197" s="237" t="s">
        <v>82</v>
      </c>
      <c r="AV197" s="13" t="s">
        <v>82</v>
      </c>
      <c r="AW197" s="13" t="s">
        <v>33</v>
      </c>
      <c r="AX197" s="13" t="s">
        <v>72</v>
      </c>
      <c r="AY197" s="237" t="s">
        <v>117</v>
      </c>
    </row>
    <row r="198" spans="1:63" s="11" customFormat="1" ht="22.8" customHeight="1">
      <c r="A198" s="11"/>
      <c r="B198" s="182"/>
      <c r="C198" s="183"/>
      <c r="D198" s="184" t="s">
        <v>71</v>
      </c>
      <c r="E198" s="224" t="s">
        <v>159</v>
      </c>
      <c r="F198" s="224" t="s">
        <v>480</v>
      </c>
      <c r="G198" s="183"/>
      <c r="H198" s="183"/>
      <c r="I198" s="186"/>
      <c r="J198" s="225">
        <f>BK198</f>
        <v>0</v>
      </c>
      <c r="K198" s="183"/>
      <c r="L198" s="188"/>
      <c r="M198" s="189"/>
      <c r="N198" s="190"/>
      <c r="O198" s="190"/>
      <c r="P198" s="191">
        <f>SUM(P199:P201)</f>
        <v>0</v>
      </c>
      <c r="Q198" s="190"/>
      <c r="R198" s="191">
        <f>SUM(R199:R201)</f>
        <v>34.895999999999994</v>
      </c>
      <c r="S198" s="190"/>
      <c r="T198" s="192">
        <f>SUM(T199:T201)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193" t="s">
        <v>80</v>
      </c>
      <c r="AT198" s="194" t="s">
        <v>71</v>
      </c>
      <c r="AU198" s="194" t="s">
        <v>80</v>
      </c>
      <c r="AY198" s="193" t="s">
        <v>117</v>
      </c>
      <c r="BK198" s="195">
        <f>SUM(BK199:BK201)</f>
        <v>0</v>
      </c>
    </row>
    <row r="199" spans="1:65" s="2" customFormat="1" ht="16.5" customHeight="1">
      <c r="A199" s="38"/>
      <c r="B199" s="39"/>
      <c r="C199" s="196" t="s">
        <v>7</v>
      </c>
      <c r="D199" s="196" t="s">
        <v>118</v>
      </c>
      <c r="E199" s="197" t="s">
        <v>481</v>
      </c>
      <c r="F199" s="198" t="s">
        <v>482</v>
      </c>
      <c r="G199" s="199" t="s">
        <v>197</v>
      </c>
      <c r="H199" s="200">
        <v>14.54</v>
      </c>
      <c r="I199" s="201"/>
      <c r="J199" s="200">
        <f>ROUND(I199*H199,1)</f>
        <v>0</v>
      </c>
      <c r="K199" s="198" t="s">
        <v>19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2.4</v>
      </c>
      <c r="R199" s="204">
        <f>Q199*H199</f>
        <v>34.895999999999994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483</v>
      </c>
    </row>
    <row r="200" spans="1:51" s="13" customFormat="1" ht="12">
      <c r="A200" s="13"/>
      <c r="B200" s="226"/>
      <c r="C200" s="227"/>
      <c r="D200" s="228" t="s">
        <v>183</v>
      </c>
      <c r="E200" s="229" t="s">
        <v>19</v>
      </c>
      <c r="F200" s="230" t="s">
        <v>484</v>
      </c>
      <c r="G200" s="227"/>
      <c r="H200" s="231">
        <v>11.4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183</v>
      </c>
      <c r="AU200" s="237" t="s">
        <v>82</v>
      </c>
      <c r="AV200" s="13" t="s">
        <v>82</v>
      </c>
      <c r="AW200" s="13" t="s">
        <v>33</v>
      </c>
      <c r="AX200" s="13" t="s">
        <v>72</v>
      </c>
      <c r="AY200" s="237" t="s">
        <v>117</v>
      </c>
    </row>
    <row r="201" spans="1:51" s="13" customFormat="1" ht="12">
      <c r="A201" s="13"/>
      <c r="B201" s="226"/>
      <c r="C201" s="227"/>
      <c r="D201" s="228" t="s">
        <v>183</v>
      </c>
      <c r="E201" s="229" t="s">
        <v>19</v>
      </c>
      <c r="F201" s="230" t="s">
        <v>485</v>
      </c>
      <c r="G201" s="227"/>
      <c r="H201" s="231">
        <v>3.14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183</v>
      </c>
      <c r="AU201" s="237" t="s">
        <v>82</v>
      </c>
      <c r="AV201" s="13" t="s">
        <v>82</v>
      </c>
      <c r="AW201" s="13" t="s">
        <v>33</v>
      </c>
      <c r="AX201" s="13" t="s">
        <v>72</v>
      </c>
      <c r="AY201" s="237" t="s">
        <v>117</v>
      </c>
    </row>
    <row r="202" spans="1:63" s="11" customFormat="1" ht="22.8" customHeight="1">
      <c r="A202" s="11"/>
      <c r="B202" s="182"/>
      <c r="C202" s="183"/>
      <c r="D202" s="184" t="s">
        <v>71</v>
      </c>
      <c r="E202" s="224" t="s">
        <v>164</v>
      </c>
      <c r="F202" s="224" t="s">
        <v>252</v>
      </c>
      <c r="G202" s="183"/>
      <c r="H202" s="183"/>
      <c r="I202" s="186"/>
      <c r="J202" s="225">
        <f>BK202</f>
        <v>0</v>
      </c>
      <c r="K202" s="183"/>
      <c r="L202" s="188"/>
      <c r="M202" s="189"/>
      <c r="N202" s="190"/>
      <c r="O202" s="190"/>
      <c r="P202" s="191">
        <f>SUM(P203:P225)</f>
        <v>0</v>
      </c>
      <c r="Q202" s="190"/>
      <c r="R202" s="191">
        <f>SUM(R203:R225)</f>
        <v>181.23077</v>
      </c>
      <c r="S202" s="190"/>
      <c r="T202" s="192">
        <f>SUM(T203:T225)</f>
        <v>3.4740000000000006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193" t="s">
        <v>80</v>
      </c>
      <c r="AT202" s="194" t="s">
        <v>71</v>
      </c>
      <c r="AU202" s="194" t="s">
        <v>80</v>
      </c>
      <c r="AY202" s="193" t="s">
        <v>117</v>
      </c>
      <c r="BK202" s="195">
        <f>SUM(BK203:BK225)</f>
        <v>0</v>
      </c>
    </row>
    <row r="203" spans="1:65" s="2" customFormat="1" ht="24.15" customHeight="1">
      <c r="A203" s="38"/>
      <c r="B203" s="39"/>
      <c r="C203" s="196" t="s">
        <v>294</v>
      </c>
      <c r="D203" s="196" t="s">
        <v>118</v>
      </c>
      <c r="E203" s="197" t="s">
        <v>486</v>
      </c>
      <c r="F203" s="198" t="s">
        <v>487</v>
      </c>
      <c r="G203" s="199" t="s">
        <v>256</v>
      </c>
      <c r="H203" s="200">
        <v>14</v>
      </c>
      <c r="I203" s="201"/>
      <c r="J203" s="200">
        <f>ROUND(I203*H203,1)</f>
        <v>0</v>
      </c>
      <c r="K203" s="198" t="s">
        <v>122</v>
      </c>
      <c r="L203" s="44"/>
      <c r="M203" s="202" t="s">
        <v>19</v>
      </c>
      <c r="N203" s="203" t="s">
        <v>43</v>
      </c>
      <c r="O203" s="84"/>
      <c r="P203" s="204">
        <f>O203*H203</f>
        <v>0</v>
      </c>
      <c r="Q203" s="204">
        <v>2.20419</v>
      </c>
      <c r="R203" s="204">
        <f>Q203*H203</f>
        <v>30.85866</v>
      </c>
      <c r="S203" s="204">
        <v>0</v>
      </c>
      <c r="T203" s="20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6" t="s">
        <v>139</v>
      </c>
      <c r="AT203" s="206" t="s">
        <v>118</v>
      </c>
      <c r="AU203" s="206" t="s">
        <v>82</v>
      </c>
      <c r="AY203" s="17" t="s">
        <v>117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7" t="s">
        <v>80</v>
      </c>
      <c r="BK203" s="207">
        <f>ROUND(I203*H203,1)</f>
        <v>0</v>
      </c>
      <c r="BL203" s="17" t="s">
        <v>139</v>
      </c>
      <c r="BM203" s="206" t="s">
        <v>488</v>
      </c>
    </row>
    <row r="204" spans="1:47" s="2" customFormat="1" ht="12">
      <c r="A204" s="38"/>
      <c r="B204" s="39"/>
      <c r="C204" s="40"/>
      <c r="D204" s="208" t="s">
        <v>125</v>
      </c>
      <c r="E204" s="40"/>
      <c r="F204" s="209" t="s">
        <v>489</v>
      </c>
      <c r="G204" s="40"/>
      <c r="H204" s="40"/>
      <c r="I204" s="210"/>
      <c r="J204" s="40"/>
      <c r="K204" s="40"/>
      <c r="L204" s="44"/>
      <c r="M204" s="211"/>
      <c r="N204" s="212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125</v>
      </c>
      <c r="AU204" s="17" t="s">
        <v>82</v>
      </c>
    </row>
    <row r="205" spans="1:51" s="15" customFormat="1" ht="12">
      <c r="A205" s="15"/>
      <c r="B205" s="249"/>
      <c r="C205" s="250"/>
      <c r="D205" s="228" t="s">
        <v>183</v>
      </c>
      <c r="E205" s="251" t="s">
        <v>19</v>
      </c>
      <c r="F205" s="252" t="s">
        <v>380</v>
      </c>
      <c r="G205" s="250"/>
      <c r="H205" s="251" t="s">
        <v>19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183</v>
      </c>
      <c r="AU205" s="258" t="s">
        <v>82</v>
      </c>
      <c r="AV205" s="15" t="s">
        <v>80</v>
      </c>
      <c r="AW205" s="15" t="s">
        <v>33</v>
      </c>
      <c r="AX205" s="15" t="s">
        <v>72</v>
      </c>
      <c r="AY205" s="258" t="s">
        <v>117</v>
      </c>
    </row>
    <row r="206" spans="1:51" s="13" customFormat="1" ht="12">
      <c r="A206" s="13"/>
      <c r="B206" s="226"/>
      <c r="C206" s="227"/>
      <c r="D206" s="228" t="s">
        <v>183</v>
      </c>
      <c r="E206" s="229" t="s">
        <v>19</v>
      </c>
      <c r="F206" s="230" t="s">
        <v>490</v>
      </c>
      <c r="G206" s="227"/>
      <c r="H206" s="231">
        <v>14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183</v>
      </c>
      <c r="AU206" s="237" t="s">
        <v>82</v>
      </c>
      <c r="AV206" s="13" t="s">
        <v>82</v>
      </c>
      <c r="AW206" s="13" t="s">
        <v>33</v>
      </c>
      <c r="AX206" s="13" t="s">
        <v>72</v>
      </c>
      <c r="AY206" s="237" t="s">
        <v>117</v>
      </c>
    </row>
    <row r="207" spans="1:65" s="2" customFormat="1" ht="24.15" customHeight="1">
      <c r="A207" s="38"/>
      <c r="B207" s="39"/>
      <c r="C207" s="259" t="s">
        <v>299</v>
      </c>
      <c r="D207" s="259" t="s">
        <v>202</v>
      </c>
      <c r="E207" s="260" t="s">
        <v>491</v>
      </c>
      <c r="F207" s="261" t="s">
        <v>492</v>
      </c>
      <c r="G207" s="262" t="s">
        <v>134</v>
      </c>
      <c r="H207" s="263">
        <v>5</v>
      </c>
      <c r="I207" s="264"/>
      <c r="J207" s="263">
        <f>ROUND(I207*H207,1)</f>
        <v>0</v>
      </c>
      <c r="K207" s="261" t="s">
        <v>19</v>
      </c>
      <c r="L207" s="265"/>
      <c r="M207" s="266" t="s">
        <v>19</v>
      </c>
      <c r="N207" s="267" t="s">
        <v>43</v>
      </c>
      <c r="O207" s="84"/>
      <c r="P207" s="204">
        <f>O207*H207</f>
        <v>0</v>
      </c>
      <c r="Q207" s="204">
        <v>2.83</v>
      </c>
      <c r="R207" s="204">
        <f>Q207*H207</f>
        <v>14.15</v>
      </c>
      <c r="S207" s="204">
        <v>0</v>
      </c>
      <c r="T207" s="20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6" t="s">
        <v>493</v>
      </c>
      <c r="AT207" s="206" t="s">
        <v>202</v>
      </c>
      <c r="AU207" s="206" t="s">
        <v>82</v>
      </c>
      <c r="AY207" s="17" t="s">
        <v>117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7" t="s">
        <v>80</v>
      </c>
      <c r="BK207" s="207">
        <f>ROUND(I207*H207,1)</f>
        <v>0</v>
      </c>
      <c r="BL207" s="17" t="s">
        <v>494</v>
      </c>
      <c r="BM207" s="206" t="s">
        <v>495</v>
      </c>
    </row>
    <row r="208" spans="1:65" s="2" customFormat="1" ht="33" customHeight="1">
      <c r="A208" s="38"/>
      <c r="B208" s="39"/>
      <c r="C208" s="259" t="s">
        <v>304</v>
      </c>
      <c r="D208" s="259" t="s">
        <v>202</v>
      </c>
      <c r="E208" s="260" t="s">
        <v>496</v>
      </c>
      <c r="F208" s="261" t="s">
        <v>497</v>
      </c>
      <c r="G208" s="262" t="s">
        <v>134</v>
      </c>
      <c r="H208" s="263">
        <v>1</v>
      </c>
      <c r="I208" s="264"/>
      <c r="J208" s="263">
        <f>ROUND(I208*H208,1)</f>
        <v>0</v>
      </c>
      <c r="K208" s="261" t="s">
        <v>19</v>
      </c>
      <c r="L208" s="265"/>
      <c r="M208" s="266" t="s">
        <v>19</v>
      </c>
      <c r="N208" s="267" t="s">
        <v>43</v>
      </c>
      <c r="O208" s="84"/>
      <c r="P208" s="204">
        <f>O208*H208</f>
        <v>0</v>
      </c>
      <c r="Q208" s="204">
        <v>2.83</v>
      </c>
      <c r="R208" s="204">
        <f>Q208*H208</f>
        <v>2.83</v>
      </c>
      <c r="S208" s="204">
        <v>0</v>
      </c>
      <c r="T208" s="20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6" t="s">
        <v>493</v>
      </c>
      <c r="AT208" s="206" t="s">
        <v>202</v>
      </c>
      <c r="AU208" s="206" t="s">
        <v>82</v>
      </c>
      <c r="AY208" s="17" t="s">
        <v>117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7" t="s">
        <v>80</v>
      </c>
      <c r="BK208" s="207">
        <f>ROUND(I208*H208,1)</f>
        <v>0</v>
      </c>
      <c r="BL208" s="17" t="s">
        <v>494</v>
      </c>
      <c r="BM208" s="206" t="s">
        <v>498</v>
      </c>
    </row>
    <row r="209" spans="1:65" s="2" customFormat="1" ht="24.15" customHeight="1">
      <c r="A209" s="38"/>
      <c r="B209" s="39"/>
      <c r="C209" s="196" t="s">
        <v>309</v>
      </c>
      <c r="D209" s="196" t="s">
        <v>118</v>
      </c>
      <c r="E209" s="197" t="s">
        <v>499</v>
      </c>
      <c r="F209" s="198" t="s">
        <v>500</v>
      </c>
      <c r="G209" s="199" t="s">
        <v>256</v>
      </c>
      <c r="H209" s="200">
        <v>12.5</v>
      </c>
      <c r="I209" s="201"/>
      <c r="J209" s="200">
        <f>ROUND(I209*H209,1)</f>
        <v>0</v>
      </c>
      <c r="K209" s="198" t="s">
        <v>122</v>
      </c>
      <c r="L209" s="44"/>
      <c r="M209" s="202" t="s">
        <v>19</v>
      </c>
      <c r="N209" s="203" t="s">
        <v>43</v>
      </c>
      <c r="O209" s="84"/>
      <c r="P209" s="204">
        <f>O209*H209</f>
        <v>0</v>
      </c>
      <c r="Q209" s="204">
        <v>2.70453</v>
      </c>
      <c r="R209" s="204">
        <f>Q209*H209</f>
        <v>33.806625000000004</v>
      </c>
      <c r="S209" s="204">
        <v>0</v>
      </c>
      <c r="T209" s="20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6" t="s">
        <v>139</v>
      </c>
      <c r="AT209" s="206" t="s">
        <v>118</v>
      </c>
      <c r="AU209" s="206" t="s">
        <v>82</v>
      </c>
      <c r="AY209" s="17" t="s">
        <v>117</v>
      </c>
      <c r="BE209" s="207">
        <f>IF(N209="základní",J209,0)</f>
        <v>0</v>
      </c>
      <c r="BF209" s="207">
        <f>IF(N209="snížená",J209,0)</f>
        <v>0</v>
      </c>
      <c r="BG209" s="207">
        <f>IF(N209="zákl. přenesená",J209,0)</f>
        <v>0</v>
      </c>
      <c r="BH209" s="207">
        <f>IF(N209="sníž. přenesená",J209,0)</f>
        <v>0</v>
      </c>
      <c r="BI209" s="207">
        <f>IF(N209="nulová",J209,0)</f>
        <v>0</v>
      </c>
      <c r="BJ209" s="17" t="s">
        <v>80</v>
      </c>
      <c r="BK209" s="207">
        <f>ROUND(I209*H209,1)</f>
        <v>0</v>
      </c>
      <c r="BL209" s="17" t="s">
        <v>139</v>
      </c>
      <c r="BM209" s="206" t="s">
        <v>501</v>
      </c>
    </row>
    <row r="210" spans="1:47" s="2" customFormat="1" ht="12">
      <c r="A210" s="38"/>
      <c r="B210" s="39"/>
      <c r="C210" s="40"/>
      <c r="D210" s="208" t="s">
        <v>125</v>
      </c>
      <c r="E210" s="40"/>
      <c r="F210" s="209" t="s">
        <v>502</v>
      </c>
      <c r="G210" s="40"/>
      <c r="H210" s="40"/>
      <c r="I210" s="210"/>
      <c r="J210" s="40"/>
      <c r="K210" s="40"/>
      <c r="L210" s="44"/>
      <c r="M210" s="211"/>
      <c r="N210" s="21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125</v>
      </c>
      <c r="AU210" s="17" t="s">
        <v>82</v>
      </c>
    </row>
    <row r="211" spans="1:51" s="15" customFormat="1" ht="12">
      <c r="A211" s="15"/>
      <c r="B211" s="249"/>
      <c r="C211" s="250"/>
      <c r="D211" s="228" t="s">
        <v>183</v>
      </c>
      <c r="E211" s="251" t="s">
        <v>19</v>
      </c>
      <c r="F211" s="252" t="s">
        <v>382</v>
      </c>
      <c r="G211" s="250"/>
      <c r="H211" s="251" t="s">
        <v>19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183</v>
      </c>
      <c r="AU211" s="258" t="s">
        <v>82</v>
      </c>
      <c r="AV211" s="15" t="s">
        <v>80</v>
      </c>
      <c r="AW211" s="15" t="s">
        <v>33</v>
      </c>
      <c r="AX211" s="15" t="s">
        <v>72</v>
      </c>
      <c r="AY211" s="258" t="s">
        <v>117</v>
      </c>
    </row>
    <row r="212" spans="1:51" s="13" customFormat="1" ht="12">
      <c r="A212" s="13"/>
      <c r="B212" s="226"/>
      <c r="C212" s="227"/>
      <c r="D212" s="228" t="s">
        <v>183</v>
      </c>
      <c r="E212" s="229" t="s">
        <v>19</v>
      </c>
      <c r="F212" s="230" t="s">
        <v>503</v>
      </c>
      <c r="G212" s="227"/>
      <c r="H212" s="231">
        <v>12.5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183</v>
      </c>
      <c r="AU212" s="237" t="s">
        <v>82</v>
      </c>
      <c r="AV212" s="13" t="s">
        <v>82</v>
      </c>
      <c r="AW212" s="13" t="s">
        <v>33</v>
      </c>
      <c r="AX212" s="13" t="s">
        <v>72</v>
      </c>
      <c r="AY212" s="237" t="s">
        <v>117</v>
      </c>
    </row>
    <row r="213" spans="1:65" s="2" customFormat="1" ht="24.15" customHeight="1">
      <c r="A213" s="38"/>
      <c r="B213" s="39"/>
      <c r="C213" s="259" t="s">
        <v>314</v>
      </c>
      <c r="D213" s="259" t="s">
        <v>202</v>
      </c>
      <c r="E213" s="260" t="s">
        <v>504</v>
      </c>
      <c r="F213" s="261" t="s">
        <v>505</v>
      </c>
      <c r="G213" s="262" t="s">
        <v>134</v>
      </c>
      <c r="H213" s="263">
        <v>5</v>
      </c>
      <c r="I213" s="264"/>
      <c r="J213" s="263">
        <f>ROUND(I213*H213,1)</f>
        <v>0</v>
      </c>
      <c r="K213" s="261" t="s">
        <v>19</v>
      </c>
      <c r="L213" s="265"/>
      <c r="M213" s="266" t="s">
        <v>19</v>
      </c>
      <c r="N213" s="267" t="s">
        <v>43</v>
      </c>
      <c r="O213" s="84"/>
      <c r="P213" s="204">
        <f>O213*H213</f>
        <v>0</v>
      </c>
      <c r="Q213" s="204">
        <v>4.311</v>
      </c>
      <c r="R213" s="204">
        <f>Q213*H213</f>
        <v>21.555</v>
      </c>
      <c r="S213" s="204">
        <v>0</v>
      </c>
      <c r="T213" s="20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6" t="s">
        <v>493</v>
      </c>
      <c r="AT213" s="206" t="s">
        <v>202</v>
      </c>
      <c r="AU213" s="206" t="s">
        <v>82</v>
      </c>
      <c r="AY213" s="17" t="s">
        <v>117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7" t="s">
        <v>80</v>
      </c>
      <c r="BK213" s="207">
        <f>ROUND(I213*H213,1)</f>
        <v>0</v>
      </c>
      <c r="BL213" s="17" t="s">
        <v>494</v>
      </c>
      <c r="BM213" s="206" t="s">
        <v>506</v>
      </c>
    </row>
    <row r="214" spans="1:65" s="2" customFormat="1" ht="24.15" customHeight="1">
      <c r="A214" s="38"/>
      <c r="B214" s="39"/>
      <c r="C214" s="196" t="s">
        <v>321</v>
      </c>
      <c r="D214" s="196" t="s">
        <v>118</v>
      </c>
      <c r="E214" s="197" t="s">
        <v>507</v>
      </c>
      <c r="F214" s="198" t="s">
        <v>508</v>
      </c>
      <c r="G214" s="199" t="s">
        <v>197</v>
      </c>
      <c r="H214" s="200">
        <v>31.06</v>
      </c>
      <c r="I214" s="201"/>
      <c r="J214" s="200">
        <f>ROUND(I214*H214,1)</f>
        <v>0</v>
      </c>
      <c r="K214" s="198" t="s">
        <v>122</v>
      </c>
      <c r="L214" s="44"/>
      <c r="M214" s="202" t="s">
        <v>19</v>
      </c>
      <c r="N214" s="203" t="s">
        <v>43</v>
      </c>
      <c r="O214" s="84"/>
      <c r="P214" s="204">
        <f>O214*H214</f>
        <v>0</v>
      </c>
      <c r="Q214" s="204">
        <v>2.51225</v>
      </c>
      <c r="R214" s="204">
        <f>Q214*H214</f>
        <v>78.030485</v>
      </c>
      <c r="S214" s="204">
        <v>0</v>
      </c>
      <c r="T214" s="20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6" t="s">
        <v>139</v>
      </c>
      <c r="AT214" s="206" t="s">
        <v>118</v>
      </c>
      <c r="AU214" s="206" t="s">
        <v>82</v>
      </c>
      <c r="AY214" s="17" t="s">
        <v>117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7" t="s">
        <v>80</v>
      </c>
      <c r="BK214" s="207">
        <f>ROUND(I214*H214,1)</f>
        <v>0</v>
      </c>
      <c r="BL214" s="17" t="s">
        <v>139</v>
      </c>
      <c r="BM214" s="206" t="s">
        <v>509</v>
      </c>
    </row>
    <row r="215" spans="1:47" s="2" customFormat="1" ht="12">
      <c r="A215" s="38"/>
      <c r="B215" s="39"/>
      <c r="C215" s="40"/>
      <c r="D215" s="208" t="s">
        <v>125</v>
      </c>
      <c r="E215" s="40"/>
      <c r="F215" s="209" t="s">
        <v>510</v>
      </c>
      <c r="G215" s="40"/>
      <c r="H215" s="40"/>
      <c r="I215" s="210"/>
      <c r="J215" s="40"/>
      <c r="K215" s="40"/>
      <c r="L215" s="44"/>
      <c r="M215" s="211"/>
      <c r="N215" s="212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125</v>
      </c>
      <c r="AU215" s="17" t="s">
        <v>82</v>
      </c>
    </row>
    <row r="216" spans="1:51" s="13" customFormat="1" ht="12">
      <c r="A216" s="13"/>
      <c r="B216" s="226"/>
      <c r="C216" s="227"/>
      <c r="D216" s="228" t="s">
        <v>183</v>
      </c>
      <c r="E216" s="229" t="s">
        <v>19</v>
      </c>
      <c r="F216" s="230" t="s">
        <v>511</v>
      </c>
      <c r="G216" s="227"/>
      <c r="H216" s="231">
        <v>31.5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183</v>
      </c>
      <c r="AU216" s="237" t="s">
        <v>82</v>
      </c>
      <c r="AV216" s="13" t="s">
        <v>82</v>
      </c>
      <c r="AW216" s="13" t="s">
        <v>33</v>
      </c>
      <c r="AX216" s="13" t="s">
        <v>72</v>
      </c>
      <c r="AY216" s="237" t="s">
        <v>117</v>
      </c>
    </row>
    <row r="217" spans="1:51" s="13" customFormat="1" ht="12">
      <c r="A217" s="13"/>
      <c r="B217" s="226"/>
      <c r="C217" s="227"/>
      <c r="D217" s="228" t="s">
        <v>183</v>
      </c>
      <c r="E217" s="229" t="s">
        <v>19</v>
      </c>
      <c r="F217" s="230" t="s">
        <v>512</v>
      </c>
      <c r="G217" s="227"/>
      <c r="H217" s="231">
        <v>-17.46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183</v>
      </c>
      <c r="AU217" s="237" t="s">
        <v>82</v>
      </c>
      <c r="AV217" s="13" t="s">
        <v>82</v>
      </c>
      <c r="AW217" s="13" t="s">
        <v>33</v>
      </c>
      <c r="AX217" s="13" t="s">
        <v>72</v>
      </c>
      <c r="AY217" s="237" t="s">
        <v>117</v>
      </c>
    </row>
    <row r="218" spans="1:51" s="13" customFormat="1" ht="12">
      <c r="A218" s="13"/>
      <c r="B218" s="226"/>
      <c r="C218" s="227"/>
      <c r="D218" s="228" t="s">
        <v>183</v>
      </c>
      <c r="E218" s="229" t="s">
        <v>19</v>
      </c>
      <c r="F218" s="230" t="s">
        <v>513</v>
      </c>
      <c r="G218" s="227"/>
      <c r="H218" s="231">
        <v>40.46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183</v>
      </c>
      <c r="AU218" s="237" t="s">
        <v>82</v>
      </c>
      <c r="AV218" s="13" t="s">
        <v>82</v>
      </c>
      <c r="AW218" s="13" t="s">
        <v>33</v>
      </c>
      <c r="AX218" s="13" t="s">
        <v>72</v>
      </c>
      <c r="AY218" s="237" t="s">
        <v>117</v>
      </c>
    </row>
    <row r="219" spans="1:51" s="13" customFormat="1" ht="12">
      <c r="A219" s="13"/>
      <c r="B219" s="226"/>
      <c r="C219" s="227"/>
      <c r="D219" s="228" t="s">
        <v>183</v>
      </c>
      <c r="E219" s="229" t="s">
        <v>19</v>
      </c>
      <c r="F219" s="230" t="s">
        <v>514</v>
      </c>
      <c r="G219" s="227"/>
      <c r="H219" s="231">
        <v>-23.44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183</v>
      </c>
      <c r="AU219" s="237" t="s">
        <v>82</v>
      </c>
      <c r="AV219" s="13" t="s">
        <v>82</v>
      </c>
      <c r="AW219" s="13" t="s">
        <v>33</v>
      </c>
      <c r="AX219" s="13" t="s">
        <v>72</v>
      </c>
      <c r="AY219" s="237" t="s">
        <v>117</v>
      </c>
    </row>
    <row r="220" spans="1:65" s="2" customFormat="1" ht="66.75" customHeight="1">
      <c r="A220" s="38"/>
      <c r="B220" s="39"/>
      <c r="C220" s="196" t="s">
        <v>328</v>
      </c>
      <c r="D220" s="196" t="s">
        <v>118</v>
      </c>
      <c r="E220" s="197" t="s">
        <v>515</v>
      </c>
      <c r="F220" s="198" t="s">
        <v>516</v>
      </c>
      <c r="G220" s="199" t="s">
        <v>256</v>
      </c>
      <c r="H220" s="200">
        <v>6</v>
      </c>
      <c r="I220" s="201"/>
      <c r="J220" s="200">
        <f>ROUND(I220*H220,1)</f>
        <v>0</v>
      </c>
      <c r="K220" s="198" t="s">
        <v>122</v>
      </c>
      <c r="L220" s="44"/>
      <c r="M220" s="202" t="s">
        <v>19</v>
      </c>
      <c r="N220" s="203" t="s">
        <v>43</v>
      </c>
      <c r="O220" s="84"/>
      <c r="P220" s="204">
        <f>O220*H220</f>
        <v>0</v>
      </c>
      <c r="Q220" s="204">
        <v>0</v>
      </c>
      <c r="R220" s="204">
        <f>Q220*H220</f>
        <v>0</v>
      </c>
      <c r="S220" s="204">
        <v>0.194</v>
      </c>
      <c r="T220" s="205">
        <f>S220*H220</f>
        <v>1.1640000000000001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6" t="s">
        <v>139</v>
      </c>
      <c r="AT220" s="206" t="s">
        <v>118</v>
      </c>
      <c r="AU220" s="206" t="s">
        <v>82</v>
      </c>
      <c r="AY220" s="17" t="s">
        <v>117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7" t="s">
        <v>80</v>
      </c>
      <c r="BK220" s="207">
        <f>ROUND(I220*H220,1)</f>
        <v>0</v>
      </c>
      <c r="BL220" s="17" t="s">
        <v>139</v>
      </c>
      <c r="BM220" s="206" t="s">
        <v>517</v>
      </c>
    </row>
    <row r="221" spans="1:47" s="2" customFormat="1" ht="12">
      <c r="A221" s="38"/>
      <c r="B221" s="39"/>
      <c r="C221" s="40"/>
      <c r="D221" s="208" t="s">
        <v>125</v>
      </c>
      <c r="E221" s="40"/>
      <c r="F221" s="209" t="s">
        <v>518</v>
      </c>
      <c r="G221" s="40"/>
      <c r="H221" s="40"/>
      <c r="I221" s="210"/>
      <c r="J221" s="40"/>
      <c r="K221" s="40"/>
      <c r="L221" s="44"/>
      <c r="M221" s="211"/>
      <c r="N221" s="21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125</v>
      </c>
      <c r="AU221" s="17" t="s">
        <v>82</v>
      </c>
    </row>
    <row r="222" spans="1:65" s="2" customFormat="1" ht="24.15" customHeight="1">
      <c r="A222" s="38"/>
      <c r="B222" s="39"/>
      <c r="C222" s="196" t="s">
        <v>339</v>
      </c>
      <c r="D222" s="196" t="s">
        <v>118</v>
      </c>
      <c r="E222" s="197" t="s">
        <v>519</v>
      </c>
      <c r="F222" s="198" t="s">
        <v>520</v>
      </c>
      <c r="G222" s="199" t="s">
        <v>197</v>
      </c>
      <c r="H222" s="200">
        <v>1.05</v>
      </c>
      <c r="I222" s="201"/>
      <c r="J222" s="200">
        <f>ROUND(I222*H222,1)</f>
        <v>0</v>
      </c>
      <c r="K222" s="198" t="s">
        <v>122</v>
      </c>
      <c r="L222" s="44"/>
      <c r="M222" s="202" t="s">
        <v>19</v>
      </c>
      <c r="N222" s="203" t="s">
        <v>43</v>
      </c>
      <c r="O222" s="84"/>
      <c r="P222" s="204">
        <f>O222*H222</f>
        <v>0</v>
      </c>
      <c r="Q222" s="204">
        <v>0</v>
      </c>
      <c r="R222" s="204">
        <f>Q222*H222</f>
        <v>0</v>
      </c>
      <c r="S222" s="204">
        <v>2.2</v>
      </c>
      <c r="T222" s="205">
        <f>S222*H222</f>
        <v>2.3100000000000005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6" t="s">
        <v>139</v>
      </c>
      <c r="AT222" s="206" t="s">
        <v>118</v>
      </c>
      <c r="AU222" s="206" t="s">
        <v>82</v>
      </c>
      <c r="AY222" s="17" t="s">
        <v>117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7" t="s">
        <v>80</v>
      </c>
      <c r="BK222" s="207">
        <f>ROUND(I222*H222,1)</f>
        <v>0</v>
      </c>
      <c r="BL222" s="17" t="s">
        <v>139</v>
      </c>
      <c r="BM222" s="206" t="s">
        <v>521</v>
      </c>
    </row>
    <row r="223" spans="1:47" s="2" customFormat="1" ht="12">
      <c r="A223" s="38"/>
      <c r="B223" s="39"/>
      <c r="C223" s="40"/>
      <c r="D223" s="208" t="s">
        <v>125</v>
      </c>
      <c r="E223" s="40"/>
      <c r="F223" s="209" t="s">
        <v>522</v>
      </c>
      <c r="G223" s="40"/>
      <c r="H223" s="40"/>
      <c r="I223" s="210"/>
      <c r="J223" s="40"/>
      <c r="K223" s="40"/>
      <c r="L223" s="44"/>
      <c r="M223" s="211"/>
      <c r="N223" s="212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125</v>
      </c>
      <c r="AU223" s="17" t="s">
        <v>82</v>
      </c>
    </row>
    <row r="224" spans="1:51" s="15" customFormat="1" ht="12">
      <c r="A224" s="15"/>
      <c r="B224" s="249"/>
      <c r="C224" s="250"/>
      <c r="D224" s="228" t="s">
        <v>183</v>
      </c>
      <c r="E224" s="251" t="s">
        <v>19</v>
      </c>
      <c r="F224" s="252" t="s">
        <v>440</v>
      </c>
      <c r="G224" s="250"/>
      <c r="H224" s="251" t="s">
        <v>19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183</v>
      </c>
      <c r="AU224" s="258" t="s">
        <v>82</v>
      </c>
      <c r="AV224" s="15" t="s">
        <v>80</v>
      </c>
      <c r="AW224" s="15" t="s">
        <v>33</v>
      </c>
      <c r="AX224" s="15" t="s">
        <v>72</v>
      </c>
      <c r="AY224" s="258" t="s">
        <v>117</v>
      </c>
    </row>
    <row r="225" spans="1:51" s="13" customFormat="1" ht="12">
      <c r="A225" s="13"/>
      <c r="B225" s="226"/>
      <c r="C225" s="227"/>
      <c r="D225" s="228" t="s">
        <v>183</v>
      </c>
      <c r="E225" s="229" t="s">
        <v>19</v>
      </c>
      <c r="F225" s="230" t="s">
        <v>523</v>
      </c>
      <c r="G225" s="227"/>
      <c r="H225" s="231">
        <v>1.05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183</v>
      </c>
      <c r="AU225" s="237" t="s">
        <v>82</v>
      </c>
      <c r="AV225" s="13" t="s">
        <v>82</v>
      </c>
      <c r="AW225" s="13" t="s">
        <v>33</v>
      </c>
      <c r="AX225" s="13" t="s">
        <v>72</v>
      </c>
      <c r="AY225" s="237" t="s">
        <v>117</v>
      </c>
    </row>
    <row r="226" spans="1:63" s="11" customFormat="1" ht="22.8" customHeight="1">
      <c r="A226" s="11"/>
      <c r="B226" s="182"/>
      <c r="C226" s="183"/>
      <c r="D226" s="184" t="s">
        <v>71</v>
      </c>
      <c r="E226" s="224" t="s">
        <v>326</v>
      </c>
      <c r="F226" s="224" t="s">
        <v>327</v>
      </c>
      <c r="G226" s="183"/>
      <c r="H226" s="183"/>
      <c r="I226" s="186"/>
      <c r="J226" s="225">
        <f>BK226</f>
        <v>0</v>
      </c>
      <c r="K226" s="183"/>
      <c r="L226" s="188"/>
      <c r="M226" s="189"/>
      <c r="N226" s="190"/>
      <c r="O226" s="190"/>
      <c r="P226" s="191">
        <f>SUM(P227:P233)</f>
        <v>0</v>
      </c>
      <c r="Q226" s="190"/>
      <c r="R226" s="191">
        <f>SUM(R227:R233)</f>
        <v>0</v>
      </c>
      <c r="S226" s="190"/>
      <c r="T226" s="192">
        <f>SUM(T227:T233)</f>
        <v>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R226" s="193" t="s">
        <v>80</v>
      </c>
      <c r="AT226" s="194" t="s">
        <v>71</v>
      </c>
      <c r="AU226" s="194" t="s">
        <v>80</v>
      </c>
      <c r="AY226" s="193" t="s">
        <v>117</v>
      </c>
      <c r="BK226" s="195">
        <f>SUM(BK227:BK233)</f>
        <v>0</v>
      </c>
    </row>
    <row r="227" spans="1:65" s="2" customFormat="1" ht="33" customHeight="1">
      <c r="A227" s="38"/>
      <c r="B227" s="39"/>
      <c r="C227" s="196" t="s">
        <v>346</v>
      </c>
      <c r="D227" s="196" t="s">
        <v>118</v>
      </c>
      <c r="E227" s="197" t="s">
        <v>524</v>
      </c>
      <c r="F227" s="198" t="s">
        <v>525</v>
      </c>
      <c r="G227" s="199" t="s">
        <v>205</v>
      </c>
      <c r="H227" s="200">
        <v>3.47</v>
      </c>
      <c r="I227" s="201"/>
      <c r="J227" s="200">
        <f>ROUND(I227*H227,1)</f>
        <v>0</v>
      </c>
      <c r="K227" s="198" t="s">
        <v>122</v>
      </c>
      <c r="L227" s="44"/>
      <c r="M227" s="202" t="s">
        <v>19</v>
      </c>
      <c r="N227" s="203" t="s">
        <v>43</v>
      </c>
      <c r="O227" s="84"/>
      <c r="P227" s="204">
        <f>O227*H227</f>
        <v>0</v>
      </c>
      <c r="Q227" s="204">
        <v>0</v>
      </c>
      <c r="R227" s="204">
        <f>Q227*H227</f>
        <v>0</v>
      </c>
      <c r="S227" s="204">
        <v>0</v>
      </c>
      <c r="T227" s="20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6" t="s">
        <v>139</v>
      </c>
      <c r="AT227" s="206" t="s">
        <v>118</v>
      </c>
      <c r="AU227" s="206" t="s">
        <v>82</v>
      </c>
      <c r="AY227" s="17" t="s">
        <v>117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7" t="s">
        <v>80</v>
      </c>
      <c r="BK227" s="207">
        <f>ROUND(I227*H227,1)</f>
        <v>0</v>
      </c>
      <c r="BL227" s="17" t="s">
        <v>139</v>
      </c>
      <c r="BM227" s="206" t="s">
        <v>526</v>
      </c>
    </row>
    <row r="228" spans="1:47" s="2" customFormat="1" ht="12">
      <c r="A228" s="38"/>
      <c r="B228" s="39"/>
      <c r="C228" s="40"/>
      <c r="D228" s="208" t="s">
        <v>125</v>
      </c>
      <c r="E228" s="40"/>
      <c r="F228" s="209" t="s">
        <v>527</v>
      </c>
      <c r="G228" s="40"/>
      <c r="H228" s="40"/>
      <c r="I228" s="210"/>
      <c r="J228" s="40"/>
      <c r="K228" s="40"/>
      <c r="L228" s="44"/>
      <c r="M228" s="211"/>
      <c r="N228" s="21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125</v>
      </c>
      <c r="AU228" s="17" t="s">
        <v>82</v>
      </c>
    </row>
    <row r="229" spans="1:65" s="2" customFormat="1" ht="44.25" customHeight="1">
      <c r="A229" s="38"/>
      <c r="B229" s="39"/>
      <c r="C229" s="196" t="s">
        <v>353</v>
      </c>
      <c r="D229" s="196" t="s">
        <v>118</v>
      </c>
      <c r="E229" s="197" t="s">
        <v>528</v>
      </c>
      <c r="F229" s="198" t="s">
        <v>529</v>
      </c>
      <c r="G229" s="199" t="s">
        <v>205</v>
      </c>
      <c r="H229" s="200">
        <v>65.93</v>
      </c>
      <c r="I229" s="201"/>
      <c r="J229" s="200">
        <f>ROUND(I229*H229,1)</f>
        <v>0</v>
      </c>
      <c r="K229" s="198" t="s">
        <v>122</v>
      </c>
      <c r="L229" s="44"/>
      <c r="M229" s="202" t="s">
        <v>19</v>
      </c>
      <c r="N229" s="203" t="s">
        <v>43</v>
      </c>
      <c r="O229" s="84"/>
      <c r="P229" s="204">
        <f>O229*H229</f>
        <v>0</v>
      </c>
      <c r="Q229" s="204">
        <v>0</v>
      </c>
      <c r="R229" s="204">
        <f>Q229*H229</f>
        <v>0</v>
      </c>
      <c r="S229" s="204">
        <v>0</v>
      </c>
      <c r="T229" s="20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6" t="s">
        <v>139</v>
      </c>
      <c r="AT229" s="206" t="s">
        <v>118</v>
      </c>
      <c r="AU229" s="206" t="s">
        <v>82</v>
      </c>
      <c r="AY229" s="17" t="s">
        <v>117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17" t="s">
        <v>80</v>
      </c>
      <c r="BK229" s="207">
        <f>ROUND(I229*H229,1)</f>
        <v>0</v>
      </c>
      <c r="BL229" s="17" t="s">
        <v>139</v>
      </c>
      <c r="BM229" s="206" t="s">
        <v>530</v>
      </c>
    </row>
    <row r="230" spans="1:47" s="2" customFormat="1" ht="12">
      <c r="A230" s="38"/>
      <c r="B230" s="39"/>
      <c r="C230" s="40"/>
      <c r="D230" s="208" t="s">
        <v>125</v>
      </c>
      <c r="E230" s="40"/>
      <c r="F230" s="209" t="s">
        <v>531</v>
      </c>
      <c r="G230" s="40"/>
      <c r="H230" s="40"/>
      <c r="I230" s="210"/>
      <c r="J230" s="40"/>
      <c r="K230" s="40"/>
      <c r="L230" s="44"/>
      <c r="M230" s="211"/>
      <c r="N230" s="212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125</v>
      </c>
      <c r="AU230" s="17" t="s">
        <v>82</v>
      </c>
    </row>
    <row r="231" spans="1:51" s="13" customFormat="1" ht="12">
      <c r="A231" s="13"/>
      <c r="B231" s="226"/>
      <c r="C231" s="227"/>
      <c r="D231" s="228" t="s">
        <v>183</v>
      </c>
      <c r="E231" s="229" t="s">
        <v>19</v>
      </c>
      <c r="F231" s="230" t="s">
        <v>532</v>
      </c>
      <c r="G231" s="227"/>
      <c r="H231" s="231">
        <v>65.93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183</v>
      </c>
      <c r="AU231" s="237" t="s">
        <v>82</v>
      </c>
      <c r="AV231" s="13" t="s">
        <v>82</v>
      </c>
      <c r="AW231" s="13" t="s">
        <v>33</v>
      </c>
      <c r="AX231" s="13" t="s">
        <v>72</v>
      </c>
      <c r="AY231" s="237" t="s">
        <v>117</v>
      </c>
    </row>
    <row r="232" spans="1:65" s="2" customFormat="1" ht="44.25" customHeight="1">
      <c r="A232" s="38"/>
      <c r="B232" s="39"/>
      <c r="C232" s="196" t="s">
        <v>358</v>
      </c>
      <c r="D232" s="196" t="s">
        <v>118</v>
      </c>
      <c r="E232" s="197" t="s">
        <v>533</v>
      </c>
      <c r="F232" s="198" t="s">
        <v>534</v>
      </c>
      <c r="G232" s="199" t="s">
        <v>205</v>
      </c>
      <c r="H232" s="200">
        <v>3.47</v>
      </c>
      <c r="I232" s="201"/>
      <c r="J232" s="200">
        <f>ROUND(I232*H232,1)</f>
        <v>0</v>
      </c>
      <c r="K232" s="198" t="s">
        <v>122</v>
      </c>
      <c r="L232" s="44"/>
      <c r="M232" s="202" t="s">
        <v>19</v>
      </c>
      <c r="N232" s="203" t="s">
        <v>43</v>
      </c>
      <c r="O232" s="84"/>
      <c r="P232" s="204">
        <f>O232*H232</f>
        <v>0</v>
      </c>
      <c r="Q232" s="204">
        <v>0</v>
      </c>
      <c r="R232" s="204">
        <f>Q232*H232</f>
        <v>0</v>
      </c>
      <c r="S232" s="204">
        <v>0</v>
      </c>
      <c r="T232" s="20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6" t="s">
        <v>139</v>
      </c>
      <c r="AT232" s="206" t="s">
        <v>118</v>
      </c>
      <c r="AU232" s="206" t="s">
        <v>82</v>
      </c>
      <c r="AY232" s="17" t="s">
        <v>117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7" t="s">
        <v>80</v>
      </c>
      <c r="BK232" s="207">
        <f>ROUND(I232*H232,1)</f>
        <v>0</v>
      </c>
      <c r="BL232" s="17" t="s">
        <v>139</v>
      </c>
      <c r="BM232" s="206" t="s">
        <v>535</v>
      </c>
    </row>
    <row r="233" spans="1:47" s="2" customFormat="1" ht="12">
      <c r="A233" s="38"/>
      <c r="B233" s="39"/>
      <c r="C233" s="40"/>
      <c r="D233" s="208" t="s">
        <v>125</v>
      </c>
      <c r="E233" s="40"/>
      <c r="F233" s="209" t="s">
        <v>536</v>
      </c>
      <c r="G233" s="40"/>
      <c r="H233" s="40"/>
      <c r="I233" s="210"/>
      <c r="J233" s="40"/>
      <c r="K233" s="40"/>
      <c r="L233" s="44"/>
      <c r="M233" s="211"/>
      <c r="N233" s="212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125</v>
      </c>
      <c r="AU233" s="17" t="s">
        <v>82</v>
      </c>
    </row>
    <row r="234" spans="1:63" s="11" customFormat="1" ht="22.8" customHeight="1">
      <c r="A234" s="11"/>
      <c r="B234" s="182"/>
      <c r="C234" s="183"/>
      <c r="D234" s="184" t="s">
        <v>71</v>
      </c>
      <c r="E234" s="224" t="s">
        <v>537</v>
      </c>
      <c r="F234" s="224" t="s">
        <v>320</v>
      </c>
      <c r="G234" s="183"/>
      <c r="H234" s="183"/>
      <c r="I234" s="186"/>
      <c r="J234" s="225">
        <f>BK234</f>
        <v>0</v>
      </c>
      <c r="K234" s="183"/>
      <c r="L234" s="188"/>
      <c r="M234" s="189"/>
      <c r="N234" s="190"/>
      <c r="O234" s="190"/>
      <c r="P234" s="191">
        <f>SUM(P235:P236)</f>
        <v>0</v>
      </c>
      <c r="Q234" s="190"/>
      <c r="R234" s="191">
        <f>SUM(R235:R236)</f>
        <v>0</v>
      </c>
      <c r="S234" s="190"/>
      <c r="T234" s="192">
        <f>SUM(T235:T236)</f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193" t="s">
        <v>80</v>
      </c>
      <c r="AT234" s="194" t="s">
        <v>71</v>
      </c>
      <c r="AU234" s="194" t="s">
        <v>80</v>
      </c>
      <c r="AY234" s="193" t="s">
        <v>117</v>
      </c>
      <c r="BK234" s="195">
        <f>SUM(BK235:BK236)</f>
        <v>0</v>
      </c>
    </row>
    <row r="235" spans="1:65" s="2" customFormat="1" ht="44.25" customHeight="1">
      <c r="A235" s="38"/>
      <c r="B235" s="39"/>
      <c r="C235" s="196" t="s">
        <v>364</v>
      </c>
      <c r="D235" s="196" t="s">
        <v>118</v>
      </c>
      <c r="E235" s="197" t="s">
        <v>322</v>
      </c>
      <c r="F235" s="198" t="s">
        <v>323</v>
      </c>
      <c r="G235" s="199" t="s">
        <v>205</v>
      </c>
      <c r="H235" s="200">
        <v>399.61</v>
      </c>
      <c r="I235" s="201"/>
      <c r="J235" s="200">
        <f>ROUND(I235*H235,1)</f>
        <v>0</v>
      </c>
      <c r="K235" s="198" t="s">
        <v>122</v>
      </c>
      <c r="L235" s="44"/>
      <c r="M235" s="202" t="s">
        <v>19</v>
      </c>
      <c r="N235" s="203" t="s">
        <v>43</v>
      </c>
      <c r="O235" s="84"/>
      <c r="P235" s="204">
        <f>O235*H235</f>
        <v>0</v>
      </c>
      <c r="Q235" s="204">
        <v>0</v>
      </c>
      <c r="R235" s="204">
        <f>Q235*H235</f>
        <v>0</v>
      </c>
      <c r="S235" s="204">
        <v>0</v>
      </c>
      <c r="T235" s="20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6" t="s">
        <v>139</v>
      </c>
      <c r="AT235" s="206" t="s">
        <v>118</v>
      </c>
      <c r="AU235" s="206" t="s">
        <v>82</v>
      </c>
      <c r="AY235" s="17" t="s">
        <v>117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7" t="s">
        <v>80</v>
      </c>
      <c r="BK235" s="207">
        <f>ROUND(I235*H235,1)</f>
        <v>0</v>
      </c>
      <c r="BL235" s="17" t="s">
        <v>139</v>
      </c>
      <c r="BM235" s="206" t="s">
        <v>538</v>
      </c>
    </row>
    <row r="236" spans="1:47" s="2" customFormat="1" ht="12">
      <c r="A236" s="38"/>
      <c r="B236" s="39"/>
      <c r="C236" s="40"/>
      <c r="D236" s="208" t="s">
        <v>125</v>
      </c>
      <c r="E236" s="40"/>
      <c r="F236" s="209" t="s">
        <v>325</v>
      </c>
      <c r="G236" s="40"/>
      <c r="H236" s="40"/>
      <c r="I236" s="210"/>
      <c r="J236" s="40"/>
      <c r="K236" s="40"/>
      <c r="L236" s="44"/>
      <c r="M236" s="271"/>
      <c r="N236" s="272"/>
      <c r="O236" s="215"/>
      <c r="P236" s="215"/>
      <c r="Q236" s="215"/>
      <c r="R236" s="215"/>
      <c r="S236" s="215"/>
      <c r="T236" s="273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125</v>
      </c>
      <c r="AU236" s="17" t="s">
        <v>82</v>
      </c>
    </row>
    <row r="237" spans="1:31" s="2" customFormat="1" ht="6.95" customHeight="1">
      <c r="A237" s="38"/>
      <c r="B237" s="59"/>
      <c r="C237" s="60"/>
      <c r="D237" s="60"/>
      <c r="E237" s="60"/>
      <c r="F237" s="60"/>
      <c r="G237" s="60"/>
      <c r="H237" s="60"/>
      <c r="I237" s="60"/>
      <c r="J237" s="60"/>
      <c r="K237" s="60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password="CC35" sheet="1" objects="1" scenarios="1" formatColumns="0" formatRows="0" autoFilter="0"/>
  <autoFilter ref="C88:K23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22251106"/>
    <hyperlink ref="F99" r:id="rId2" display="https://podminky.urs.cz/item/CS_URS_2023_01/162751117"/>
    <hyperlink ref="F102" r:id="rId3" display="https://podminky.urs.cz/item/CS_URS_2023_01/162751119"/>
    <hyperlink ref="F105" r:id="rId4" display="https://podminky.urs.cz/item/CS_URS_2023_01/171201231"/>
    <hyperlink ref="F108" r:id="rId5" display="https://podminky.urs.cz/item/CS_URS_2023_01/174111101"/>
    <hyperlink ref="F114" r:id="rId6" display="https://podminky.urs.cz/item/CS_URS_2023_01/181951112"/>
    <hyperlink ref="F123" r:id="rId7" display="https://podminky.urs.cz/item/CS_URS_2023_01/271562211"/>
    <hyperlink ref="F129" r:id="rId8" display="https://podminky.urs.cz/item/CS_URS_2023_01/273313511"/>
    <hyperlink ref="F135" r:id="rId9" display="https://podminky.urs.cz/item/CS_URS_2023_01/275313811"/>
    <hyperlink ref="F143" r:id="rId10" display="https://podminky.urs.cz/item/CS_URS_2023_01/275351121"/>
    <hyperlink ref="F151" r:id="rId11" display="https://podminky.urs.cz/item/CS_URS_2023_01/275351122"/>
    <hyperlink ref="F155" r:id="rId12" display="https://podminky.urs.cz/item/CS_URS_2023_01/310219811"/>
    <hyperlink ref="F160" r:id="rId13" display="https://podminky.urs.cz/item/CS_URS_2023_01/451317777"/>
    <hyperlink ref="F166" r:id="rId14" display="https://podminky.urs.cz/item/CS_URS_2023_01/451319777"/>
    <hyperlink ref="F168" r:id="rId15" display="https://podminky.urs.cz/item/CS_URS_2023_01/451541111"/>
    <hyperlink ref="F174" r:id="rId16" display="https://podminky.urs.cz/item/CS_URS_2023_01/452111111"/>
    <hyperlink ref="F181" r:id="rId17" display="https://podminky.urs.cz/item/CS_URS_2023_01/452311161"/>
    <hyperlink ref="F187" r:id="rId18" display="https://podminky.urs.cz/item/CS_URS_2023_01/462511270"/>
    <hyperlink ref="F193" r:id="rId19" display="https://podminky.urs.cz/item/CS_URS_2023_01/465513127"/>
    <hyperlink ref="F204" r:id="rId20" display="https://podminky.urs.cz/item/CS_URS_2023_01/919521180"/>
    <hyperlink ref="F210" r:id="rId21" display="https://podminky.urs.cz/item/CS_URS_2023_01/919521210"/>
    <hyperlink ref="F215" r:id="rId22" display="https://podminky.urs.cz/item/CS_URS_2023_01/919535558"/>
    <hyperlink ref="F221" r:id="rId23" display="https://podminky.urs.cz/item/CS_URS_2023_01/938902463"/>
    <hyperlink ref="F223" r:id="rId24" display="https://podminky.urs.cz/item/CS_URS_2023_01/962042321"/>
    <hyperlink ref="F228" r:id="rId25" display="https://podminky.urs.cz/item/CS_URS_2023_01/997013501"/>
    <hyperlink ref="F230" r:id="rId26" display="https://podminky.urs.cz/item/CS_URS_2023_01/997013509"/>
    <hyperlink ref="F233" r:id="rId27" display="https://podminky.urs.cz/item/CS_URS_2023_01/997013601"/>
    <hyperlink ref="F236" r:id="rId28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pans="2:46" s="1" customFormat="1" ht="24.95" customHeight="1">
      <c r="B4" s="20"/>
      <c r="D4" s="130" t="s">
        <v>92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539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ROUND((SUM(BE85:BE260)),2)</f>
        <v>0</v>
      </c>
      <c r="G33" s="38"/>
      <c r="H33" s="38"/>
      <c r="I33" s="148">
        <v>0.21</v>
      </c>
      <c r="J33" s="147">
        <f>ROUND(((SUM(BE85:BE260))*I33),2)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44</v>
      </c>
      <c r="F34" s="147">
        <f>ROUND((SUM(BF85:BF260)),2)</f>
        <v>0</v>
      </c>
      <c r="G34" s="38"/>
      <c r="H34" s="38"/>
      <c r="I34" s="148">
        <v>0.15</v>
      </c>
      <c r="J34" s="147">
        <f>ROUND(((SUM(BF85:BF260))*I34),2)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45</v>
      </c>
      <c r="F35" s="147">
        <f>ROUND((SUM(BG85:BG260)),2)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46</v>
      </c>
      <c r="F36" s="147">
        <f>ROUND((SUM(BH85:BH260)),2)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47</v>
      </c>
      <c r="F37" s="147">
        <f>ROUND((SUM(BI85:BI260)),2)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 hidden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 hidden="1">
      <c r="A50" s="38"/>
      <c r="B50" s="39"/>
      <c r="C50" s="40"/>
      <c r="D50" s="40"/>
      <c r="E50" s="69" t="str">
        <f>E9</f>
        <v>SO 201 - Zajištění svahů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 hidden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 hidden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spans="1:31" s="9" customFormat="1" ht="24.95" customHeight="1" hidden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2" customFormat="1" ht="19.9" customHeight="1" hidden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J87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 s="12" customFormat="1" ht="14.85" customHeight="1" hidden="1">
      <c r="A62" s="12"/>
      <c r="B62" s="218"/>
      <c r="C62" s="219"/>
      <c r="D62" s="220" t="s">
        <v>540</v>
      </c>
      <c r="E62" s="221"/>
      <c r="F62" s="221"/>
      <c r="G62" s="221"/>
      <c r="H62" s="221"/>
      <c r="I62" s="221"/>
      <c r="J62" s="222">
        <f>J230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 s="12" customFormat="1" ht="19.9" customHeight="1" hidden="1">
      <c r="A63" s="12"/>
      <c r="B63" s="218"/>
      <c r="C63" s="219"/>
      <c r="D63" s="220" t="s">
        <v>172</v>
      </c>
      <c r="E63" s="221"/>
      <c r="F63" s="221"/>
      <c r="G63" s="221"/>
      <c r="H63" s="221"/>
      <c r="I63" s="221"/>
      <c r="J63" s="222">
        <f>J235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 s="12" customFormat="1" ht="19.9" customHeight="1" hidden="1">
      <c r="A64" s="12"/>
      <c r="B64" s="218"/>
      <c r="C64" s="219"/>
      <c r="D64" s="220" t="s">
        <v>174</v>
      </c>
      <c r="E64" s="221"/>
      <c r="F64" s="221"/>
      <c r="G64" s="221"/>
      <c r="H64" s="221"/>
      <c r="I64" s="221"/>
      <c r="J64" s="222">
        <f>J250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 s="12" customFormat="1" ht="19.9" customHeight="1" hidden="1">
      <c r="A65" s="12"/>
      <c r="B65" s="218"/>
      <c r="C65" s="219"/>
      <c r="D65" s="220" t="s">
        <v>375</v>
      </c>
      <c r="E65" s="221"/>
      <c r="F65" s="221"/>
      <c r="G65" s="221"/>
      <c r="H65" s="221"/>
      <c r="I65" s="221"/>
      <c r="J65" s="222">
        <f>J258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 s="2" customFormat="1" ht="21.8" customHeight="1" hidden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 hidden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t="12" hidden="1"/>
    <row r="69" ht="12" hidden="1"/>
    <row r="70" ht="12" hidden="1"/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0" t="str">
        <f>E7</f>
        <v>II-201 propustky Caltov - rekonstrukce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93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SO 201 - Zajištění svahů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9. 1. 2023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</v>
      </c>
      <c r="G81" s="40"/>
      <c r="H81" s="40"/>
      <c r="I81" s="32" t="s">
        <v>31</v>
      </c>
      <c r="J81" s="36" t="str">
        <f>E21</f>
        <v>VALBEK, spol. s 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ROMAN MITAS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0" customFormat="1" ht="29.25" customHeight="1">
      <c r="A84" s="171"/>
      <c r="B84" s="172"/>
      <c r="C84" s="173" t="s">
        <v>103</v>
      </c>
      <c r="D84" s="174" t="s">
        <v>57</v>
      </c>
      <c r="E84" s="174" t="s">
        <v>53</v>
      </c>
      <c r="F84" s="174" t="s">
        <v>54</v>
      </c>
      <c r="G84" s="174" t="s">
        <v>104</v>
      </c>
      <c r="H84" s="174" t="s">
        <v>105</v>
      </c>
      <c r="I84" s="174" t="s">
        <v>106</v>
      </c>
      <c r="J84" s="174" t="s">
        <v>98</v>
      </c>
      <c r="K84" s="175" t="s">
        <v>107</v>
      </c>
      <c r="L84" s="176"/>
      <c r="M84" s="92" t="s">
        <v>19</v>
      </c>
      <c r="N84" s="93" t="s">
        <v>42</v>
      </c>
      <c r="O84" s="93" t="s">
        <v>108</v>
      </c>
      <c r="P84" s="93" t="s">
        <v>109</v>
      </c>
      <c r="Q84" s="93" t="s">
        <v>110</v>
      </c>
      <c r="R84" s="93" t="s">
        <v>111</v>
      </c>
      <c r="S84" s="93" t="s">
        <v>112</v>
      </c>
      <c r="T84" s="94" t="s">
        <v>113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pans="1:63" s="2" customFormat="1" ht="22.8" customHeight="1">
      <c r="A85" s="38"/>
      <c r="B85" s="39"/>
      <c r="C85" s="99" t="s">
        <v>114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</f>
        <v>0</v>
      </c>
      <c r="Q85" s="96"/>
      <c r="R85" s="179">
        <f>R86</f>
        <v>4126.477809200001</v>
      </c>
      <c r="S85" s="96"/>
      <c r="T85" s="180">
        <f>T86</f>
        <v>204.31924999999998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99</v>
      </c>
      <c r="BK85" s="181">
        <f>BK86</f>
        <v>0</v>
      </c>
    </row>
    <row r="86" spans="1:63" s="11" customFormat="1" ht="25.9" customHeight="1">
      <c r="A86" s="11"/>
      <c r="B86" s="182"/>
      <c r="C86" s="183"/>
      <c r="D86" s="184" t="s">
        <v>71</v>
      </c>
      <c r="E86" s="185" t="s">
        <v>175</v>
      </c>
      <c r="F86" s="185" t="s">
        <v>176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P87+P235+P250+P258</f>
        <v>0</v>
      </c>
      <c r="Q86" s="190"/>
      <c r="R86" s="191">
        <f>R87+R235+R250+R258</f>
        <v>4126.477809200001</v>
      </c>
      <c r="S86" s="190"/>
      <c r="T86" s="192">
        <f>T87+T235+T250+T258</f>
        <v>204.31924999999998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3" t="s">
        <v>80</v>
      </c>
      <c r="AT86" s="194" t="s">
        <v>71</v>
      </c>
      <c r="AU86" s="194" t="s">
        <v>72</v>
      </c>
      <c r="AY86" s="193" t="s">
        <v>117</v>
      </c>
      <c r="BK86" s="195">
        <f>BK87+BK235+BK250+BK258</f>
        <v>0</v>
      </c>
    </row>
    <row r="87" spans="1:63" s="11" customFormat="1" ht="22.8" customHeight="1">
      <c r="A87" s="11"/>
      <c r="B87" s="182"/>
      <c r="C87" s="183"/>
      <c r="D87" s="184" t="s">
        <v>71</v>
      </c>
      <c r="E87" s="224" t="s">
        <v>80</v>
      </c>
      <c r="F87" s="224" t="s">
        <v>177</v>
      </c>
      <c r="G87" s="183"/>
      <c r="H87" s="183"/>
      <c r="I87" s="186"/>
      <c r="J87" s="225">
        <f>BK87</f>
        <v>0</v>
      </c>
      <c r="K87" s="183"/>
      <c r="L87" s="188"/>
      <c r="M87" s="189"/>
      <c r="N87" s="190"/>
      <c r="O87" s="190"/>
      <c r="P87" s="191">
        <f>P88+SUM(P89:P230)</f>
        <v>0</v>
      </c>
      <c r="Q87" s="190"/>
      <c r="R87" s="191">
        <f>R88+SUM(R89:R230)</f>
        <v>4126.24607</v>
      </c>
      <c r="S87" s="190"/>
      <c r="T87" s="192">
        <f>T88+SUM(T89:T230)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3" t="s">
        <v>80</v>
      </c>
      <c r="AT87" s="194" t="s">
        <v>71</v>
      </c>
      <c r="AU87" s="194" t="s">
        <v>80</v>
      </c>
      <c r="AY87" s="193" t="s">
        <v>117</v>
      </c>
      <c r="BK87" s="195">
        <f>BK88+SUM(BK89:BK230)</f>
        <v>0</v>
      </c>
    </row>
    <row r="88" spans="1:65" s="2" customFormat="1" ht="37.8" customHeight="1">
      <c r="A88" s="38"/>
      <c r="B88" s="39"/>
      <c r="C88" s="196" t="s">
        <v>80</v>
      </c>
      <c r="D88" s="196" t="s">
        <v>118</v>
      </c>
      <c r="E88" s="197" t="s">
        <v>541</v>
      </c>
      <c r="F88" s="198" t="s">
        <v>542</v>
      </c>
      <c r="G88" s="199" t="s">
        <v>134</v>
      </c>
      <c r="H88" s="200">
        <v>19</v>
      </c>
      <c r="I88" s="201"/>
      <c r="J88" s="200">
        <f>ROUND(I88*H88,1)</f>
        <v>0</v>
      </c>
      <c r="K88" s="198" t="s">
        <v>122</v>
      </c>
      <c r="L88" s="44"/>
      <c r="M88" s="202" t="s">
        <v>19</v>
      </c>
      <c r="N88" s="203" t="s">
        <v>43</v>
      </c>
      <c r="O88" s="84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6" t="s">
        <v>139</v>
      </c>
      <c r="AT88" s="206" t="s">
        <v>118</v>
      </c>
      <c r="AU88" s="206" t="s">
        <v>82</v>
      </c>
      <c r="AY88" s="17" t="s">
        <v>117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7" t="s">
        <v>80</v>
      </c>
      <c r="BK88" s="207">
        <f>ROUND(I88*H88,1)</f>
        <v>0</v>
      </c>
      <c r="BL88" s="17" t="s">
        <v>139</v>
      </c>
      <c r="BM88" s="206" t="s">
        <v>543</v>
      </c>
    </row>
    <row r="89" spans="1:47" s="2" customFormat="1" ht="12">
      <c r="A89" s="38"/>
      <c r="B89" s="39"/>
      <c r="C89" s="40"/>
      <c r="D89" s="208" t="s">
        <v>125</v>
      </c>
      <c r="E89" s="40"/>
      <c r="F89" s="209" t="s">
        <v>544</v>
      </c>
      <c r="G89" s="40"/>
      <c r="H89" s="40"/>
      <c r="I89" s="210"/>
      <c r="J89" s="40"/>
      <c r="K89" s="40"/>
      <c r="L89" s="44"/>
      <c r="M89" s="211"/>
      <c r="N89" s="21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125</v>
      </c>
      <c r="AU89" s="17" t="s">
        <v>82</v>
      </c>
    </row>
    <row r="90" spans="1:51" s="15" customFormat="1" ht="12">
      <c r="A90" s="15"/>
      <c r="B90" s="249"/>
      <c r="C90" s="250"/>
      <c r="D90" s="228" t="s">
        <v>183</v>
      </c>
      <c r="E90" s="251" t="s">
        <v>19</v>
      </c>
      <c r="F90" s="252" t="s">
        <v>440</v>
      </c>
      <c r="G90" s="250"/>
      <c r="H90" s="251" t="s">
        <v>19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183</v>
      </c>
      <c r="AU90" s="258" t="s">
        <v>82</v>
      </c>
      <c r="AV90" s="15" t="s">
        <v>80</v>
      </c>
      <c r="AW90" s="15" t="s">
        <v>33</v>
      </c>
      <c r="AX90" s="15" t="s">
        <v>72</v>
      </c>
      <c r="AY90" s="258" t="s">
        <v>117</v>
      </c>
    </row>
    <row r="91" spans="1:51" s="13" customFormat="1" ht="12">
      <c r="A91" s="13"/>
      <c r="B91" s="226"/>
      <c r="C91" s="227"/>
      <c r="D91" s="228" t="s">
        <v>183</v>
      </c>
      <c r="E91" s="229" t="s">
        <v>19</v>
      </c>
      <c r="F91" s="230" t="s">
        <v>131</v>
      </c>
      <c r="G91" s="227"/>
      <c r="H91" s="231">
        <v>3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183</v>
      </c>
      <c r="AU91" s="237" t="s">
        <v>82</v>
      </c>
      <c r="AV91" s="13" t="s">
        <v>82</v>
      </c>
      <c r="AW91" s="13" t="s">
        <v>33</v>
      </c>
      <c r="AX91" s="13" t="s">
        <v>72</v>
      </c>
      <c r="AY91" s="237" t="s">
        <v>117</v>
      </c>
    </row>
    <row r="92" spans="1:51" s="15" customFormat="1" ht="12">
      <c r="A92" s="15"/>
      <c r="B92" s="249"/>
      <c r="C92" s="250"/>
      <c r="D92" s="228" t="s">
        <v>183</v>
      </c>
      <c r="E92" s="251" t="s">
        <v>19</v>
      </c>
      <c r="F92" s="252" t="s">
        <v>380</v>
      </c>
      <c r="G92" s="250"/>
      <c r="H92" s="251" t="s">
        <v>19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183</v>
      </c>
      <c r="AU92" s="258" t="s">
        <v>82</v>
      </c>
      <c r="AV92" s="15" t="s">
        <v>80</v>
      </c>
      <c r="AW92" s="15" t="s">
        <v>33</v>
      </c>
      <c r="AX92" s="15" t="s">
        <v>72</v>
      </c>
      <c r="AY92" s="258" t="s">
        <v>117</v>
      </c>
    </row>
    <row r="93" spans="1:51" s="13" customFormat="1" ht="12">
      <c r="A93" s="13"/>
      <c r="B93" s="226"/>
      <c r="C93" s="227"/>
      <c r="D93" s="228" t="s">
        <v>183</v>
      </c>
      <c r="E93" s="229" t="s">
        <v>19</v>
      </c>
      <c r="F93" s="230" t="s">
        <v>545</v>
      </c>
      <c r="G93" s="227"/>
      <c r="H93" s="231">
        <v>15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183</v>
      </c>
      <c r="AU93" s="237" t="s">
        <v>82</v>
      </c>
      <c r="AV93" s="13" t="s">
        <v>82</v>
      </c>
      <c r="AW93" s="13" t="s">
        <v>33</v>
      </c>
      <c r="AX93" s="13" t="s">
        <v>72</v>
      </c>
      <c r="AY93" s="237" t="s">
        <v>117</v>
      </c>
    </row>
    <row r="94" spans="1:51" s="15" customFormat="1" ht="12">
      <c r="A94" s="15"/>
      <c r="B94" s="249"/>
      <c r="C94" s="250"/>
      <c r="D94" s="228" t="s">
        <v>183</v>
      </c>
      <c r="E94" s="251" t="s">
        <v>19</v>
      </c>
      <c r="F94" s="252" t="s">
        <v>382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183</v>
      </c>
      <c r="AU94" s="258" t="s">
        <v>82</v>
      </c>
      <c r="AV94" s="15" t="s">
        <v>80</v>
      </c>
      <c r="AW94" s="15" t="s">
        <v>33</v>
      </c>
      <c r="AX94" s="15" t="s">
        <v>72</v>
      </c>
      <c r="AY94" s="258" t="s">
        <v>117</v>
      </c>
    </row>
    <row r="95" spans="1:51" s="13" customFormat="1" ht="12">
      <c r="A95" s="13"/>
      <c r="B95" s="226"/>
      <c r="C95" s="227"/>
      <c r="D95" s="228" t="s">
        <v>183</v>
      </c>
      <c r="E95" s="229" t="s">
        <v>19</v>
      </c>
      <c r="F95" s="230" t="s">
        <v>80</v>
      </c>
      <c r="G95" s="227"/>
      <c r="H95" s="231">
        <v>1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183</v>
      </c>
      <c r="AU95" s="237" t="s">
        <v>82</v>
      </c>
      <c r="AV95" s="13" t="s">
        <v>82</v>
      </c>
      <c r="AW95" s="13" t="s">
        <v>33</v>
      </c>
      <c r="AX95" s="13" t="s">
        <v>72</v>
      </c>
      <c r="AY95" s="237" t="s">
        <v>117</v>
      </c>
    </row>
    <row r="96" spans="1:65" s="2" customFormat="1" ht="37.8" customHeight="1">
      <c r="A96" s="38"/>
      <c r="B96" s="39"/>
      <c r="C96" s="196" t="s">
        <v>82</v>
      </c>
      <c r="D96" s="196" t="s">
        <v>118</v>
      </c>
      <c r="E96" s="197" t="s">
        <v>546</v>
      </c>
      <c r="F96" s="198" t="s">
        <v>547</v>
      </c>
      <c r="G96" s="199" t="s">
        <v>134</v>
      </c>
      <c r="H96" s="200">
        <v>14</v>
      </c>
      <c r="I96" s="201"/>
      <c r="J96" s="200">
        <f>ROUND(I96*H96,1)</f>
        <v>0</v>
      </c>
      <c r="K96" s="198" t="s">
        <v>122</v>
      </c>
      <c r="L96" s="44"/>
      <c r="M96" s="202" t="s">
        <v>19</v>
      </c>
      <c r="N96" s="203" t="s">
        <v>43</v>
      </c>
      <c r="O96" s="84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6" t="s">
        <v>139</v>
      </c>
      <c r="AT96" s="206" t="s">
        <v>118</v>
      </c>
      <c r="AU96" s="206" t="s">
        <v>82</v>
      </c>
      <c r="AY96" s="17" t="s">
        <v>117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7" t="s">
        <v>80</v>
      </c>
      <c r="BK96" s="207">
        <f>ROUND(I96*H96,1)</f>
        <v>0</v>
      </c>
      <c r="BL96" s="17" t="s">
        <v>139</v>
      </c>
      <c r="BM96" s="206" t="s">
        <v>548</v>
      </c>
    </row>
    <row r="97" spans="1:47" s="2" customFormat="1" ht="12">
      <c r="A97" s="38"/>
      <c r="B97" s="39"/>
      <c r="C97" s="40"/>
      <c r="D97" s="208" t="s">
        <v>125</v>
      </c>
      <c r="E97" s="40"/>
      <c r="F97" s="209" t="s">
        <v>549</v>
      </c>
      <c r="G97" s="40"/>
      <c r="H97" s="40"/>
      <c r="I97" s="210"/>
      <c r="J97" s="40"/>
      <c r="K97" s="40"/>
      <c r="L97" s="44"/>
      <c r="M97" s="211"/>
      <c r="N97" s="21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125</v>
      </c>
      <c r="AU97" s="17" t="s">
        <v>82</v>
      </c>
    </row>
    <row r="98" spans="1:51" s="15" customFormat="1" ht="12">
      <c r="A98" s="15"/>
      <c r="B98" s="249"/>
      <c r="C98" s="250"/>
      <c r="D98" s="228" t="s">
        <v>183</v>
      </c>
      <c r="E98" s="251" t="s">
        <v>19</v>
      </c>
      <c r="F98" s="252" t="s">
        <v>440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183</v>
      </c>
      <c r="AU98" s="258" t="s">
        <v>82</v>
      </c>
      <c r="AV98" s="15" t="s">
        <v>80</v>
      </c>
      <c r="AW98" s="15" t="s">
        <v>33</v>
      </c>
      <c r="AX98" s="15" t="s">
        <v>72</v>
      </c>
      <c r="AY98" s="258" t="s">
        <v>117</v>
      </c>
    </row>
    <row r="99" spans="1:51" s="13" customFormat="1" ht="12">
      <c r="A99" s="13"/>
      <c r="B99" s="226"/>
      <c r="C99" s="227"/>
      <c r="D99" s="228" t="s">
        <v>183</v>
      </c>
      <c r="E99" s="229" t="s">
        <v>19</v>
      </c>
      <c r="F99" s="230" t="s">
        <v>550</v>
      </c>
      <c r="G99" s="227"/>
      <c r="H99" s="231">
        <v>3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183</v>
      </c>
      <c r="AU99" s="237" t="s">
        <v>82</v>
      </c>
      <c r="AV99" s="13" t="s">
        <v>82</v>
      </c>
      <c r="AW99" s="13" t="s">
        <v>33</v>
      </c>
      <c r="AX99" s="13" t="s">
        <v>72</v>
      </c>
      <c r="AY99" s="237" t="s">
        <v>117</v>
      </c>
    </row>
    <row r="100" spans="1:51" s="15" customFormat="1" ht="12">
      <c r="A100" s="15"/>
      <c r="B100" s="249"/>
      <c r="C100" s="250"/>
      <c r="D100" s="228" t="s">
        <v>183</v>
      </c>
      <c r="E100" s="251" t="s">
        <v>19</v>
      </c>
      <c r="F100" s="252" t="s">
        <v>380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183</v>
      </c>
      <c r="AU100" s="258" t="s">
        <v>82</v>
      </c>
      <c r="AV100" s="15" t="s">
        <v>80</v>
      </c>
      <c r="AW100" s="15" t="s">
        <v>33</v>
      </c>
      <c r="AX100" s="15" t="s">
        <v>72</v>
      </c>
      <c r="AY100" s="258" t="s">
        <v>117</v>
      </c>
    </row>
    <row r="101" spans="1:51" s="13" customFormat="1" ht="12">
      <c r="A101" s="13"/>
      <c r="B101" s="226"/>
      <c r="C101" s="227"/>
      <c r="D101" s="228" t="s">
        <v>183</v>
      </c>
      <c r="E101" s="229" t="s">
        <v>19</v>
      </c>
      <c r="F101" s="230" t="s">
        <v>551</v>
      </c>
      <c r="G101" s="227"/>
      <c r="H101" s="231">
        <v>7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183</v>
      </c>
      <c r="AU101" s="237" t="s">
        <v>82</v>
      </c>
      <c r="AV101" s="13" t="s">
        <v>82</v>
      </c>
      <c r="AW101" s="13" t="s">
        <v>33</v>
      </c>
      <c r="AX101" s="13" t="s">
        <v>72</v>
      </c>
      <c r="AY101" s="237" t="s">
        <v>117</v>
      </c>
    </row>
    <row r="102" spans="1:51" s="15" customFormat="1" ht="12">
      <c r="A102" s="15"/>
      <c r="B102" s="249"/>
      <c r="C102" s="250"/>
      <c r="D102" s="228" t="s">
        <v>183</v>
      </c>
      <c r="E102" s="251" t="s">
        <v>19</v>
      </c>
      <c r="F102" s="252" t="s">
        <v>382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183</v>
      </c>
      <c r="AU102" s="258" t="s">
        <v>82</v>
      </c>
      <c r="AV102" s="15" t="s">
        <v>80</v>
      </c>
      <c r="AW102" s="15" t="s">
        <v>33</v>
      </c>
      <c r="AX102" s="15" t="s">
        <v>72</v>
      </c>
      <c r="AY102" s="258" t="s">
        <v>117</v>
      </c>
    </row>
    <row r="103" spans="1:51" s="13" customFormat="1" ht="12">
      <c r="A103" s="13"/>
      <c r="B103" s="226"/>
      <c r="C103" s="227"/>
      <c r="D103" s="228" t="s">
        <v>183</v>
      </c>
      <c r="E103" s="229" t="s">
        <v>19</v>
      </c>
      <c r="F103" s="230" t="s">
        <v>139</v>
      </c>
      <c r="G103" s="227"/>
      <c r="H103" s="231">
        <v>4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183</v>
      </c>
      <c r="AU103" s="237" t="s">
        <v>82</v>
      </c>
      <c r="AV103" s="13" t="s">
        <v>82</v>
      </c>
      <c r="AW103" s="13" t="s">
        <v>33</v>
      </c>
      <c r="AX103" s="13" t="s">
        <v>72</v>
      </c>
      <c r="AY103" s="237" t="s">
        <v>117</v>
      </c>
    </row>
    <row r="104" spans="1:65" s="2" customFormat="1" ht="37.8" customHeight="1">
      <c r="A104" s="38"/>
      <c r="B104" s="39"/>
      <c r="C104" s="196" t="s">
        <v>131</v>
      </c>
      <c r="D104" s="196" t="s">
        <v>118</v>
      </c>
      <c r="E104" s="197" t="s">
        <v>552</v>
      </c>
      <c r="F104" s="198" t="s">
        <v>553</v>
      </c>
      <c r="G104" s="199" t="s">
        <v>134</v>
      </c>
      <c r="H104" s="200">
        <v>3</v>
      </c>
      <c r="I104" s="201"/>
      <c r="J104" s="200">
        <f>ROUND(I104*H104,1)</f>
        <v>0</v>
      </c>
      <c r="K104" s="198" t="s">
        <v>122</v>
      </c>
      <c r="L104" s="44"/>
      <c r="M104" s="202" t="s">
        <v>19</v>
      </c>
      <c r="N104" s="203" t="s">
        <v>43</v>
      </c>
      <c r="O104" s="84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6" t="s">
        <v>139</v>
      </c>
      <c r="AT104" s="206" t="s">
        <v>118</v>
      </c>
      <c r="AU104" s="206" t="s">
        <v>82</v>
      </c>
      <c r="AY104" s="17" t="s">
        <v>117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7" t="s">
        <v>80</v>
      </c>
      <c r="BK104" s="207">
        <f>ROUND(I104*H104,1)</f>
        <v>0</v>
      </c>
      <c r="BL104" s="17" t="s">
        <v>139</v>
      </c>
      <c r="BM104" s="206" t="s">
        <v>554</v>
      </c>
    </row>
    <row r="105" spans="1:47" s="2" customFormat="1" ht="12">
      <c r="A105" s="38"/>
      <c r="B105" s="39"/>
      <c r="C105" s="40"/>
      <c r="D105" s="208" t="s">
        <v>125</v>
      </c>
      <c r="E105" s="40"/>
      <c r="F105" s="209" t="s">
        <v>555</v>
      </c>
      <c r="G105" s="40"/>
      <c r="H105" s="40"/>
      <c r="I105" s="210"/>
      <c r="J105" s="40"/>
      <c r="K105" s="40"/>
      <c r="L105" s="44"/>
      <c r="M105" s="211"/>
      <c r="N105" s="21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125</v>
      </c>
      <c r="AU105" s="17" t="s">
        <v>82</v>
      </c>
    </row>
    <row r="106" spans="1:51" s="15" customFormat="1" ht="12">
      <c r="A106" s="15"/>
      <c r="B106" s="249"/>
      <c r="C106" s="250"/>
      <c r="D106" s="228" t="s">
        <v>183</v>
      </c>
      <c r="E106" s="251" t="s">
        <v>19</v>
      </c>
      <c r="F106" s="252" t="s">
        <v>440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183</v>
      </c>
      <c r="AU106" s="258" t="s">
        <v>82</v>
      </c>
      <c r="AV106" s="15" t="s">
        <v>80</v>
      </c>
      <c r="AW106" s="15" t="s">
        <v>33</v>
      </c>
      <c r="AX106" s="15" t="s">
        <v>72</v>
      </c>
      <c r="AY106" s="258" t="s">
        <v>117</v>
      </c>
    </row>
    <row r="107" spans="1:51" s="13" customFormat="1" ht="12">
      <c r="A107" s="13"/>
      <c r="B107" s="226"/>
      <c r="C107" s="227"/>
      <c r="D107" s="228" t="s">
        <v>183</v>
      </c>
      <c r="E107" s="229" t="s">
        <v>19</v>
      </c>
      <c r="F107" s="230" t="s">
        <v>556</v>
      </c>
      <c r="G107" s="227"/>
      <c r="H107" s="231">
        <v>1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183</v>
      </c>
      <c r="AU107" s="237" t="s">
        <v>82</v>
      </c>
      <c r="AV107" s="13" t="s">
        <v>82</v>
      </c>
      <c r="AW107" s="13" t="s">
        <v>33</v>
      </c>
      <c r="AX107" s="13" t="s">
        <v>72</v>
      </c>
      <c r="AY107" s="237" t="s">
        <v>117</v>
      </c>
    </row>
    <row r="108" spans="1:51" s="15" customFormat="1" ht="12">
      <c r="A108" s="15"/>
      <c r="B108" s="249"/>
      <c r="C108" s="250"/>
      <c r="D108" s="228" t="s">
        <v>183</v>
      </c>
      <c r="E108" s="251" t="s">
        <v>19</v>
      </c>
      <c r="F108" s="252" t="s">
        <v>380</v>
      </c>
      <c r="G108" s="250"/>
      <c r="H108" s="251" t="s">
        <v>19</v>
      </c>
      <c r="I108" s="253"/>
      <c r="J108" s="250"/>
      <c r="K108" s="250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183</v>
      </c>
      <c r="AU108" s="258" t="s">
        <v>82</v>
      </c>
      <c r="AV108" s="15" t="s">
        <v>80</v>
      </c>
      <c r="AW108" s="15" t="s">
        <v>33</v>
      </c>
      <c r="AX108" s="15" t="s">
        <v>72</v>
      </c>
      <c r="AY108" s="258" t="s">
        <v>117</v>
      </c>
    </row>
    <row r="109" spans="1:51" s="13" customFormat="1" ht="12">
      <c r="A109" s="13"/>
      <c r="B109" s="226"/>
      <c r="C109" s="227"/>
      <c r="D109" s="228" t="s">
        <v>183</v>
      </c>
      <c r="E109" s="229" t="s">
        <v>19</v>
      </c>
      <c r="F109" s="230" t="s">
        <v>82</v>
      </c>
      <c r="G109" s="227"/>
      <c r="H109" s="231">
        <v>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183</v>
      </c>
      <c r="AU109" s="237" t="s">
        <v>82</v>
      </c>
      <c r="AV109" s="13" t="s">
        <v>82</v>
      </c>
      <c r="AW109" s="13" t="s">
        <v>33</v>
      </c>
      <c r="AX109" s="13" t="s">
        <v>72</v>
      </c>
      <c r="AY109" s="237" t="s">
        <v>117</v>
      </c>
    </row>
    <row r="110" spans="1:65" s="2" customFormat="1" ht="37.8" customHeight="1">
      <c r="A110" s="38"/>
      <c r="B110" s="39"/>
      <c r="C110" s="196" t="s">
        <v>139</v>
      </c>
      <c r="D110" s="196" t="s">
        <v>118</v>
      </c>
      <c r="E110" s="197" t="s">
        <v>557</v>
      </c>
      <c r="F110" s="198" t="s">
        <v>558</v>
      </c>
      <c r="G110" s="199" t="s">
        <v>134</v>
      </c>
      <c r="H110" s="200">
        <v>2</v>
      </c>
      <c r="I110" s="201"/>
      <c r="J110" s="200">
        <f>ROUND(I110*H110,1)</f>
        <v>0</v>
      </c>
      <c r="K110" s="198" t="s">
        <v>122</v>
      </c>
      <c r="L110" s="44"/>
      <c r="M110" s="202" t="s">
        <v>19</v>
      </c>
      <c r="N110" s="203" t="s">
        <v>43</v>
      </c>
      <c r="O110" s="84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6" t="s">
        <v>139</v>
      </c>
      <c r="AT110" s="206" t="s">
        <v>118</v>
      </c>
      <c r="AU110" s="206" t="s">
        <v>82</v>
      </c>
      <c r="AY110" s="17" t="s">
        <v>117</v>
      </c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17" t="s">
        <v>80</v>
      </c>
      <c r="BK110" s="207">
        <f>ROUND(I110*H110,1)</f>
        <v>0</v>
      </c>
      <c r="BL110" s="17" t="s">
        <v>139</v>
      </c>
      <c r="BM110" s="206" t="s">
        <v>559</v>
      </c>
    </row>
    <row r="111" spans="1:47" s="2" customFormat="1" ht="12">
      <c r="A111" s="38"/>
      <c r="B111" s="39"/>
      <c r="C111" s="40"/>
      <c r="D111" s="208" t="s">
        <v>125</v>
      </c>
      <c r="E111" s="40"/>
      <c r="F111" s="209" t="s">
        <v>560</v>
      </c>
      <c r="G111" s="40"/>
      <c r="H111" s="40"/>
      <c r="I111" s="210"/>
      <c r="J111" s="40"/>
      <c r="K111" s="40"/>
      <c r="L111" s="44"/>
      <c r="M111" s="211"/>
      <c r="N111" s="21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125</v>
      </c>
      <c r="AU111" s="17" t="s">
        <v>82</v>
      </c>
    </row>
    <row r="112" spans="1:51" s="15" customFormat="1" ht="12">
      <c r="A112" s="15"/>
      <c r="B112" s="249"/>
      <c r="C112" s="250"/>
      <c r="D112" s="228" t="s">
        <v>183</v>
      </c>
      <c r="E112" s="251" t="s">
        <v>19</v>
      </c>
      <c r="F112" s="252" t="s">
        <v>440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183</v>
      </c>
      <c r="AU112" s="258" t="s">
        <v>82</v>
      </c>
      <c r="AV112" s="15" t="s">
        <v>80</v>
      </c>
      <c r="AW112" s="15" t="s">
        <v>33</v>
      </c>
      <c r="AX112" s="15" t="s">
        <v>72</v>
      </c>
      <c r="AY112" s="258" t="s">
        <v>117</v>
      </c>
    </row>
    <row r="113" spans="1:51" s="15" customFormat="1" ht="12">
      <c r="A113" s="15"/>
      <c r="B113" s="249"/>
      <c r="C113" s="250"/>
      <c r="D113" s="228" t="s">
        <v>183</v>
      </c>
      <c r="E113" s="251" t="s">
        <v>19</v>
      </c>
      <c r="F113" s="252" t="s">
        <v>380</v>
      </c>
      <c r="G113" s="250"/>
      <c r="H113" s="251" t="s">
        <v>19</v>
      </c>
      <c r="I113" s="253"/>
      <c r="J113" s="250"/>
      <c r="K113" s="250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183</v>
      </c>
      <c r="AU113" s="258" t="s">
        <v>82</v>
      </c>
      <c r="AV113" s="15" t="s">
        <v>80</v>
      </c>
      <c r="AW113" s="15" t="s">
        <v>33</v>
      </c>
      <c r="AX113" s="15" t="s">
        <v>72</v>
      </c>
      <c r="AY113" s="258" t="s">
        <v>117</v>
      </c>
    </row>
    <row r="114" spans="1:51" s="15" customFormat="1" ht="12">
      <c r="A114" s="15"/>
      <c r="B114" s="249"/>
      <c r="C114" s="250"/>
      <c r="D114" s="228" t="s">
        <v>183</v>
      </c>
      <c r="E114" s="251" t="s">
        <v>19</v>
      </c>
      <c r="F114" s="252" t="s">
        <v>382</v>
      </c>
      <c r="G114" s="250"/>
      <c r="H114" s="251" t="s">
        <v>19</v>
      </c>
      <c r="I114" s="253"/>
      <c r="J114" s="250"/>
      <c r="K114" s="250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183</v>
      </c>
      <c r="AU114" s="258" t="s">
        <v>82</v>
      </c>
      <c r="AV114" s="15" t="s">
        <v>80</v>
      </c>
      <c r="AW114" s="15" t="s">
        <v>33</v>
      </c>
      <c r="AX114" s="15" t="s">
        <v>72</v>
      </c>
      <c r="AY114" s="258" t="s">
        <v>117</v>
      </c>
    </row>
    <row r="115" spans="1:51" s="13" customFormat="1" ht="12">
      <c r="A115" s="13"/>
      <c r="B115" s="226"/>
      <c r="C115" s="227"/>
      <c r="D115" s="228" t="s">
        <v>183</v>
      </c>
      <c r="E115" s="229" t="s">
        <v>19</v>
      </c>
      <c r="F115" s="230" t="s">
        <v>82</v>
      </c>
      <c r="G115" s="227"/>
      <c r="H115" s="231">
        <v>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183</v>
      </c>
      <c r="AU115" s="237" t="s">
        <v>82</v>
      </c>
      <c r="AV115" s="13" t="s">
        <v>82</v>
      </c>
      <c r="AW115" s="13" t="s">
        <v>33</v>
      </c>
      <c r="AX115" s="13" t="s">
        <v>72</v>
      </c>
      <c r="AY115" s="237" t="s">
        <v>117</v>
      </c>
    </row>
    <row r="116" spans="1:65" s="2" customFormat="1" ht="24.15" customHeight="1">
      <c r="A116" s="38"/>
      <c r="B116" s="39"/>
      <c r="C116" s="196" t="s">
        <v>144</v>
      </c>
      <c r="D116" s="196" t="s">
        <v>118</v>
      </c>
      <c r="E116" s="197" t="s">
        <v>561</v>
      </c>
      <c r="F116" s="198" t="s">
        <v>562</v>
      </c>
      <c r="G116" s="199" t="s">
        <v>134</v>
      </c>
      <c r="H116" s="200">
        <v>38</v>
      </c>
      <c r="I116" s="201"/>
      <c r="J116" s="200">
        <f>ROUND(I116*H116,1)</f>
        <v>0</v>
      </c>
      <c r="K116" s="198" t="s">
        <v>122</v>
      </c>
      <c r="L116" s="44"/>
      <c r="M116" s="202" t="s">
        <v>19</v>
      </c>
      <c r="N116" s="203" t="s">
        <v>43</v>
      </c>
      <c r="O116" s="84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6" t="s">
        <v>139</v>
      </c>
      <c r="AT116" s="206" t="s">
        <v>118</v>
      </c>
      <c r="AU116" s="206" t="s">
        <v>82</v>
      </c>
      <c r="AY116" s="17" t="s">
        <v>117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7" t="s">
        <v>80</v>
      </c>
      <c r="BK116" s="207">
        <f>ROUND(I116*H116,1)</f>
        <v>0</v>
      </c>
      <c r="BL116" s="17" t="s">
        <v>139</v>
      </c>
      <c r="BM116" s="206" t="s">
        <v>563</v>
      </c>
    </row>
    <row r="117" spans="1:47" s="2" customFormat="1" ht="12">
      <c r="A117" s="38"/>
      <c r="B117" s="39"/>
      <c r="C117" s="40"/>
      <c r="D117" s="208" t="s">
        <v>125</v>
      </c>
      <c r="E117" s="40"/>
      <c r="F117" s="209" t="s">
        <v>564</v>
      </c>
      <c r="G117" s="40"/>
      <c r="H117" s="40"/>
      <c r="I117" s="210"/>
      <c r="J117" s="40"/>
      <c r="K117" s="40"/>
      <c r="L117" s="44"/>
      <c r="M117" s="211"/>
      <c r="N117" s="21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82</v>
      </c>
    </row>
    <row r="118" spans="1:51" s="13" customFormat="1" ht="12">
      <c r="A118" s="13"/>
      <c r="B118" s="226"/>
      <c r="C118" s="227"/>
      <c r="D118" s="228" t="s">
        <v>183</v>
      </c>
      <c r="E118" s="229" t="s">
        <v>19</v>
      </c>
      <c r="F118" s="230" t="s">
        <v>565</v>
      </c>
      <c r="G118" s="227"/>
      <c r="H118" s="231">
        <v>38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183</v>
      </c>
      <c r="AU118" s="237" t="s">
        <v>82</v>
      </c>
      <c r="AV118" s="13" t="s">
        <v>82</v>
      </c>
      <c r="AW118" s="13" t="s">
        <v>33</v>
      </c>
      <c r="AX118" s="13" t="s">
        <v>72</v>
      </c>
      <c r="AY118" s="237" t="s">
        <v>117</v>
      </c>
    </row>
    <row r="119" spans="1:65" s="2" customFormat="1" ht="24.15" customHeight="1">
      <c r="A119" s="38"/>
      <c r="B119" s="39"/>
      <c r="C119" s="196" t="s">
        <v>149</v>
      </c>
      <c r="D119" s="196" t="s">
        <v>118</v>
      </c>
      <c r="E119" s="197" t="s">
        <v>566</v>
      </c>
      <c r="F119" s="198" t="s">
        <v>567</v>
      </c>
      <c r="G119" s="199" t="s">
        <v>134</v>
      </c>
      <c r="H119" s="200">
        <v>19</v>
      </c>
      <c r="I119" s="201"/>
      <c r="J119" s="200">
        <f>ROUND(I119*H119,1)</f>
        <v>0</v>
      </c>
      <c r="K119" s="198" t="s">
        <v>122</v>
      </c>
      <c r="L119" s="44"/>
      <c r="M119" s="202" t="s">
        <v>19</v>
      </c>
      <c r="N119" s="203" t="s">
        <v>43</v>
      </c>
      <c r="O119" s="84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6" t="s">
        <v>139</v>
      </c>
      <c r="AT119" s="206" t="s">
        <v>118</v>
      </c>
      <c r="AU119" s="206" t="s">
        <v>82</v>
      </c>
      <c r="AY119" s="17" t="s">
        <v>117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7" t="s">
        <v>80</v>
      </c>
      <c r="BK119" s="207">
        <f>ROUND(I119*H119,1)</f>
        <v>0</v>
      </c>
      <c r="BL119" s="17" t="s">
        <v>139</v>
      </c>
      <c r="BM119" s="206" t="s">
        <v>568</v>
      </c>
    </row>
    <row r="120" spans="1:47" s="2" customFormat="1" ht="12">
      <c r="A120" s="38"/>
      <c r="B120" s="39"/>
      <c r="C120" s="40"/>
      <c r="D120" s="208" t="s">
        <v>125</v>
      </c>
      <c r="E120" s="40"/>
      <c r="F120" s="209" t="s">
        <v>569</v>
      </c>
      <c r="G120" s="40"/>
      <c r="H120" s="40"/>
      <c r="I120" s="210"/>
      <c r="J120" s="40"/>
      <c r="K120" s="40"/>
      <c r="L120" s="44"/>
      <c r="M120" s="211"/>
      <c r="N120" s="21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125</v>
      </c>
      <c r="AU120" s="17" t="s">
        <v>82</v>
      </c>
    </row>
    <row r="121" spans="1:65" s="2" customFormat="1" ht="24.15" customHeight="1">
      <c r="A121" s="38"/>
      <c r="B121" s="39"/>
      <c r="C121" s="196" t="s">
        <v>154</v>
      </c>
      <c r="D121" s="196" t="s">
        <v>118</v>
      </c>
      <c r="E121" s="197" t="s">
        <v>570</v>
      </c>
      <c r="F121" s="198" t="s">
        <v>571</v>
      </c>
      <c r="G121" s="199" t="s">
        <v>134</v>
      </c>
      <c r="H121" s="200">
        <v>14</v>
      </c>
      <c r="I121" s="201"/>
      <c r="J121" s="200">
        <f>ROUND(I121*H121,1)</f>
        <v>0</v>
      </c>
      <c r="K121" s="198" t="s">
        <v>122</v>
      </c>
      <c r="L121" s="44"/>
      <c r="M121" s="202" t="s">
        <v>19</v>
      </c>
      <c r="N121" s="203" t="s">
        <v>43</v>
      </c>
      <c r="O121" s="84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6" t="s">
        <v>139</v>
      </c>
      <c r="AT121" s="206" t="s">
        <v>118</v>
      </c>
      <c r="AU121" s="206" t="s">
        <v>82</v>
      </c>
      <c r="AY121" s="17" t="s">
        <v>117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7" t="s">
        <v>80</v>
      </c>
      <c r="BK121" s="207">
        <f>ROUND(I121*H121,1)</f>
        <v>0</v>
      </c>
      <c r="BL121" s="17" t="s">
        <v>139</v>
      </c>
      <c r="BM121" s="206" t="s">
        <v>572</v>
      </c>
    </row>
    <row r="122" spans="1:47" s="2" customFormat="1" ht="12">
      <c r="A122" s="38"/>
      <c r="B122" s="39"/>
      <c r="C122" s="40"/>
      <c r="D122" s="208" t="s">
        <v>125</v>
      </c>
      <c r="E122" s="40"/>
      <c r="F122" s="209" t="s">
        <v>573</v>
      </c>
      <c r="G122" s="40"/>
      <c r="H122" s="40"/>
      <c r="I122" s="210"/>
      <c r="J122" s="40"/>
      <c r="K122" s="40"/>
      <c r="L122" s="44"/>
      <c r="M122" s="211"/>
      <c r="N122" s="212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125</v>
      </c>
      <c r="AU122" s="17" t="s">
        <v>82</v>
      </c>
    </row>
    <row r="123" spans="1:65" s="2" customFormat="1" ht="24.15" customHeight="1">
      <c r="A123" s="38"/>
      <c r="B123" s="39"/>
      <c r="C123" s="196" t="s">
        <v>159</v>
      </c>
      <c r="D123" s="196" t="s">
        <v>118</v>
      </c>
      <c r="E123" s="197" t="s">
        <v>574</v>
      </c>
      <c r="F123" s="198" t="s">
        <v>575</v>
      </c>
      <c r="G123" s="199" t="s">
        <v>134</v>
      </c>
      <c r="H123" s="200">
        <v>3</v>
      </c>
      <c r="I123" s="201"/>
      <c r="J123" s="200">
        <f>ROUND(I123*H123,1)</f>
        <v>0</v>
      </c>
      <c r="K123" s="198" t="s">
        <v>122</v>
      </c>
      <c r="L123" s="44"/>
      <c r="M123" s="202" t="s">
        <v>19</v>
      </c>
      <c r="N123" s="203" t="s">
        <v>43</v>
      </c>
      <c r="O123" s="84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6" t="s">
        <v>139</v>
      </c>
      <c r="AT123" s="206" t="s">
        <v>118</v>
      </c>
      <c r="AU123" s="206" t="s">
        <v>82</v>
      </c>
      <c r="AY123" s="17" t="s">
        <v>117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7" t="s">
        <v>80</v>
      </c>
      <c r="BK123" s="207">
        <f>ROUND(I123*H123,1)</f>
        <v>0</v>
      </c>
      <c r="BL123" s="17" t="s">
        <v>139</v>
      </c>
      <c r="BM123" s="206" t="s">
        <v>576</v>
      </c>
    </row>
    <row r="124" spans="1:47" s="2" customFormat="1" ht="12">
      <c r="A124" s="38"/>
      <c r="B124" s="39"/>
      <c r="C124" s="40"/>
      <c r="D124" s="208" t="s">
        <v>125</v>
      </c>
      <c r="E124" s="40"/>
      <c r="F124" s="209" t="s">
        <v>577</v>
      </c>
      <c r="G124" s="40"/>
      <c r="H124" s="40"/>
      <c r="I124" s="210"/>
      <c r="J124" s="40"/>
      <c r="K124" s="40"/>
      <c r="L124" s="44"/>
      <c r="M124" s="211"/>
      <c r="N124" s="21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125</v>
      </c>
      <c r="AU124" s="17" t="s">
        <v>82</v>
      </c>
    </row>
    <row r="125" spans="1:65" s="2" customFormat="1" ht="24.15" customHeight="1">
      <c r="A125" s="38"/>
      <c r="B125" s="39"/>
      <c r="C125" s="196" t="s">
        <v>164</v>
      </c>
      <c r="D125" s="196" t="s">
        <v>118</v>
      </c>
      <c r="E125" s="197" t="s">
        <v>578</v>
      </c>
      <c r="F125" s="198" t="s">
        <v>579</v>
      </c>
      <c r="G125" s="199" t="s">
        <v>134</v>
      </c>
      <c r="H125" s="200">
        <v>2</v>
      </c>
      <c r="I125" s="201"/>
      <c r="J125" s="200">
        <f>ROUND(I125*H125,1)</f>
        <v>0</v>
      </c>
      <c r="K125" s="198" t="s">
        <v>122</v>
      </c>
      <c r="L125" s="44"/>
      <c r="M125" s="202" t="s">
        <v>19</v>
      </c>
      <c r="N125" s="203" t="s">
        <v>43</v>
      </c>
      <c r="O125" s="84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6" t="s">
        <v>139</v>
      </c>
      <c r="AT125" s="206" t="s">
        <v>118</v>
      </c>
      <c r="AU125" s="206" t="s">
        <v>82</v>
      </c>
      <c r="AY125" s="17" t="s">
        <v>117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7" t="s">
        <v>80</v>
      </c>
      <c r="BK125" s="207">
        <f>ROUND(I125*H125,1)</f>
        <v>0</v>
      </c>
      <c r="BL125" s="17" t="s">
        <v>139</v>
      </c>
      <c r="BM125" s="206" t="s">
        <v>580</v>
      </c>
    </row>
    <row r="126" spans="1:47" s="2" customFormat="1" ht="12">
      <c r="A126" s="38"/>
      <c r="B126" s="39"/>
      <c r="C126" s="40"/>
      <c r="D126" s="208" t="s">
        <v>125</v>
      </c>
      <c r="E126" s="40"/>
      <c r="F126" s="209" t="s">
        <v>581</v>
      </c>
      <c r="G126" s="40"/>
      <c r="H126" s="40"/>
      <c r="I126" s="210"/>
      <c r="J126" s="40"/>
      <c r="K126" s="40"/>
      <c r="L126" s="44"/>
      <c r="M126" s="211"/>
      <c r="N126" s="21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125</v>
      </c>
      <c r="AU126" s="17" t="s">
        <v>82</v>
      </c>
    </row>
    <row r="127" spans="1:65" s="2" customFormat="1" ht="37.8" customHeight="1">
      <c r="A127" s="38"/>
      <c r="B127" s="39"/>
      <c r="C127" s="196" t="s">
        <v>230</v>
      </c>
      <c r="D127" s="196" t="s">
        <v>118</v>
      </c>
      <c r="E127" s="197" t="s">
        <v>582</v>
      </c>
      <c r="F127" s="198" t="s">
        <v>583</v>
      </c>
      <c r="G127" s="199" t="s">
        <v>134</v>
      </c>
      <c r="H127" s="200">
        <v>19</v>
      </c>
      <c r="I127" s="201"/>
      <c r="J127" s="200">
        <f>ROUND(I127*H127,1)</f>
        <v>0</v>
      </c>
      <c r="K127" s="198" t="s">
        <v>122</v>
      </c>
      <c r="L127" s="44"/>
      <c r="M127" s="202" t="s">
        <v>19</v>
      </c>
      <c r="N127" s="203" t="s">
        <v>43</v>
      </c>
      <c r="O127" s="84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6" t="s">
        <v>139</v>
      </c>
      <c r="AT127" s="206" t="s">
        <v>118</v>
      </c>
      <c r="AU127" s="206" t="s">
        <v>82</v>
      </c>
      <c r="AY127" s="17" t="s">
        <v>117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7" t="s">
        <v>80</v>
      </c>
      <c r="BK127" s="207">
        <f>ROUND(I127*H127,1)</f>
        <v>0</v>
      </c>
      <c r="BL127" s="17" t="s">
        <v>139</v>
      </c>
      <c r="BM127" s="206" t="s">
        <v>584</v>
      </c>
    </row>
    <row r="128" spans="1:47" s="2" customFormat="1" ht="12">
      <c r="A128" s="38"/>
      <c r="B128" s="39"/>
      <c r="C128" s="40"/>
      <c r="D128" s="208" t="s">
        <v>125</v>
      </c>
      <c r="E128" s="40"/>
      <c r="F128" s="209" t="s">
        <v>585</v>
      </c>
      <c r="G128" s="40"/>
      <c r="H128" s="40"/>
      <c r="I128" s="210"/>
      <c r="J128" s="40"/>
      <c r="K128" s="40"/>
      <c r="L128" s="44"/>
      <c r="M128" s="211"/>
      <c r="N128" s="21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125</v>
      </c>
      <c r="AU128" s="17" t="s">
        <v>82</v>
      </c>
    </row>
    <row r="129" spans="1:65" s="2" customFormat="1" ht="37.8" customHeight="1">
      <c r="A129" s="38"/>
      <c r="B129" s="39"/>
      <c r="C129" s="196" t="s">
        <v>237</v>
      </c>
      <c r="D129" s="196" t="s">
        <v>118</v>
      </c>
      <c r="E129" s="197" t="s">
        <v>586</v>
      </c>
      <c r="F129" s="198" t="s">
        <v>587</v>
      </c>
      <c r="G129" s="199" t="s">
        <v>134</v>
      </c>
      <c r="H129" s="200">
        <v>14</v>
      </c>
      <c r="I129" s="201"/>
      <c r="J129" s="200">
        <f>ROUND(I129*H129,1)</f>
        <v>0</v>
      </c>
      <c r="K129" s="198" t="s">
        <v>122</v>
      </c>
      <c r="L129" s="44"/>
      <c r="M129" s="202" t="s">
        <v>19</v>
      </c>
      <c r="N129" s="203" t="s">
        <v>43</v>
      </c>
      <c r="O129" s="84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6" t="s">
        <v>139</v>
      </c>
      <c r="AT129" s="206" t="s">
        <v>118</v>
      </c>
      <c r="AU129" s="206" t="s">
        <v>82</v>
      </c>
      <c r="AY129" s="17" t="s">
        <v>117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7" t="s">
        <v>80</v>
      </c>
      <c r="BK129" s="207">
        <f>ROUND(I129*H129,1)</f>
        <v>0</v>
      </c>
      <c r="BL129" s="17" t="s">
        <v>139</v>
      </c>
      <c r="BM129" s="206" t="s">
        <v>588</v>
      </c>
    </row>
    <row r="130" spans="1:47" s="2" customFormat="1" ht="12">
      <c r="A130" s="38"/>
      <c r="B130" s="39"/>
      <c r="C130" s="40"/>
      <c r="D130" s="208" t="s">
        <v>125</v>
      </c>
      <c r="E130" s="40"/>
      <c r="F130" s="209" t="s">
        <v>589</v>
      </c>
      <c r="G130" s="40"/>
      <c r="H130" s="40"/>
      <c r="I130" s="210"/>
      <c r="J130" s="40"/>
      <c r="K130" s="40"/>
      <c r="L130" s="44"/>
      <c r="M130" s="211"/>
      <c r="N130" s="21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125</v>
      </c>
      <c r="AU130" s="17" t="s">
        <v>82</v>
      </c>
    </row>
    <row r="131" spans="1:65" s="2" customFormat="1" ht="37.8" customHeight="1">
      <c r="A131" s="38"/>
      <c r="B131" s="39"/>
      <c r="C131" s="196" t="s">
        <v>242</v>
      </c>
      <c r="D131" s="196" t="s">
        <v>118</v>
      </c>
      <c r="E131" s="197" t="s">
        <v>590</v>
      </c>
      <c r="F131" s="198" t="s">
        <v>591</v>
      </c>
      <c r="G131" s="199" t="s">
        <v>134</v>
      </c>
      <c r="H131" s="200">
        <v>3</v>
      </c>
      <c r="I131" s="201"/>
      <c r="J131" s="200">
        <f>ROUND(I131*H131,1)</f>
        <v>0</v>
      </c>
      <c r="K131" s="198" t="s">
        <v>122</v>
      </c>
      <c r="L131" s="44"/>
      <c r="M131" s="202" t="s">
        <v>19</v>
      </c>
      <c r="N131" s="203" t="s">
        <v>43</v>
      </c>
      <c r="O131" s="84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6" t="s">
        <v>139</v>
      </c>
      <c r="AT131" s="206" t="s">
        <v>118</v>
      </c>
      <c r="AU131" s="206" t="s">
        <v>82</v>
      </c>
      <c r="AY131" s="17" t="s">
        <v>117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7" t="s">
        <v>80</v>
      </c>
      <c r="BK131" s="207">
        <f>ROUND(I131*H131,1)</f>
        <v>0</v>
      </c>
      <c r="BL131" s="17" t="s">
        <v>139</v>
      </c>
      <c r="BM131" s="206" t="s">
        <v>592</v>
      </c>
    </row>
    <row r="132" spans="1:47" s="2" customFormat="1" ht="12">
      <c r="A132" s="38"/>
      <c r="B132" s="39"/>
      <c r="C132" s="40"/>
      <c r="D132" s="208" t="s">
        <v>125</v>
      </c>
      <c r="E132" s="40"/>
      <c r="F132" s="209" t="s">
        <v>593</v>
      </c>
      <c r="G132" s="40"/>
      <c r="H132" s="40"/>
      <c r="I132" s="210"/>
      <c r="J132" s="40"/>
      <c r="K132" s="40"/>
      <c r="L132" s="44"/>
      <c r="M132" s="211"/>
      <c r="N132" s="21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125</v>
      </c>
      <c r="AU132" s="17" t="s">
        <v>82</v>
      </c>
    </row>
    <row r="133" spans="1:65" s="2" customFormat="1" ht="37.8" customHeight="1">
      <c r="A133" s="38"/>
      <c r="B133" s="39"/>
      <c r="C133" s="196" t="s">
        <v>247</v>
      </c>
      <c r="D133" s="196" t="s">
        <v>118</v>
      </c>
      <c r="E133" s="197" t="s">
        <v>594</v>
      </c>
      <c r="F133" s="198" t="s">
        <v>595</v>
      </c>
      <c r="G133" s="199" t="s">
        <v>134</v>
      </c>
      <c r="H133" s="200">
        <v>2</v>
      </c>
      <c r="I133" s="201"/>
      <c r="J133" s="200">
        <f>ROUND(I133*H133,1)</f>
        <v>0</v>
      </c>
      <c r="K133" s="198" t="s">
        <v>122</v>
      </c>
      <c r="L133" s="44"/>
      <c r="M133" s="202" t="s">
        <v>19</v>
      </c>
      <c r="N133" s="203" t="s">
        <v>43</v>
      </c>
      <c r="O133" s="84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6" t="s">
        <v>139</v>
      </c>
      <c r="AT133" s="206" t="s">
        <v>118</v>
      </c>
      <c r="AU133" s="206" t="s">
        <v>82</v>
      </c>
      <c r="AY133" s="17" t="s">
        <v>117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7" t="s">
        <v>80</v>
      </c>
      <c r="BK133" s="207">
        <f>ROUND(I133*H133,1)</f>
        <v>0</v>
      </c>
      <c r="BL133" s="17" t="s">
        <v>139</v>
      </c>
      <c r="BM133" s="206" t="s">
        <v>596</v>
      </c>
    </row>
    <row r="134" spans="1:47" s="2" customFormat="1" ht="12">
      <c r="A134" s="38"/>
      <c r="B134" s="39"/>
      <c r="C134" s="40"/>
      <c r="D134" s="208" t="s">
        <v>125</v>
      </c>
      <c r="E134" s="40"/>
      <c r="F134" s="209" t="s">
        <v>597</v>
      </c>
      <c r="G134" s="40"/>
      <c r="H134" s="40"/>
      <c r="I134" s="210"/>
      <c r="J134" s="40"/>
      <c r="K134" s="40"/>
      <c r="L134" s="44"/>
      <c r="M134" s="211"/>
      <c r="N134" s="21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125</v>
      </c>
      <c r="AU134" s="17" t="s">
        <v>82</v>
      </c>
    </row>
    <row r="135" spans="1:65" s="2" customFormat="1" ht="55.5" customHeight="1">
      <c r="A135" s="38"/>
      <c r="B135" s="39"/>
      <c r="C135" s="196" t="s">
        <v>253</v>
      </c>
      <c r="D135" s="196" t="s">
        <v>118</v>
      </c>
      <c r="E135" s="197" t="s">
        <v>598</v>
      </c>
      <c r="F135" s="198" t="s">
        <v>599</v>
      </c>
      <c r="G135" s="199" t="s">
        <v>134</v>
      </c>
      <c r="H135" s="200">
        <v>361</v>
      </c>
      <c r="I135" s="201"/>
      <c r="J135" s="200">
        <f>ROUND(I135*H135,1)</f>
        <v>0</v>
      </c>
      <c r="K135" s="198" t="s">
        <v>122</v>
      </c>
      <c r="L135" s="44"/>
      <c r="M135" s="202" t="s">
        <v>19</v>
      </c>
      <c r="N135" s="203" t="s">
        <v>43</v>
      </c>
      <c r="O135" s="84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6" t="s">
        <v>139</v>
      </c>
      <c r="AT135" s="206" t="s">
        <v>118</v>
      </c>
      <c r="AU135" s="206" t="s">
        <v>82</v>
      </c>
      <c r="AY135" s="17" t="s">
        <v>117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7" t="s">
        <v>80</v>
      </c>
      <c r="BK135" s="207">
        <f>ROUND(I135*H135,1)</f>
        <v>0</v>
      </c>
      <c r="BL135" s="17" t="s">
        <v>139</v>
      </c>
      <c r="BM135" s="206" t="s">
        <v>600</v>
      </c>
    </row>
    <row r="136" spans="1:47" s="2" customFormat="1" ht="12">
      <c r="A136" s="38"/>
      <c r="B136" s="39"/>
      <c r="C136" s="40"/>
      <c r="D136" s="208" t="s">
        <v>125</v>
      </c>
      <c r="E136" s="40"/>
      <c r="F136" s="209" t="s">
        <v>601</v>
      </c>
      <c r="G136" s="40"/>
      <c r="H136" s="40"/>
      <c r="I136" s="210"/>
      <c r="J136" s="40"/>
      <c r="K136" s="40"/>
      <c r="L136" s="44"/>
      <c r="M136" s="211"/>
      <c r="N136" s="21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82</v>
      </c>
    </row>
    <row r="137" spans="1:51" s="13" customFormat="1" ht="12">
      <c r="A137" s="13"/>
      <c r="B137" s="226"/>
      <c r="C137" s="227"/>
      <c r="D137" s="228" t="s">
        <v>183</v>
      </c>
      <c r="E137" s="229" t="s">
        <v>19</v>
      </c>
      <c r="F137" s="230" t="s">
        <v>602</v>
      </c>
      <c r="G137" s="227"/>
      <c r="H137" s="231">
        <v>361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pans="1:65" s="2" customFormat="1" ht="55.5" customHeight="1">
      <c r="A138" s="38"/>
      <c r="B138" s="39"/>
      <c r="C138" s="196" t="s">
        <v>8</v>
      </c>
      <c r="D138" s="196" t="s">
        <v>118</v>
      </c>
      <c r="E138" s="197" t="s">
        <v>603</v>
      </c>
      <c r="F138" s="198" t="s">
        <v>604</v>
      </c>
      <c r="G138" s="199" t="s">
        <v>134</v>
      </c>
      <c r="H138" s="200">
        <v>266</v>
      </c>
      <c r="I138" s="201"/>
      <c r="J138" s="200">
        <f>ROUND(I138*H138,1)</f>
        <v>0</v>
      </c>
      <c r="K138" s="198" t="s">
        <v>122</v>
      </c>
      <c r="L138" s="44"/>
      <c r="M138" s="202" t="s">
        <v>19</v>
      </c>
      <c r="N138" s="203" t="s">
        <v>43</v>
      </c>
      <c r="O138" s="84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6" t="s">
        <v>139</v>
      </c>
      <c r="AT138" s="206" t="s">
        <v>118</v>
      </c>
      <c r="AU138" s="206" t="s">
        <v>82</v>
      </c>
      <c r="AY138" s="17" t="s">
        <v>117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7" t="s">
        <v>80</v>
      </c>
      <c r="BK138" s="207">
        <f>ROUND(I138*H138,1)</f>
        <v>0</v>
      </c>
      <c r="BL138" s="17" t="s">
        <v>139</v>
      </c>
      <c r="BM138" s="206" t="s">
        <v>605</v>
      </c>
    </row>
    <row r="139" spans="1:47" s="2" customFormat="1" ht="12">
      <c r="A139" s="38"/>
      <c r="B139" s="39"/>
      <c r="C139" s="40"/>
      <c r="D139" s="208" t="s">
        <v>125</v>
      </c>
      <c r="E139" s="40"/>
      <c r="F139" s="209" t="s">
        <v>606</v>
      </c>
      <c r="G139" s="40"/>
      <c r="H139" s="40"/>
      <c r="I139" s="210"/>
      <c r="J139" s="40"/>
      <c r="K139" s="40"/>
      <c r="L139" s="44"/>
      <c r="M139" s="211"/>
      <c r="N139" s="21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125</v>
      </c>
      <c r="AU139" s="17" t="s">
        <v>82</v>
      </c>
    </row>
    <row r="140" spans="1:51" s="13" customFormat="1" ht="12">
      <c r="A140" s="13"/>
      <c r="B140" s="226"/>
      <c r="C140" s="227"/>
      <c r="D140" s="228" t="s">
        <v>183</v>
      </c>
      <c r="E140" s="229" t="s">
        <v>19</v>
      </c>
      <c r="F140" s="230" t="s">
        <v>607</v>
      </c>
      <c r="G140" s="227"/>
      <c r="H140" s="231">
        <v>266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pans="1:65" s="2" customFormat="1" ht="55.5" customHeight="1">
      <c r="A141" s="38"/>
      <c r="B141" s="39"/>
      <c r="C141" s="196" t="s">
        <v>265</v>
      </c>
      <c r="D141" s="196" t="s">
        <v>118</v>
      </c>
      <c r="E141" s="197" t="s">
        <v>608</v>
      </c>
      <c r="F141" s="198" t="s">
        <v>609</v>
      </c>
      <c r="G141" s="199" t="s">
        <v>134</v>
      </c>
      <c r="H141" s="200">
        <v>57</v>
      </c>
      <c r="I141" s="201"/>
      <c r="J141" s="200">
        <f>ROUND(I141*H141,1)</f>
        <v>0</v>
      </c>
      <c r="K141" s="198" t="s">
        <v>122</v>
      </c>
      <c r="L141" s="44"/>
      <c r="M141" s="202" t="s">
        <v>19</v>
      </c>
      <c r="N141" s="203" t="s">
        <v>43</v>
      </c>
      <c r="O141" s="84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6" t="s">
        <v>139</v>
      </c>
      <c r="AT141" s="206" t="s">
        <v>118</v>
      </c>
      <c r="AU141" s="206" t="s">
        <v>82</v>
      </c>
      <c r="AY141" s="17" t="s">
        <v>117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7" t="s">
        <v>80</v>
      </c>
      <c r="BK141" s="207">
        <f>ROUND(I141*H141,1)</f>
        <v>0</v>
      </c>
      <c r="BL141" s="17" t="s">
        <v>139</v>
      </c>
      <c r="BM141" s="206" t="s">
        <v>610</v>
      </c>
    </row>
    <row r="142" spans="1:47" s="2" customFormat="1" ht="12">
      <c r="A142" s="38"/>
      <c r="B142" s="39"/>
      <c r="C142" s="40"/>
      <c r="D142" s="208" t="s">
        <v>125</v>
      </c>
      <c r="E142" s="40"/>
      <c r="F142" s="209" t="s">
        <v>611</v>
      </c>
      <c r="G142" s="40"/>
      <c r="H142" s="40"/>
      <c r="I142" s="210"/>
      <c r="J142" s="40"/>
      <c r="K142" s="40"/>
      <c r="L142" s="44"/>
      <c r="M142" s="211"/>
      <c r="N142" s="21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125</v>
      </c>
      <c r="AU142" s="17" t="s">
        <v>82</v>
      </c>
    </row>
    <row r="143" spans="1:51" s="13" customFormat="1" ht="12">
      <c r="A143" s="13"/>
      <c r="B143" s="226"/>
      <c r="C143" s="227"/>
      <c r="D143" s="228" t="s">
        <v>183</v>
      </c>
      <c r="E143" s="229" t="s">
        <v>19</v>
      </c>
      <c r="F143" s="230" t="s">
        <v>612</v>
      </c>
      <c r="G143" s="227"/>
      <c r="H143" s="231">
        <v>57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183</v>
      </c>
      <c r="AU143" s="237" t="s">
        <v>82</v>
      </c>
      <c r="AV143" s="13" t="s">
        <v>82</v>
      </c>
      <c r="AW143" s="13" t="s">
        <v>33</v>
      </c>
      <c r="AX143" s="13" t="s">
        <v>72</v>
      </c>
      <c r="AY143" s="237" t="s">
        <v>117</v>
      </c>
    </row>
    <row r="144" spans="1:65" s="2" customFormat="1" ht="55.5" customHeight="1">
      <c r="A144" s="38"/>
      <c r="B144" s="39"/>
      <c r="C144" s="196" t="s">
        <v>269</v>
      </c>
      <c r="D144" s="196" t="s">
        <v>118</v>
      </c>
      <c r="E144" s="197" t="s">
        <v>613</v>
      </c>
      <c r="F144" s="198" t="s">
        <v>614</v>
      </c>
      <c r="G144" s="199" t="s">
        <v>134</v>
      </c>
      <c r="H144" s="200">
        <v>38</v>
      </c>
      <c r="I144" s="201"/>
      <c r="J144" s="200">
        <f>ROUND(I144*H144,1)</f>
        <v>0</v>
      </c>
      <c r="K144" s="198" t="s">
        <v>122</v>
      </c>
      <c r="L144" s="44"/>
      <c r="M144" s="202" t="s">
        <v>19</v>
      </c>
      <c r="N144" s="203" t="s">
        <v>43</v>
      </c>
      <c r="O144" s="84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6" t="s">
        <v>139</v>
      </c>
      <c r="AT144" s="206" t="s">
        <v>118</v>
      </c>
      <c r="AU144" s="206" t="s">
        <v>82</v>
      </c>
      <c r="AY144" s="17" t="s">
        <v>117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7" t="s">
        <v>80</v>
      </c>
      <c r="BK144" s="207">
        <f>ROUND(I144*H144,1)</f>
        <v>0</v>
      </c>
      <c r="BL144" s="17" t="s">
        <v>139</v>
      </c>
      <c r="BM144" s="206" t="s">
        <v>615</v>
      </c>
    </row>
    <row r="145" spans="1:47" s="2" customFormat="1" ht="12">
      <c r="A145" s="38"/>
      <c r="B145" s="39"/>
      <c r="C145" s="40"/>
      <c r="D145" s="208" t="s">
        <v>125</v>
      </c>
      <c r="E145" s="40"/>
      <c r="F145" s="209" t="s">
        <v>616</v>
      </c>
      <c r="G145" s="40"/>
      <c r="H145" s="40"/>
      <c r="I145" s="210"/>
      <c r="J145" s="40"/>
      <c r="K145" s="40"/>
      <c r="L145" s="44"/>
      <c r="M145" s="211"/>
      <c r="N145" s="21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125</v>
      </c>
      <c r="AU145" s="17" t="s">
        <v>82</v>
      </c>
    </row>
    <row r="146" spans="1:51" s="13" customFormat="1" ht="12">
      <c r="A146" s="13"/>
      <c r="B146" s="226"/>
      <c r="C146" s="227"/>
      <c r="D146" s="228" t="s">
        <v>183</v>
      </c>
      <c r="E146" s="229" t="s">
        <v>19</v>
      </c>
      <c r="F146" s="230" t="s">
        <v>617</v>
      </c>
      <c r="G146" s="227"/>
      <c r="H146" s="231">
        <v>38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pans="1:65" s="2" customFormat="1" ht="33" customHeight="1">
      <c r="A147" s="38"/>
      <c r="B147" s="39"/>
      <c r="C147" s="196" t="s">
        <v>274</v>
      </c>
      <c r="D147" s="196" t="s">
        <v>118</v>
      </c>
      <c r="E147" s="197" t="s">
        <v>618</v>
      </c>
      <c r="F147" s="198" t="s">
        <v>619</v>
      </c>
      <c r="G147" s="199" t="s">
        <v>180</v>
      </c>
      <c r="H147" s="200">
        <v>136</v>
      </c>
      <c r="I147" s="201"/>
      <c r="J147" s="200">
        <f>ROUND(I147*H147,1)</f>
        <v>0</v>
      </c>
      <c r="K147" s="198" t="s">
        <v>122</v>
      </c>
      <c r="L147" s="44"/>
      <c r="M147" s="202" t="s">
        <v>19</v>
      </c>
      <c r="N147" s="203" t="s">
        <v>43</v>
      </c>
      <c r="O147" s="84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6" t="s">
        <v>139</v>
      </c>
      <c r="AT147" s="206" t="s">
        <v>118</v>
      </c>
      <c r="AU147" s="206" t="s">
        <v>82</v>
      </c>
      <c r="AY147" s="17" t="s">
        <v>117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7" t="s">
        <v>80</v>
      </c>
      <c r="BK147" s="207">
        <f>ROUND(I147*H147,1)</f>
        <v>0</v>
      </c>
      <c r="BL147" s="17" t="s">
        <v>139</v>
      </c>
      <c r="BM147" s="206" t="s">
        <v>620</v>
      </c>
    </row>
    <row r="148" spans="1:47" s="2" customFormat="1" ht="12">
      <c r="A148" s="38"/>
      <c r="B148" s="39"/>
      <c r="C148" s="40"/>
      <c r="D148" s="208" t="s">
        <v>125</v>
      </c>
      <c r="E148" s="40"/>
      <c r="F148" s="209" t="s">
        <v>621</v>
      </c>
      <c r="G148" s="40"/>
      <c r="H148" s="40"/>
      <c r="I148" s="210"/>
      <c r="J148" s="40"/>
      <c r="K148" s="40"/>
      <c r="L148" s="44"/>
      <c r="M148" s="211"/>
      <c r="N148" s="21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125</v>
      </c>
      <c r="AU148" s="17" t="s">
        <v>82</v>
      </c>
    </row>
    <row r="149" spans="1:51" s="15" customFormat="1" ht="12">
      <c r="A149" s="15"/>
      <c r="B149" s="249"/>
      <c r="C149" s="250"/>
      <c r="D149" s="228" t="s">
        <v>183</v>
      </c>
      <c r="E149" s="251" t="s">
        <v>19</v>
      </c>
      <c r="F149" s="252" t="s">
        <v>440</v>
      </c>
      <c r="G149" s="250"/>
      <c r="H149" s="251" t="s">
        <v>19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8" t="s">
        <v>183</v>
      </c>
      <c r="AU149" s="258" t="s">
        <v>82</v>
      </c>
      <c r="AV149" s="15" t="s">
        <v>80</v>
      </c>
      <c r="AW149" s="15" t="s">
        <v>33</v>
      </c>
      <c r="AX149" s="15" t="s">
        <v>72</v>
      </c>
      <c r="AY149" s="258" t="s">
        <v>117</v>
      </c>
    </row>
    <row r="150" spans="1:51" s="13" customFormat="1" ht="12">
      <c r="A150" s="13"/>
      <c r="B150" s="226"/>
      <c r="C150" s="227"/>
      <c r="D150" s="228" t="s">
        <v>183</v>
      </c>
      <c r="E150" s="229" t="s">
        <v>19</v>
      </c>
      <c r="F150" s="230" t="s">
        <v>8</v>
      </c>
      <c r="G150" s="227"/>
      <c r="H150" s="231">
        <v>15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183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117</v>
      </c>
    </row>
    <row r="151" spans="1:51" s="15" customFormat="1" ht="12">
      <c r="A151" s="15"/>
      <c r="B151" s="249"/>
      <c r="C151" s="250"/>
      <c r="D151" s="228" t="s">
        <v>183</v>
      </c>
      <c r="E151" s="251" t="s">
        <v>19</v>
      </c>
      <c r="F151" s="252" t="s">
        <v>380</v>
      </c>
      <c r="G151" s="250"/>
      <c r="H151" s="251" t="s">
        <v>19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183</v>
      </c>
      <c r="AU151" s="258" t="s">
        <v>82</v>
      </c>
      <c r="AV151" s="15" t="s">
        <v>80</v>
      </c>
      <c r="AW151" s="15" t="s">
        <v>33</v>
      </c>
      <c r="AX151" s="15" t="s">
        <v>72</v>
      </c>
      <c r="AY151" s="258" t="s">
        <v>117</v>
      </c>
    </row>
    <row r="152" spans="1:51" s="13" customFormat="1" ht="12">
      <c r="A152" s="13"/>
      <c r="B152" s="226"/>
      <c r="C152" s="227"/>
      <c r="D152" s="228" t="s">
        <v>183</v>
      </c>
      <c r="E152" s="229" t="s">
        <v>19</v>
      </c>
      <c r="F152" s="230" t="s">
        <v>622</v>
      </c>
      <c r="G152" s="227"/>
      <c r="H152" s="231">
        <v>68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183</v>
      </c>
      <c r="AU152" s="237" t="s">
        <v>82</v>
      </c>
      <c r="AV152" s="13" t="s">
        <v>82</v>
      </c>
      <c r="AW152" s="13" t="s">
        <v>33</v>
      </c>
      <c r="AX152" s="13" t="s">
        <v>72</v>
      </c>
      <c r="AY152" s="237" t="s">
        <v>117</v>
      </c>
    </row>
    <row r="153" spans="1:51" s="15" customFormat="1" ht="12">
      <c r="A153" s="15"/>
      <c r="B153" s="249"/>
      <c r="C153" s="250"/>
      <c r="D153" s="228" t="s">
        <v>183</v>
      </c>
      <c r="E153" s="251" t="s">
        <v>19</v>
      </c>
      <c r="F153" s="252" t="s">
        <v>382</v>
      </c>
      <c r="G153" s="250"/>
      <c r="H153" s="251" t="s">
        <v>19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8" t="s">
        <v>183</v>
      </c>
      <c r="AU153" s="258" t="s">
        <v>82</v>
      </c>
      <c r="AV153" s="15" t="s">
        <v>80</v>
      </c>
      <c r="AW153" s="15" t="s">
        <v>33</v>
      </c>
      <c r="AX153" s="15" t="s">
        <v>72</v>
      </c>
      <c r="AY153" s="258" t="s">
        <v>117</v>
      </c>
    </row>
    <row r="154" spans="1:51" s="13" customFormat="1" ht="12">
      <c r="A154" s="13"/>
      <c r="B154" s="226"/>
      <c r="C154" s="227"/>
      <c r="D154" s="228" t="s">
        <v>183</v>
      </c>
      <c r="E154" s="229" t="s">
        <v>19</v>
      </c>
      <c r="F154" s="230" t="s">
        <v>623</v>
      </c>
      <c r="G154" s="227"/>
      <c r="H154" s="231">
        <v>53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183</v>
      </c>
      <c r="AU154" s="237" t="s">
        <v>82</v>
      </c>
      <c r="AV154" s="13" t="s">
        <v>82</v>
      </c>
      <c r="AW154" s="13" t="s">
        <v>33</v>
      </c>
      <c r="AX154" s="13" t="s">
        <v>72</v>
      </c>
      <c r="AY154" s="237" t="s">
        <v>117</v>
      </c>
    </row>
    <row r="155" spans="1:65" s="2" customFormat="1" ht="16.5" customHeight="1">
      <c r="A155" s="38"/>
      <c r="B155" s="39"/>
      <c r="C155" s="259" t="s">
        <v>278</v>
      </c>
      <c r="D155" s="259" t="s">
        <v>202</v>
      </c>
      <c r="E155" s="260" t="s">
        <v>624</v>
      </c>
      <c r="F155" s="261" t="s">
        <v>625</v>
      </c>
      <c r="G155" s="262" t="s">
        <v>205</v>
      </c>
      <c r="H155" s="263">
        <v>39.78</v>
      </c>
      <c r="I155" s="264"/>
      <c r="J155" s="263">
        <f>ROUND(I155*H155,1)</f>
        <v>0</v>
      </c>
      <c r="K155" s="261" t="s">
        <v>122</v>
      </c>
      <c r="L155" s="265"/>
      <c r="M155" s="266" t="s">
        <v>19</v>
      </c>
      <c r="N155" s="267" t="s">
        <v>43</v>
      </c>
      <c r="O155" s="84"/>
      <c r="P155" s="204">
        <f>O155*H155</f>
        <v>0</v>
      </c>
      <c r="Q155" s="204">
        <v>1</v>
      </c>
      <c r="R155" s="204">
        <f>Q155*H155</f>
        <v>39.78</v>
      </c>
      <c r="S155" s="204">
        <v>0</v>
      </c>
      <c r="T155" s="20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6" t="s">
        <v>493</v>
      </c>
      <c r="AT155" s="206" t="s">
        <v>202</v>
      </c>
      <c r="AU155" s="206" t="s">
        <v>82</v>
      </c>
      <c r="AY155" s="17" t="s">
        <v>117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7" t="s">
        <v>80</v>
      </c>
      <c r="BK155" s="207">
        <f>ROUND(I155*H155,1)</f>
        <v>0</v>
      </c>
      <c r="BL155" s="17" t="s">
        <v>494</v>
      </c>
      <c r="BM155" s="206" t="s">
        <v>626</v>
      </c>
    </row>
    <row r="156" spans="1:51" s="13" customFormat="1" ht="12">
      <c r="A156" s="13"/>
      <c r="B156" s="226"/>
      <c r="C156" s="227"/>
      <c r="D156" s="228" t="s">
        <v>183</v>
      </c>
      <c r="E156" s="229" t="s">
        <v>19</v>
      </c>
      <c r="F156" s="230" t="s">
        <v>627</v>
      </c>
      <c r="G156" s="227"/>
      <c r="H156" s="231">
        <v>39.78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183</v>
      </c>
      <c r="AU156" s="237" t="s">
        <v>82</v>
      </c>
      <c r="AV156" s="13" t="s">
        <v>82</v>
      </c>
      <c r="AW156" s="13" t="s">
        <v>33</v>
      </c>
      <c r="AX156" s="13" t="s">
        <v>72</v>
      </c>
      <c r="AY156" s="237" t="s">
        <v>117</v>
      </c>
    </row>
    <row r="157" spans="1:65" s="2" customFormat="1" ht="37.8" customHeight="1">
      <c r="A157" s="38"/>
      <c r="B157" s="39"/>
      <c r="C157" s="196" t="s">
        <v>283</v>
      </c>
      <c r="D157" s="196" t="s">
        <v>118</v>
      </c>
      <c r="E157" s="197" t="s">
        <v>628</v>
      </c>
      <c r="F157" s="198" t="s">
        <v>629</v>
      </c>
      <c r="G157" s="199" t="s">
        <v>134</v>
      </c>
      <c r="H157" s="200">
        <v>350</v>
      </c>
      <c r="I157" s="201"/>
      <c r="J157" s="200">
        <f>ROUND(I157*H157,1)</f>
        <v>0</v>
      </c>
      <c r="K157" s="198" t="s">
        <v>122</v>
      </c>
      <c r="L157" s="44"/>
      <c r="M157" s="202" t="s">
        <v>19</v>
      </c>
      <c r="N157" s="203" t="s">
        <v>43</v>
      </c>
      <c r="O157" s="84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6" t="s">
        <v>139</v>
      </c>
      <c r="AT157" s="206" t="s">
        <v>118</v>
      </c>
      <c r="AU157" s="206" t="s">
        <v>82</v>
      </c>
      <c r="AY157" s="17" t="s">
        <v>117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7" t="s">
        <v>80</v>
      </c>
      <c r="BK157" s="207">
        <f>ROUND(I157*H157,1)</f>
        <v>0</v>
      </c>
      <c r="BL157" s="17" t="s">
        <v>139</v>
      </c>
      <c r="BM157" s="206" t="s">
        <v>630</v>
      </c>
    </row>
    <row r="158" spans="1:47" s="2" customFormat="1" ht="12">
      <c r="A158" s="38"/>
      <c r="B158" s="39"/>
      <c r="C158" s="40"/>
      <c r="D158" s="208" t="s">
        <v>125</v>
      </c>
      <c r="E158" s="40"/>
      <c r="F158" s="209" t="s">
        <v>631</v>
      </c>
      <c r="G158" s="40"/>
      <c r="H158" s="40"/>
      <c r="I158" s="210"/>
      <c r="J158" s="40"/>
      <c r="K158" s="40"/>
      <c r="L158" s="44"/>
      <c r="M158" s="211"/>
      <c r="N158" s="21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125</v>
      </c>
      <c r="AU158" s="17" t="s">
        <v>82</v>
      </c>
    </row>
    <row r="159" spans="1:51" s="13" customFormat="1" ht="12">
      <c r="A159" s="13"/>
      <c r="B159" s="226"/>
      <c r="C159" s="227"/>
      <c r="D159" s="228" t="s">
        <v>183</v>
      </c>
      <c r="E159" s="229" t="s">
        <v>19</v>
      </c>
      <c r="F159" s="230" t="s">
        <v>632</v>
      </c>
      <c r="G159" s="227"/>
      <c r="H159" s="231">
        <v>350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183</v>
      </c>
      <c r="AU159" s="237" t="s">
        <v>82</v>
      </c>
      <c r="AV159" s="13" t="s">
        <v>82</v>
      </c>
      <c r="AW159" s="13" t="s">
        <v>33</v>
      </c>
      <c r="AX159" s="13" t="s">
        <v>72</v>
      </c>
      <c r="AY159" s="237" t="s">
        <v>117</v>
      </c>
    </row>
    <row r="160" spans="1:65" s="2" customFormat="1" ht="16.5" customHeight="1">
      <c r="A160" s="38"/>
      <c r="B160" s="39"/>
      <c r="C160" s="259" t="s">
        <v>7</v>
      </c>
      <c r="D160" s="259" t="s">
        <v>202</v>
      </c>
      <c r="E160" s="260" t="s">
        <v>633</v>
      </c>
      <c r="F160" s="261" t="s">
        <v>634</v>
      </c>
      <c r="G160" s="262" t="s">
        <v>197</v>
      </c>
      <c r="H160" s="263">
        <v>3.5</v>
      </c>
      <c r="I160" s="264"/>
      <c r="J160" s="263">
        <f>ROUND(I160*H160,1)</f>
        <v>0</v>
      </c>
      <c r="K160" s="261" t="s">
        <v>122</v>
      </c>
      <c r="L160" s="265"/>
      <c r="M160" s="266" t="s">
        <v>19</v>
      </c>
      <c r="N160" s="267" t="s">
        <v>43</v>
      </c>
      <c r="O160" s="84"/>
      <c r="P160" s="204">
        <f>O160*H160</f>
        <v>0</v>
      </c>
      <c r="Q160" s="204">
        <v>0.21</v>
      </c>
      <c r="R160" s="204">
        <f>Q160*H160</f>
        <v>0.735</v>
      </c>
      <c r="S160" s="204">
        <v>0</v>
      </c>
      <c r="T160" s="20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6" t="s">
        <v>159</v>
      </c>
      <c r="AT160" s="206" t="s">
        <v>202</v>
      </c>
      <c r="AU160" s="206" t="s">
        <v>82</v>
      </c>
      <c r="AY160" s="17" t="s">
        <v>117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7" t="s">
        <v>80</v>
      </c>
      <c r="BK160" s="207">
        <f>ROUND(I160*H160,1)</f>
        <v>0</v>
      </c>
      <c r="BL160" s="17" t="s">
        <v>139</v>
      </c>
      <c r="BM160" s="206" t="s">
        <v>635</v>
      </c>
    </row>
    <row r="161" spans="1:51" s="13" customFormat="1" ht="12">
      <c r="A161" s="13"/>
      <c r="B161" s="226"/>
      <c r="C161" s="227"/>
      <c r="D161" s="228" t="s">
        <v>183</v>
      </c>
      <c r="E161" s="229" t="s">
        <v>19</v>
      </c>
      <c r="F161" s="230" t="s">
        <v>636</v>
      </c>
      <c r="G161" s="227"/>
      <c r="H161" s="231">
        <v>3.5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183</v>
      </c>
      <c r="AU161" s="237" t="s">
        <v>82</v>
      </c>
      <c r="AV161" s="13" t="s">
        <v>82</v>
      </c>
      <c r="AW161" s="13" t="s">
        <v>33</v>
      </c>
      <c r="AX161" s="13" t="s">
        <v>72</v>
      </c>
      <c r="AY161" s="237" t="s">
        <v>117</v>
      </c>
    </row>
    <row r="162" spans="1:65" s="2" customFormat="1" ht="21.75" customHeight="1">
      <c r="A162" s="38"/>
      <c r="B162" s="39"/>
      <c r="C162" s="196" t="s">
        <v>294</v>
      </c>
      <c r="D162" s="196" t="s">
        <v>118</v>
      </c>
      <c r="E162" s="197" t="s">
        <v>637</v>
      </c>
      <c r="F162" s="198" t="s">
        <v>638</v>
      </c>
      <c r="G162" s="199" t="s">
        <v>180</v>
      </c>
      <c r="H162" s="200">
        <v>136</v>
      </c>
      <c r="I162" s="201"/>
      <c r="J162" s="200">
        <f>ROUND(I162*H162,1)</f>
        <v>0</v>
      </c>
      <c r="K162" s="198" t="s">
        <v>122</v>
      </c>
      <c r="L162" s="44"/>
      <c r="M162" s="202" t="s">
        <v>19</v>
      </c>
      <c r="N162" s="203" t="s">
        <v>43</v>
      </c>
      <c r="O162" s="84"/>
      <c r="P162" s="204">
        <f>O162*H162</f>
        <v>0</v>
      </c>
      <c r="Q162" s="204">
        <v>0</v>
      </c>
      <c r="R162" s="204">
        <f>Q162*H162</f>
        <v>0</v>
      </c>
      <c r="S162" s="204">
        <v>0</v>
      </c>
      <c r="T162" s="20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6" t="s">
        <v>139</v>
      </c>
      <c r="AT162" s="206" t="s">
        <v>118</v>
      </c>
      <c r="AU162" s="206" t="s">
        <v>82</v>
      </c>
      <c r="AY162" s="17" t="s">
        <v>117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7" t="s">
        <v>80</v>
      </c>
      <c r="BK162" s="207">
        <f>ROUND(I162*H162,1)</f>
        <v>0</v>
      </c>
      <c r="BL162" s="17" t="s">
        <v>139</v>
      </c>
      <c r="BM162" s="206" t="s">
        <v>639</v>
      </c>
    </row>
    <row r="163" spans="1:47" s="2" customFormat="1" ht="12">
      <c r="A163" s="38"/>
      <c r="B163" s="39"/>
      <c r="C163" s="40"/>
      <c r="D163" s="208" t="s">
        <v>125</v>
      </c>
      <c r="E163" s="40"/>
      <c r="F163" s="209" t="s">
        <v>640</v>
      </c>
      <c r="G163" s="40"/>
      <c r="H163" s="40"/>
      <c r="I163" s="210"/>
      <c r="J163" s="40"/>
      <c r="K163" s="40"/>
      <c r="L163" s="44"/>
      <c r="M163" s="211"/>
      <c r="N163" s="21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82</v>
      </c>
    </row>
    <row r="164" spans="1:65" s="2" customFormat="1" ht="21.75" customHeight="1">
      <c r="A164" s="38"/>
      <c r="B164" s="39"/>
      <c r="C164" s="196" t="s">
        <v>299</v>
      </c>
      <c r="D164" s="196" t="s">
        <v>118</v>
      </c>
      <c r="E164" s="197" t="s">
        <v>641</v>
      </c>
      <c r="F164" s="198" t="s">
        <v>642</v>
      </c>
      <c r="G164" s="199" t="s">
        <v>180</v>
      </c>
      <c r="H164" s="200">
        <v>136</v>
      </c>
      <c r="I164" s="201"/>
      <c r="J164" s="200">
        <f>ROUND(I164*H164,1)</f>
        <v>0</v>
      </c>
      <c r="K164" s="198" t="s">
        <v>122</v>
      </c>
      <c r="L164" s="44"/>
      <c r="M164" s="202" t="s">
        <v>19</v>
      </c>
      <c r="N164" s="203" t="s">
        <v>43</v>
      </c>
      <c r="O164" s="84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6" t="s">
        <v>139</v>
      </c>
      <c r="AT164" s="206" t="s">
        <v>118</v>
      </c>
      <c r="AU164" s="206" t="s">
        <v>82</v>
      </c>
      <c r="AY164" s="17" t="s">
        <v>117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7" t="s">
        <v>80</v>
      </c>
      <c r="BK164" s="207">
        <f>ROUND(I164*H164,1)</f>
        <v>0</v>
      </c>
      <c r="BL164" s="17" t="s">
        <v>139</v>
      </c>
      <c r="BM164" s="206" t="s">
        <v>643</v>
      </c>
    </row>
    <row r="165" spans="1:47" s="2" customFormat="1" ht="12">
      <c r="A165" s="38"/>
      <c r="B165" s="39"/>
      <c r="C165" s="40"/>
      <c r="D165" s="208" t="s">
        <v>125</v>
      </c>
      <c r="E165" s="40"/>
      <c r="F165" s="209" t="s">
        <v>644</v>
      </c>
      <c r="G165" s="40"/>
      <c r="H165" s="40"/>
      <c r="I165" s="210"/>
      <c r="J165" s="40"/>
      <c r="K165" s="40"/>
      <c r="L165" s="44"/>
      <c r="M165" s="211"/>
      <c r="N165" s="212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125</v>
      </c>
      <c r="AU165" s="17" t="s">
        <v>82</v>
      </c>
    </row>
    <row r="166" spans="1:65" s="2" customFormat="1" ht="37.8" customHeight="1">
      <c r="A166" s="38"/>
      <c r="B166" s="39"/>
      <c r="C166" s="196" t="s">
        <v>304</v>
      </c>
      <c r="D166" s="196" t="s">
        <v>118</v>
      </c>
      <c r="E166" s="197" t="s">
        <v>645</v>
      </c>
      <c r="F166" s="198" t="s">
        <v>646</v>
      </c>
      <c r="G166" s="199" t="s">
        <v>134</v>
      </c>
      <c r="H166" s="200">
        <v>350</v>
      </c>
      <c r="I166" s="201"/>
      <c r="J166" s="200">
        <f>ROUND(I166*H166,1)</f>
        <v>0</v>
      </c>
      <c r="K166" s="198" t="s">
        <v>122</v>
      </c>
      <c r="L166" s="44"/>
      <c r="M166" s="202" t="s">
        <v>19</v>
      </c>
      <c r="N166" s="203" t="s">
        <v>43</v>
      </c>
      <c r="O166" s="84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6" t="s">
        <v>139</v>
      </c>
      <c r="AT166" s="206" t="s">
        <v>118</v>
      </c>
      <c r="AU166" s="206" t="s">
        <v>82</v>
      </c>
      <c r="AY166" s="17" t="s">
        <v>117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7" t="s">
        <v>80</v>
      </c>
      <c r="BK166" s="207">
        <f>ROUND(I166*H166,1)</f>
        <v>0</v>
      </c>
      <c r="BL166" s="17" t="s">
        <v>139</v>
      </c>
      <c r="BM166" s="206" t="s">
        <v>647</v>
      </c>
    </row>
    <row r="167" spans="1:47" s="2" customFormat="1" ht="12">
      <c r="A167" s="38"/>
      <c r="B167" s="39"/>
      <c r="C167" s="40"/>
      <c r="D167" s="208" t="s">
        <v>125</v>
      </c>
      <c r="E167" s="40"/>
      <c r="F167" s="209" t="s">
        <v>648</v>
      </c>
      <c r="G167" s="40"/>
      <c r="H167" s="40"/>
      <c r="I167" s="210"/>
      <c r="J167" s="40"/>
      <c r="K167" s="40"/>
      <c r="L167" s="44"/>
      <c r="M167" s="211"/>
      <c r="N167" s="212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125</v>
      </c>
      <c r="AU167" s="17" t="s">
        <v>82</v>
      </c>
    </row>
    <row r="168" spans="1:65" s="2" customFormat="1" ht="16.5" customHeight="1">
      <c r="A168" s="38"/>
      <c r="B168" s="39"/>
      <c r="C168" s="259" t="s">
        <v>309</v>
      </c>
      <c r="D168" s="259" t="s">
        <v>202</v>
      </c>
      <c r="E168" s="260" t="s">
        <v>649</v>
      </c>
      <c r="F168" s="261" t="s">
        <v>650</v>
      </c>
      <c r="G168" s="262" t="s">
        <v>134</v>
      </c>
      <c r="H168" s="263">
        <v>200</v>
      </c>
      <c r="I168" s="264"/>
      <c r="J168" s="263">
        <f>ROUND(I168*H168,1)</f>
        <v>0</v>
      </c>
      <c r="K168" s="261" t="s">
        <v>122</v>
      </c>
      <c r="L168" s="265"/>
      <c r="M168" s="266" t="s">
        <v>19</v>
      </c>
      <c r="N168" s="267" t="s">
        <v>43</v>
      </c>
      <c r="O168" s="84"/>
      <c r="P168" s="204">
        <f>O168*H168</f>
        <v>0</v>
      </c>
      <c r="Q168" s="204">
        <v>0.01</v>
      </c>
      <c r="R168" s="204">
        <f>Q168*H168</f>
        <v>2</v>
      </c>
      <c r="S168" s="204">
        <v>0</v>
      </c>
      <c r="T168" s="20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6" t="s">
        <v>493</v>
      </c>
      <c r="AT168" s="206" t="s">
        <v>202</v>
      </c>
      <c r="AU168" s="206" t="s">
        <v>82</v>
      </c>
      <c r="AY168" s="17" t="s">
        <v>117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7" t="s">
        <v>80</v>
      </c>
      <c r="BK168" s="207">
        <f>ROUND(I168*H168,1)</f>
        <v>0</v>
      </c>
      <c r="BL168" s="17" t="s">
        <v>494</v>
      </c>
      <c r="BM168" s="206" t="s">
        <v>651</v>
      </c>
    </row>
    <row r="169" spans="1:65" s="2" customFormat="1" ht="16.5" customHeight="1">
      <c r="A169" s="38"/>
      <c r="B169" s="39"/>
      <c r="C169" s="259" t="s">
        <v>314</v>
      </c>
      <c r="D169" s="259" t="s">
        <v>202</v>
      </c>
      <c r="E169" s="260" t="s">
        <v>652</v>
      </c>
      <c r="F169" s="261" t="s">
        <v>653</v>
      </c>
      <c r="G169" s="262" t="s">
        <v>134</v>
      </c>
      <c r="H169" s="263">
        <v>150</v>
      </c>
      <c r="I169" s="264"/>
      <c r="J169" s="263">
        <f>ROUND(I169*H169,1)</f>
        <v>0</v>
      </c>
      <c r="K169" s="261" t="s">
        <v>122</v>
      </c>
      <c r="L169" s="265"/>
      <c r="M169" s="266" t="s">
        <v>19</v>
      </c>
      <c r="N169" s="267" t="s">
        <v>43</v>
      </c>
      <c r="O169" s="84"/>
      <c r="P169" s="204">
        <f>O169*H169</f>
        <v>0</v>
      </c>
      <c r="Q169" s="204">
        <v>0.027</v>
      </c>
      <c r="R169" s="204">
        <f>Q169*H169</f>
        <v>4.05</v>
      </c>
      <c r="S169" s="204">
        <v>0</v>
      </c>
      <c r="T169" s="20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6" t="s">
        <v>493</v>
      </c>
      <c r="AT169" s="206" t="s">
        <v>202</v>
      </c>
      <c r="AU169" s="206" t="s">
        <v>82</v>
      </c>
      <c r="AY169" s="17" t="s">
        <v>117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7" t="s">
        <v>80</v>
      </c>
      <c r="BK169" s="207">
        <f>ROUND(I169*H169,1)</f>
        <v>0</v>
      </c>
      <c r="BL169" s="17" t="s">
        <v>494</v>
      </c>
      <c r="BM169" s="206" t="s">
        <v>654</v>
      </c>
    </row>
    <row r="170" spans="1:65" s="2" customFormat="1" ht="49.05" customHeight="1">
      <c r="A170" s="38"/>
      <c r="B170" s="39"/>
      <c r="C170" s="196" t="s">
        <v>321</v>
      </c>
      <c r="D170" s="196" t="s">
        <v>118</v>
      </c>
      <c r="E170" s="197" t="s">
        <v>655</v>
      </c>
      <c r="F170" s="198" t="s">
        <v>656</v>
      </c>
      <c r="G170" s="199" t="s">
        <v>180</v>
      </c>
      <c r="H170" s="200">
        <v>136</v>
      </c>
      <c r="I170" s="201"/>
      <c r="J170" s="200">
        <f>ROUND(I170*H170,1)</f>
        <v>0</v>
      </c>
      <c r="K170" s="198" t="s">
        <v>122</v>
      </c>
      <c r="L170" s="44"/>
      <c r="M170" s="202" t="s">
        <v>19</v>
      </c>
      <c r="N170" s="203" t="s">
        <v>43</v>
      </c>
      <c r="O170" s="84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6" t="s">
        <v>139</v>
      </c>
      <c r="AT170" s="206" t="s">
        <v>118</v>
      </c>
      <c r="AU170" s="206" t="s">
        <v>82</v>
      </c>
      <c r="AY170" s="17" t="s">
        <v>117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7" t="s">
        <v>80</v>
      </c>
      <c r="BK170" s="207">
        <f>ROUND(I170*H170,1)</f>
        <v>0</v>
      </c>
      <c r="BL170" s="17" t="s">
        <v>139</v>
      </c>
      <c r="BM170" s="206" t="s">
        <v>657</v>
      </c>
    </row>
    <row r="171" spans="1:47" s="2" customFormat="1" ht="12">
      <c r="A171" s="38"/>
      <c r="B171" s="39"/>
      <c r="C171" s="40"/>
      <c r="D171" s="208" t="s">
        <v>125</v>
      </c>
      <c r="E171" s="40"/>
      <c r="F171" s="209" t="s">
        <v>658</v>
      </c>
      <c r="G171" s="40"/>
      <c r="H171" s="40"/>
      <c r="I171" s="210"/>
      <c r="J171" s="40"/>
      <c r="K171" s="40"/>
      <c r="L171" s="44"/>
      <c r="M171" s="211"/>
      <c r="N171" s="21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125</v>
      </c>
      <c r="AU171" s="17" t="s">
        <v>82</v>
      </c>
    </row>
    <row r="172" spans="1:65" s="2" customFormat="1" ht="33" customHeight="1">
      <c r="A172" s="38"/>
      <c r="B172" s="39"/>
      <c r="C172" s="196" t="s">
        <v>328</v>
      </c>
      <c r="D172" s="196" t="s">
        <v>118</v>
      </c>
      <c r="E172" s="197" t="s">
        <v>659</v>
      </c>
      <c r="F172" s="198" t="s">
        <v>660</v>
      </c>
      <c r="G172" s="199" t="s">
        <v>134</v>
      </c>
      <c r="H172" s="200">
        <v>150</v>
      </c>
      <c r="I172" s="201"/>
      <c r="J172" s="200">
        <f>ROUND(I172*H172,1)</f>
        <v>0</v>
      </c>
      <c r="K172" s="198" t="s">
        <v>122</v>
      </c>
      <c r="L172" s="44"/>
      <c r="M172" s="202" t="s">
        <v>19</v>
      </c>
      <c r="N172" s="203" t="s">
        <v>43</v>
      </c>
      <c r="O172" s="84"/>
      <c r="P172" s="204">
        <f>O172*H172</f>
        <v>0</v>
      </c>
      <c r="Q172" s="204">
        <v>0.00208</v>
      </c>
      <c r="R172" s="204">
        <f>Q172*H172</f>
        <v>0.312</v>
      </c>
      <c r="S172" s="204">
        <v>0</v>
      </c>
      <c r="T172" s="20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6" t="s">
        <v>139</v>
      </c>
      <c r="AT172" s="206" t="s">
        <v>118</v>
      </c>
      <c r="AU172" s="206" t="s">
        <v>82</v>
      </c>
      <c r="AY172" s="17" t="s">
        <v>117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7" t="s">
        <v>80</v>
      </c>
      <c r="BK172" s="207">
        <f>ROUND(I172*H172,1)</f>
        <v>0</v>
      </c>
      <c r="BL172" s="17" t="s">
        <v>139</v>
      </c>
      <c r="BM172" s="206" t="s">
        <v>661</v>
      </c>
    </row>
    <row r="173" spans="1:47" s="2" customFormat="1" ht="12">
      <c r="A173" s="38"/>
      <c r="B173" s="39"/>
      <c r="C173" s="40"/>
      <c r="D173" s="208" t="s">
        <v>125</v>
      </c>
      <c r="E173" s="40"/>
      <c r="F173" s="209" t="s">
        <v>662</v>
      </c>
      <c r="G173" s="40"/>
      <c r="H173" s="40"/>
      <c r="I173" s="210"/>
      <c r="J173" s="40"/>
      <c r="K173" s="40"/>
      <c r="L173" s="44"/>
      <c r="M173" s="211"/>
      <c r="N173" s="212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125</v>
      </c>
      <c r="AU173" s="17" t="s">
        <v>82</v>
      </c>
    </row>
    <row r="174" spans="1:65" s="2" customFormat="1" ht="37.8" customHeight="1">
      <c r="A174" s="38"/>
      <c r="B174" s="39"/>
      <c r="C174" s="196" t="s">
        <v>339</v>
      </c>
      <c r="D174" s="196" t="s">
        <v>118</v>
      </c>
      <c r="E174" s="197" t="s">
        <v>663</v>
      </c>
      <c r="F174" s="198" t="s">
        <v>664</v>
      </c>
      <c r="G174" s="199" t="s">
        <v>134</v>
      </c>
      <c r="H174" s="200">
        <v>150</v>
      </c>
      <c r="I174" s="201"/>
      <c r="J174" s="200">
        <f>ROUND(I174*H174,1)</f>
        <v>0</v>
      </c>
      <c r="K174" s="198" t="s">
        <v>122</v>
      </c>
      <c r="L174" s="44"/>
      <c r="M174" s="202" t="s">
        <v>19</v>
      </c>
      <c r="N174" s="203" t="s">
        <v>43</v>
      </c>
      <c r="O174" s="84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6" t="s">
        <v>139</v>
      </c>
      <c r="AT174" s="206" t="s">
        <v>118</v>
      </c>
      <c r="AU174" s="206" t="s">
        <v>82</v>
      </c>
      <c r="AY174" s="17" t="s">
        <v>117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7" t="s">
        <v>80</v>
      </c>
      <c r="BK174" s="207">
        <f>ROUND(I174*H174,1)</f>
        <v>0</v>
      </c>
      <c r="BL174" s="17" t="s">
        <v>139</v>
      </c>
      <c r="BM174" s="206" t="s">
        <v>665</v>
      </c>
    </row>
    <row r="175" spans="1:47" s="2" customFormat="1" ht="12">
      <c r="A175" s="38"/>
      <c r="B175" s="39"/>
      <c r="C175" s="40"/>
      <c r="D175" s="208" t="s">
        <v>125</v>
      </c>
      <c r="E175" s="40"/>
      <c r="F175" s="209" t="s">
        <v>666</v>
      </c>
      <c r="G175" s="40"/>
      <c r="H175" s="40"/>
      <c r="I175" s="210"/>
      <c r="J175" s="40"/>
      <c r="K175" s="40"/>
      <c r="L175" s="44"/>
      <c r="M175" s="211"/>
      <c r="N175" s="21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82</v>
      </c>
    </row>
    <row r="176" spans="1:65" s="2" customFormat="1" ht="21.75" customHeight="1">
      <c r="A176" s="38"/>
      <c r="B176" s="39"/>
      <c r="C176" s="196" t="s">
        <v>346</v>
      </c>
      <c r="D176" s="196" t="s">
        <v>118</v>
      </c>
      <c r="E176" s="197" t="s">
        <v>667</v>
      </c>
      <c r="F176" s="198" t="s">
        <v>668</v>
      </c>
      <c r="G176" s="199" t="s">
        <v>180</v>
      </c>
      <c r="H176" s="200">
        <v>136</v>
      </c>
      <c r="I176" s="201"/>
      <c r="J176" s="200">
        <f>ROUND(I176*H176,1)</f>
        <v>0</v>
      </c>
      <c r="K176" s="198" t="s">
        <v>122</v>
      </c>
      <c r="L176" s="44"/>
      <c r="M176" s="202" t="s">
        <v>19</v>
      </c>
      <c r="N176" s="203" t="s">
        <v>43</v>
      </c>
      <c r="O176" s="84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6" t="s">
        <v>139</v>
      </c>
      <c r="AT176" s="206" t="s">
        <v>118</v>
      </c>
      <c r="AU176" s="206" t="s">
        <v>82</v>
      </c>
      <c r="AY176" s="17" t="s">
        <v>117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7" t="s">
        <v>80</v>
      </c>
      <c r="BK176" s="207">
        <f>ROUND(I176*H176,1)</f>
        <v>0</v>
      </c>
      <c r="BL176" s="17" t="s">
        <v>139</v>
      </c>
      <c r="BM176" s="206" t="s">
        <v>669</v>
      </c>
    </row>
    <row r="177" spans="1:47" s="2" customFormat="1" ht="12">
      <c r="A177" s="38"/>
      <c r="B177" s="39"/>
      <c r="C177" s="40"/>
      <c r="D177" s="208" t="s">
        <v>125</v>
      </c>
      <c r="E177" s="40"/>
      <c r="F177" s="209" t="s">
        <v>670</v>
      </c>
      <c r="G177" s="40"/>
      <c r="H177" s="40"/>
      <c r="I177" s="210"/>
      <c r="J177" s="40"/>
      <c r="K177" s="40"/>
      <c r="L177" s="44"/>
      <c r="M177" s="211"/>
      <c r="N177" s="21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82</v>
      </c>
    </row>
    <row r="178" spans="1:65" s="2" customFormat="1" ht="21.75" customHeight="1">
      <c r="A178" s="38"/>
      <c r="B178" s="39"/>
      <c r="C178" s="196" t="s">
        <v>353</v>
      </c>
      <c r="D178" s="196" t="s">
        <v>118</v>
      </c>
      <c r="E178" s="197" t="s">
        <v>671</v>
      </c>
      <c r="F178" s="198" t="s">
        <v>672</v>
      </c>
      <c r="G178" s="199" t="s">
        <v>197</v>
      </c>
      <c r="H178" s="200">
        <v>2</v>
      </c>
      <c r="I178" s="201"/>
      <c r="J178" s="200">
        <f>ROUND(I178*H178,1)</f>
        <v>0</v>
      </c>
      <c r="K178" s="198" t="s">
        <v>122</v>
      </c>
      <c r="L178" s="44"/>
      <c r="M178" s="202" t="s">
        <v>19</v>
      </c>
      <c r="N178" s="203" t="s">
        <v>43</v>
      </c>
      <c r="O178" s="84"/>
      <c r="P178" s="204">
        <f>O178*H178</f>
        <v>0</v>
      </c>
      <c r="Q178" s="204">
        <v>0</v>
      </c>
      <c r="R178" s="204">
        <f>Q178*H178</f>
        <v>0</v>
      </c>
      <c r="S178" s="204">
        <v>0</v>
      </c>
      <c r="T178" s="20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6" t="s">
        <v>139</v>
      </c>
      <c r="AT178" s="206" t="s">
        <v>118</v>
      </c>
      <c r="AU178" s="206" t="s">
        <v>82</v>
      </c>
      <c r="AY178" s="17" t="s">
        <v>117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7" t="s">
        <v>80</v>
      </c>
      <c r="BK178" s="207">
        <f>ROUND(I178*H178,1)</f>
        <v>0</v>
      </c>
      <c r="BL178" s="17" t="s">
        <v>139</v>
      </c>
      <c r="BM178" s="206" t="s">
        <v>673</v>
      </c>
    </row>
    <row r="179" spans="1:47" s="2" customFormat="1" ht="12">
      <c r="A179" s="38"/>
      <c r="B179" s="39"/>
      <c r="C179" s="40"/>
      <c r="D179" s="208" t="s">
        <v>125</v>
      </c>
      <c r="E179" s="40"/>
      <c r="F179" s="209" t="s">
        <v>674</v>
      </c>
      <c r="G179" s="40"/>
      <c r="H179" s="40"/>
      <c r="I179" s="210"/>
      <c r="J179" s="40"/>
      <c r="K179" s="40"/>
      <c r="L179" s="44"/>
      <c r="M179" s="211"/>
      <c r="N179" s="212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82</v>
      </c>
    </row>
    <row r="180" spans="1:65" s="2" customFormat="1" ht="24.15" customHeight="1">
      <c r="A180" s="38"/>
      <c r="B180" s="39"/>
      <c r="C180" s="196" t="s">
        <v>358</v>
      </c>
      <c r="D180" s="196" t="s">
        <v>118</v>
      </c>
      <c r="E180" s="197" t="s">
        <v>675</v>
      </c>
      <c r="F180" s="198" t="s">
        <v>676</v>
      </c>
      <c r="G180" s="199" t="s">
        <v>197</v>
      </c>
      <c r="H180" s="200">
        <v>38</v>
      </c>
      <c r="I180" s="201"/>
      <c r="J180" s="200">
        <f>ROUND(I180*H180,1)</f>
        <v>0</v>
      </c>
      <c r="K180" s="198" t="s">
        <v>122</v>
      </c>
      <c r="L180" s="44"/>
      <c r="M180" s="202" t="s">
        <v>19</v>
      </c>
      <c r="N180" s="203" t="s">
        <v>43</v>
      </c>
      <c r="O180" s="84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6" t="s">
        <v>139</v>
      </c>
      <c r="AT180" s="206" t="s">
        <v>118</v>
      </c>
      <c r="AU180" s="206" t="s">
        <v>82</v>
      </c>
      <c r="AY180" s="17" t="s">
        <v>117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7" t="s">
        <v>80</v>
      </c>
      <c r="BK180" s="207">
        <f>ROUND(I180*H180,1)</f>
        <v>0</v>
      </c>
      <c r="BL180" s="17" t="s">
        <v>139</v>
      </c>
      <c r="BM180" s="206" t="s">
        <v>677</v>
      </c>
    </row>
    <row r="181" spans="1:47" s="2" customFormat="1" ht="12">
      <c r="A181" s="38"/>
      <c r="B181" s="39"/>
      <c r="C181" s="40"/>
      <c r="D181" s="208" t="s">
        <v>125</v>
      </c>
      <c r="E181" s="40"/>
      <c r="F181" s="209" t="s">
        <v>678</v>
      </c>
      <c r="G181" s="40"/>
      <c r="H181" s="40"/>
      <c r="I181" s="210"/>
      <c r="J181" s="40"/>
      <c r="K181" s="40"/>
      <c r="L181" s="44"/>
      <c r="M181" s="211"/>
      <c r="N181" s="21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82</v>
      </c>
    </row>
    <row r="182" spans="1:51" s="13" customFormat="1" ht="12">
      <c r="A182" s="13"/>
      <c r="B182" s="226"/>
      <c r="C182" s="227"/>
      <c r="D182" s="228" t="s">
        <v>183</v>
      </c>
      <c r="E182" s="229" t="s">
        <v>19</v>
      </c>
      <c r="F182" s="230" t="s">
        <v>617</v>
      </c>
      <c r="G182" s="227"/>
      <c r="H182" s="231">
        <v>38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183</v>
      </c>
      <c r="AU182" s="237" t="s">
        <v>82</v>
      </c>
      <c r="AV182" s="13" t="s">
        <v>82</v>
      </c>
      <c r="AW182" s="13" t="s">
        <v>33</v>
      </c>
      <c r="AX182" s="13" t="s">
        <v>72</v>
      </c>
      <c r="AY182" s="237" t="s">
        <v>117</v>
      </c>
    </row>
    <row r="183" spans="1:65" s="2" customFormat="1" ht="37.8" customHeight="1">
      <c r="A183" s="38"/>
      <c r="B183" s="39"/>
      <c r="C183" s="196" t="s">
        <v>364</v>
      </c>
      <c r="D183" s="196" t="s">
        <v>118</v>
      </c>
      <c r="E183" s="197" t="s">
        <v>679</v>
      </c>
      <c r="F183" s="198" t="s">
        <v>680</v>
      </c>
      <c r="G183" s="199" t="s">
        <v>205</v>
      </c>
      <c r="H183" s="200">
        <v>3.45</v>
      </c>
      <c r="I183" s="201"/>
      <c r="J183" s="200">
        <f>ROUND(I183*H183,1)</f>
        <v>0</v>
      </c>
      <c r="K183" s="198" t="s">
        <v>122</v>
      </c>
      <c r="L183" s="44"/>
      <c r="M183" s="202" t="s">
        <v>19</v>
      </c>
      <c r="N183" s="203" t="s">
        <v>43</v>
      </c>
      <c r="O183" s="84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6" t="s">
        <v>139</v>
      </c>
      <c r="AT183" s="206" t="s">
        <v>118</v>
      </c>
      <c r="AU183" s="206" t="s">
        <v>82</v>
      </c>
      <c r="AY183" s="17" t="s">
        <v>117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7" t="s">
        <v>80</v>
      </c>
      <c r="BK183" s="207">
        <f>ROUND(I183*H183,1)</f>
        <v>0</v>
      </c>
      <c r="BL183" s="17" t="s">
        <v>139</v>
      </c>
      <c r="BM183" s="206" t="s">
        <v>681</v>
      </c>
    </row>
    <row r="184" spans="1:47" s="2" customFormat="1" ht="12">
      <c r="A184" s="38"/>
      <c r="B184" s="39"/>
      <c r="C184" s="40"/>
      <c r="D184" s="208" t="s">
        <v>125</v>
      </c>
      <c r="E184" s="40"/>
      <c r="F184" s="209" t="s">
        <v>682</v>
      </c>
      <c r="G184" s="40"/>
      <c r="H184" s="40"/>
      <c r="I184" s="210"/>
      <c r="J184" s="40"/>
      <c r="K184" s="40"/>
      <c r="L184" s="44"/>
      <c r="M184" s="211"/>
      <c r="N184" s="21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125</v>
      </c>
      <c r="AU184" s="17" t="s">
        <v>82</v>
      </c>
    </row>
    <row r="185" spans="1:51" s="13" customFormat="1" ht="12">
      <c r="A185" s="13"/>
      <c r="B185" s="226"/>
      <c r="C185" s="227"/>
      <c r="D185" s="228" t="s">
        <v>183</v>
      </c>
      <c r="E185" s="229" t="s">
        <v>19</v>
      </c>
      <c r="F185" s="230" t="s">
        <v>683</v>
      </c>
      <c r="G185" s="227"/>
      <c r="H185" s="231">
        <v>3.45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183</v>
      </c>
      <c r="AU185" s="237" t="s">
        <v>82</v>
      </c>
      <c r="AV185" s="13" t="s">
        <v>82</v>
      </c>
      <c r="AW185" s="13" t="s">
        <v>33</v>
      </c>
      <c r="AX185" s="13" t="s">
        <v>72</v>
      </c>
      <c r="AY185" s="237" t="s">
        <v>117</v>
      </c>
    </row>
    <row r="186" spans="1:65" s="2" customFormat="1" ht="33" customHeight="1">
      <c r="A186" s="38"/>
      <c r="B186" s="39"/>
      <c r="C186" s="196" t="s">
        <v>684</v>
      </c>
      <c r="D186" s="196" t="s">
        <v>118</v>
      </c>
      <c r="E186" s="197" t="s">
        <v>376</v>
      </c>
      <c r="F186" s="198" t="s">
        <v>377</v>
      </c>
      <c r="G186" s="199" t="s">
        <v>197</v>
      </c>
      <c r="H186" s="200">
        <v>1159.41</v>
      </c>
      <c r="I186" s="201"/>
      <c r="J186" s="200">
        <f>ROUND(I186*H186,1)</f>
        <v>0</v>
      </c>
      <c r="K186" s="198" t="s">
        <v>122</v>
      </c>
      <c r="L186" s="44"/>
      <c r="M186" s="202" t="s">
        <v>19</v>
      </c>
      <c r="N186" s="203" t="s">
        <v>43</v>
      </c>
      <c r="O186" s="84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6" t="s">
        <v>139</v>
      </c>
      <c r="AT186" s="206" t="s">
        <v>118</v>
      </c>
      <c r="AU186" s="206" t="s">
        <v>82</v>
      </c>
      <c r="AY186" s="17" t="s">
        <v>117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7" t="s">
        <v>80</v>
      </c>
      <c r="BK186" s="207">
        <f>ROUND(I186*H186,1)</f>
        <v>0</v>
      </c>
      <c r="BL186" s="17" t="s">
        <v>139</v>
      </c>
      <c r="BM186" s="206" t="s">
        <v>685</v>
      </c>
    </row>
    <row r="187" spans="1:47" s="2" customFormat="1" ht="12">
      <c r="A187" s="38"/>
      <c r="B187" s="39"/>
      <c r="C187" s="40"/>
      <c r="D187" s="208" t="s">
        <v>125</v>
      </c>
      <c r="E187" s="40"/>
      <c r="F187" s="209" t="s">
        <v>379</v>
      </c>
      <c r="G187" s="40"/>
      <c r="H187" s="40"/>
      <c r="I187" s="210"/>
      <c r="J187" s="40"/>
      <c r="K187" s="40"/>
      <c r="L187" s="44"/>
      <c r="M187" s="211"/>
      <c r="N187" s="21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125</v>
      </c>
      <c r="AU187" s="17" t="s">
        <v>82</v>
      </c>
    </row>
    <row r="188" spans="1:51" s="15" customFormat="1" ht="12">
      <c r="A188" s="15"/>
      <c r="B188" s="249"/>
      <c r="C188" s="250"/>
      <c r="D188" s="228" t="s">
        <v>183</v>
      </c>
      <c r="E188" s="251" t="s">
        <v>19</v>
      </c>
      <c r="F188" s="252" t="s">
        <v>440</v>
      </c>
      <c r="G188" s="250"/>
      <c r="H188" s="251" t="s">
        <v>19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8" t="s">
        <v>183</v>
      </c>
      <c r="AU188" s="258" t="s">
        <v>82</v>
      </c>
      <c r="AV188" s="15" t="s">
        <v>80</v>
      </c>
      <c r="AW188" s="15" t="s">
        <v>33</v>
      </c>
      <c r="AX188" s="15" t="s">
        <v>72</v>
      </c>
      <c r="AY188" s="258" t="s">
        <v>117</v>
      </c>
    </row>
    <row r="189" spans="1:51" s="13" customFormat="1" ht="12">
      <c r="A189" s="13"/>
      <c r="B189" s="226"/>
      <c r="C189" s="227"/>
      <c r="D189" s="228" t="s">
        <v>183</v>
      </c>
      <c r="E189" s="229" t="s">
        <v>19</v>
      </c>
      <c r="F189" s="230" t="s">
        <v>686</v>
      </c>
      <c r="G189" s="227"/>
      <c r="H189" s="231">
        <v>56.33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183</v>
      </c>
      <c r="AU189" s="237" t="s">
        <v>82</v>
      </c>
      <c r="AV189" s="13" t="s">
        <v>82</v>
      </c>
      <c r="AW189" s="13" t="s">
        <v>33</v>
      </c>
      <c r="AX189" s="13" t="s">
        <v>72</v>
      </c>
      <c r="AY189" s="237" t="s">
        <v>117</v>
      </c>
    </row>
    <row r="190" spans="1:51" s="15" customFormat="1" ht="12">
      <c r="A190" s="15"/>
      <c r="B190" s="249"/>
      <c r="C190" s="250"/>
      <c r="D190" s="228" t="s">
        <v>183</v>
      </c>
      <c r="E190" s="251" t="s">
        <v>19</v>
      </c>
      <c r="F190" s="252" t="s">
        <v>380</v>
      </c>
      <c r="G190" s="250"/>
      <c r="H190" s="251" t="s">
        <v>19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183</v>
      </c>
      <c r="AU190" s="258" t="s">
        <v>82</v>
      </c>
      <c r="AV190" s="15" t="s">
        <v>80</v>
      </c>
      <c r="AW190" s="15" t="s">
        <v>33</v>
      </c>
      <c r="AX190" s="15" t="s">
        <v>72</v>
      </c>
      <c r="AY190" s="258" t="s">
        <v>117</v>
      </c>
    </row>
    <row r="191" spans="1:51" s="13" customFormat="1" ht="12">
      <c r="A191" s="13"/>
      <c r="B191" s="226"/>
      <c r="C191" s="227"/>
      <c r="D191" s="228" t="s">
        <v>183</v>
      </c>
      <c r="E191" s="229" t="s">
        <v>19</v>
      </c>
      <c r="F191" s="230" t="s">
        <v>687</v>
      </c>
      <c r="G191" s="227"/>
      <c r="H191" s="231">
        <v>832.64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183</v>
      </c>
      <c r="AU191" s="237" t="s">
        <v>82</v>
      </c>
      <c r="AV191" s="13" t="s">
        <v>82</v>
      </c>
      <c r="AW191" s="13" t="s">
        <v>33</v>
      </c>
      <c r="AX191" s="13" t="s">
        <v>72</v>
      </c>
      <c r="AY191" s="237" t="s">
        <v>117</v>
      </c>
    </row>
    <row r="192" spans="1:51" s="15" customFormat="1" ht="12">
      <c r="A192" s="15"/>
      <c r="B192" s="249"/>
      <c r="C192" s="250"/>
      <c r="D192" s="228" t="s">
        <v>183</v>
      </c>
      <c r="E192" s="251" t="s">
        <v>19</v>
      </c>
      <c r="F192" s="252" t="s">
        <v>382</v>
      </c>
      <c r="G192" s="250"/>
      <c r="H192" s="251" t="s">
        <v>19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183</v>
      </c>
      <c r="AU192" s="258" t="s">
        <v>82</v>
      </c>
      <c r="AV192" s="15" t="s">
        <v>80</v>
      </c>
      <c r="AW192" s="15" t="s">
        <v>33</v>
      </c>
      <c r="AX192" s="15" t="s">
        <v>72</v>
      </c>
      <c r="AY192" s="258" t="s">
        <v>117</v>
      </c>
    </row>
    <row r="193" spans="1:51" s="13" customFormat="1" ht="12">
      <c r="A193" s="13"/>
      <c r="B193" s="226"/>
      <c r="C193" s="227"/>
      <c r="D193" s="228" t="s">
        <v>183</v>
      </c>
      <c r="E193" s="229" t="s">
        <v>19</v>
      </c>
      <c r="F193" s="230" t="s">
        <v>688</v>
      </c>
      <c r="G193" s="227"/>
      <c r="H193" s="231">
        <v>270.44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183</v>
      </c>
      <c r="AU193" s="237" t="s">
        <v>82</v>
      </c>
      <c r="AV193" s="13" t="s">
        <v>82</v>
      </c>
      <c r="AW193" s="13" t="s">
        <v>33</v>
      </c>
      <c r="AX193" s="13" t="s">
        <v>72</v>
      </c>
      <c r="AY193" s="237" t="s">
        <v>117</v>
      </c>
    </row>
    <row r="194" spans="1:65" s="2" customFormat="1" ht="62.7" customHeight="1">
      <c r="A194" s="38"/>
      <c r="B194" s="39"/>
      <c r="C194" s="196" t="s">
        <v>689</v>
      </c>
      <c r="D194" s="196" t="s">
        <v>118</v>
      </c>
      <c r="E194" s="197" t="s">
        <v>384</v>
      </c>
      <c r="F194" s="198" t="s">
        <v>385</v>
      </c>
      <c r="G194" s="199" t="s">
        <v>197</v>
      </c>
      <c r="H194" s="200">
        <v>1159.41</v>
      </c>
      <c r="I194" s="201"/>
      <c r="J194" s="200">
        <f>ROUND(I194*H194,1)</f>
        <v>0</v>
      </c>
      <c r="K194" s="198" t="s">
        <v>122</v>
      </c>
      <c r="L194" s="44"/>
      <c r="M194" s="202" t="s">
        <v>19</v>
      </c>
      <c r="N194" s="203" t="s">
        <v>43</v>
      </c>
      <c r="O194" s="84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6" t="s">
        <v>139</v>
      </c>
      <c r="AT194" s="206" t="s">
        <v>118</v>
      </c>
      <c r="AU194" s="206" t="s">
        <v>82</v>
      </c>
      <c r="AY194" s="17" t="s">
        <v>117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7" t="s">
        <v>80</v>
      </c>
      <c r="BK194" s="207">
        <f>ROUND(I194*H194,1)</f>
        <v>0</v>
      </c>
      <c r="BL194" s="17" t="s">
        <v>139</v>
      </c>
      <c r="BM194" s="206" t="s">
        <v>690</v>
      </c>
    </row>
    <row r="195" spans="1:47" s="2" customFormat="1" ht="12">
      <c r="A195" s="38"/>
      <c r="B195" s="39"/>
      <c r="C195" s="40"/>
      <c r="D195" s="208" t="s">
        <v>125</v>
      </c>
      <c r="E195" s="40"/>
      <c r="F195" s="209" t="s">
        <v>387</v>
      </c>
      <c r="G195" s="40"/>
      <c r="H195" s="40"/>
      <c r="I195" s="210"/>
      <c r="J195" s="40"/>
      <c r="K195" s="40"/>
      <c r="L195" s="44"/>
      <c r="M195" s="211"/>
      <c r="N195" s="212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125</v>
      </c>
      <c r="AU195" s="17" t="s">
        <v>82</v>
      </c>
    </row>
    <row r="196" spans="1:65" s="2" customFormat="1" ht="66.75" customHeight="1">
      <c r="A196" s="38"/>
      <c r="B196" s="39"/>
      <c r="C196" s="196" t="s">
        <v>691</v>
      </c>
      <c r="D196" s="196" t="s">
        <v>118</v>
      </c>
      <c r="E196" s="197" t="s">
        <v>389</v>
      </c>
      <c r="F196" s="198" t="s">
        <v>390</v>
      </c>
      <c r="G196" s="199" t="s">
        <v>197</v>
      </c>
      <c r="H196" s="200">
        <v>11594.1</v>
      </c>
      <c r="I196" s="201"/>
      <c r="J196" s="200">
        <f>ROUND(I196*H196,1)</f>
        <v>0</v>
      </c>
      <c r="K196" s="198" t="s">
        <v>122</v>
      </c>
      <c r="L196" s="44"/>
      <c r="M196" s="202" t="s">
        <v>19</v>
      </c>
      <c r="N196" s="203" t="s">
        <v>43</v>
      </c>
      <c r="O196" s="84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6" t="s">
        <v>139</v>
      </c>
      <c r="AT196" s="206" t="s">
        <v>118</v>
      </c>
      <c r="AU196" s="206" t="s">
        <v>82</v>
      </c>
      <c r="AY196" s="17" t="s">
        <v>117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7" t="s">
        <v>80</v>
      </c>
      <c r="BK196" s="207">
        <f>ROUND(I196*H196,1)</f>
        <v>0</v>
      </c>
      <c r="BL196" s="17" t="s">
        <v>139</v>
      </c>
      <c r="BM196" s="206" t="s">
        <v>692</v>
      </c>
    </row>
    <row r="197" spans="1:47" s="2" customFormat="1" ht="12">
      <c r="A197" s="38"/>
      <c r="B197" s="39"/>
      <c r="C197" s="40"/>
      <c r="D197" s="208" t="s">
        <v>125</v>
      </c>
      <c r="E197" s="40"/>
      <c r="F197" s="209" t="s">
        <v>392</v>
      </c>
      <c r="G197" s="40"/>
      <c r="H197" s="40"/>
      <c r="I197" s="210"/>
      <c r="J197" s="40"/>
      <c r="K197" s="40"/>
      <c r="L197" s="44"/>
      <c r="M197" s="211"/>
      <c r="N197" s="21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125</v>
      </c>
      <c r="AU197" s="17" t="s">
        <v>82</v>
      </c>
    </row>
    <row r="198" spans="1:51" s="13" customFormat="1" ht="12">
      <c r="A198" s="13"/>
      <c r="B198" s="226"/>
      <c r="C198" s="227"/>
      <c r="D198" s="228" t="s">
        <v>183</v>
      </c>
      <c r="E198" s="229" t="s">
        <v>19</v>
      </c>
      <c r="F198" s="230" t="s">
        <v>693</v>
      </c>
      <c r="G198" s="227"/>
      <c r="H198" s="231">
        <v>11594.1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183</v>
      </c>
      <c r="AU198" s="237" t="s">
        <v>82</v>
      </c>
      <c r="AV198" s="13" t="s">
        <v>82</v>
      </c>
      <c r="AW198" s="13" t="s">
        <v>33</v>
      </c>
      <c r="AX198" s="13" t="s">
        <v>72</v>
      </c>
      <c r="AY198" s="237" t="s">
        <v>117</v>
      </c>
    </row>
    <row r="199" spans="1:65" s="2" customFormat="1" ht="44.25" customHeight="1">
      <c r="A199" s="38"/>
      <c r="B199" s="39"/>
      <c r="C199" s="196" t="s">
        <v>694</v>
      </c>
      <c r="D199" s="196" t="s">
        <v>118</v>
      </c>
      <c r="E199" s="197" t="s">
        <v>394</v>
      </c>
      <c r="F199" s="198" t="s">
        <v>366</v>
      </c>
      <c r="G199" s="199" t="s">
        <v>205</v>
      </c>
      <c r="H199" s="200">
        <v>2260.85</v>
      </c>
      <c r="I199" s="201"/>
      <c r="J199" s="200">
        <f>ROUND(I199*H199,1)</f>
        <v>0</v>
      </c>
      <c r="K199" s="198" t="s">
        <v>122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695</v>
      </c>
    </row>
    <row r="200" spans="1:47" s="2" customFormat="1" ht="12">
      <c r="A200" s="38"/>
      <c r="B200" s="39"/>
      <c r="C200" s="40"/>
      <c r="D200" s="208" t="s">
        <v>125</v>
      </c>
      <c r="E200" s="40"/>
      <c r="F200" s="209" t="s">
        <v>396</v>
      </c>
      <c r="G200" s="40"/>
      <c r="H200" s="40"/>
      <c r="I200" s="210"/>
      <c r="J200" s="40"/>
      <c r="K200" s="40"/>
      <c r="L200" s="44"/>
      <c r="M200" s="211"/>
      <c r="N200" s="21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82</v>
      </c>
    </row>
    <row r="201" spans="1:51" s="13" customFormat="1" ht="12">
      <c r="A201" s="13"/>
      <c r="B201" s="226"/>
      <c r="C201" s="227"/>
      <c r="D201" s="228" t="s">
        <v>183</v>
      </c>
      <c r="E201" s="229" t="s">
        <v>19</v>
      </c>
      <c r="F201" s="230" t="s">
        <v>696</v>
      </c>
      <c r="G201" s="227"/>
      <c r="H201" s="231">
        <v>2260.85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183</v>
      </c>
      <c r="AU201" s="237" t="s">
        <v>82</v>
      </c>
      <c r="AV201" s="13" t="s">
        <v>82</v>
      </c>
      <c r="AW201" s="13" t="s">
        <v>33</v>
      </c>
      <c r="AX201" s="13" t="s">
        <v>72</v>
      </c>
      <c r="AY201" s="237" t="s">
        <v>117</v>
      </c>
    </row>
    <row r="202" spans="1:65" s="2" customFormat="1" ht="66.75" customHeight="1">
      <c r="A202" s="38"/>
      <c r="B202" s="39"/>
      <c r="C202" s="196" t="s">
        <v>697</v>
      </c>
      <c r="D202" s="196" t="s">
        <v>118</v>
      </c>
      <c r="E202" s="197" t="s">
        <v>698</v>
      </c>
      <c r="F202" s="198" t="s">
        <v>699</v>
      </c>
      <c r="G202" s="199" t="s">
        <v>197</v>
      </c>
      <c r="H202" s="200">
        <v>1758.36</v>
      </c>
      <c r="I202" s="201"/>
      <c r="J202" s="200">
        <f>ROUND(I202*H202,1)</f>
        <v>0</v>
      </c>
      <c r="K202" s="198" t="s">
        <v>122</v>
      </c>
      <c r="L202" s="44"/>
      <c r="M202" s="202" t="s">
        <v>19</v>
      </c>
      <c r="N202" s="203" t="s">
        <v>43</v>
      </c>
      <c r="O202" s="84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6" t="s">
        <v>139</v>
      </c>
      <c r="AT202" s="206" t="s">
        <v>118</v>
      </c>
      <c r="AU202" s="206" t="s">
        <v>82</v>
      </c>
      <c r="AY202" s="17" t="s">
        <v>117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7" t="s">
        <v>80</v>
      </c>
      <c r="BK202" s="207">
        <f>ROUND(I202*H202,1)</f>
        <v>0</v>
      </c>
      <c r="BL202" s="17" t="s">
        <v>139</v>
      </c>
      <c r="BM202" s="206" t="s">
        <v>700</v>
      </c>
    </row>
    <row r="203" spans="1:47" s="2" customFormat="1" ht="12">
      <c r="A203" s="38"/>
      <c r="B203" s="39"/>
      <c r="C203" s="40"/>
      <c r="D203" s="208" t="s">
        <v>125</v>
      </c>
      <c r="E203" s="40"/>
      <c r="F203" s="209" t="s">
        <v>701</v>
      </c>
      <c r="G203" s="40"/>
      <c r="H203" s="40"/>
      <c r="I203" s="210"/>
      <c r="J203" s="40"/>
      <c r="K203" s="40"/>
      <c r="L203" s="44"/>
      <c r="M203" s="211"/>
      <c r="N203" s="212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125</v>
      </c>
      <c r="AU203" s="17" t="s">
        <v>82</v>
      </c>
    </row>
    <row r="204" spans="1:51" s="15" customFormat="1" ht="12">
      <c r="A204" s="15"/>
      <c r="B204" s="249"/>
      <c r="C204" s="250"/>
      <c r="D204" s="228" t="s">
        <v>183</v>
      </c>
      <c r="E204" s="251" t="s">
        <v>19</v>
      </c>
      <c r="F204" s="252" t="s">
        <v>440</v>
      </c>
      <c r="G204" s="250"/>
      <c r="H204" s="251" t="s">
        <v>19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183</v>
      </c>
      <c r="AU204" s="258" t="s">
        <v>82</v>
      </c>
      <c r="AV204" s="15" t="s">
        <v>80</v>
      </c>
      <c r="AW204" s="15" t="s">
        <v>33</v>
      </c>
      <c r="AX204" s="15" t="s">
        <v>72</v>
      </c>
      <c r="AY204" s="258" t="s">
        <v>117</v>
      </c>
    </row>
    <row r="205" spans="1:51" s="13" customFormat="1" ht="12">
      <c r="A205" s="13"/>
      <c r="B205" s="226"/>
      <c r="C205" s="227"/>
      <c r="D205" s="228" t="s">
        <v>183</v>
      </c>
      <c r="E205" s="229" t="s">
        <v>19</v>
      </c>
      <c r="F205" s="230" t="s">
        <v>702</v>
      </c>
      <c r="G205" s="227"/>
      <c r="H205" s="231">
        <v>109.25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183</v>
      </c>
      <c r="AU205" s="237" t="s">
        <v>82</v>
      </c>
      <c r="AV205" s="13" t="s">
        <v>82</v>
      </c>
      <c r="AW205" s="13" t="s">
        <v>33</v>
      </c>
      <c r="AX205" s="13" t="s">
        <v>72</v>
      </c>
      <c r="AY205" s="237" t="s">
        <v>117</v>
      </c>
    </row>
    <row r="206" spans="1:51" s="15" customFormat="1" ht="12">
      <c r="A206" s="15"/>
      <c r="B206" s="249"/>
      <c r="C206" s="250"/>
      <c r="D206" s="228" t="s">
        <v>183</v>
      </c>
      <c r="E206" s="251" t="s">
        <v>19</v>
      </c>
      <c r="F206" s="252" t="s">
        <v>380</v>
      </c>
      <c r="G206" s="250"/>
      <c r="H206" s="251" t="s">
        <v>19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183</v>
      </c>
      <c r="AU206" s="258" t="s">
        <v>82</v>
      </c>
      <c r="AV206" s="15" t="s">
        <v>80</v>
      </c>
      <c r="AW206" s="15" t="s">
        <v>33</v>
      </c>
      <c r="AX206" s="15" t="s">
        <v>72</v>
      </c>
      <c r="AY206" s="258" t="s">
        <v>117</v>
      </c>
    </row>
    <row r="207" spans="1:51" s="13" customFormat="1" ht="12">
      <c r="A207" s="13"/>
      <c r="B207" s="226"/>
      <c r="C207" s="227"/>
      <c r="D207" s="228" t="s">
        <v>183</v>
      </c>
      <c r="E207" s="229" t="s">
        <v>19</v>
      </c>
      <c r="F207" s="230" t="s">
        <v>703</v>
      </c>
      <c r="G207" s="227"/>
      <c r="H207" s="231">
        <v>902.33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183</v>
      </c>
      <c r="AU207" s="237" t="s">
        <v>82</v>
      </c>
      <c r="AV207" s="13" t="s">
        <v>82</v>
      </c>
      <c r="AW207" s="13" t="s">
        <v>33</v>
      </c>
      <c r="AX207" s="13" t="s">
        <v>72</v>
      </c>
      <c r="AY207" s="237" t="s">
        <v>117</v>
      </c>
    </row>
    <row r="208" spans="1:51" s="15" customFormat="1" ht="12">
      <c r="A208" s="15"/>
      <c r="B208" s="249"/>
      <c r="C208" s="250"/>
      <c r="D208" s="228" t="s">
        <v>183</v>
      </c>
      <c r="E208" s="251" t="s">
        <v>19</v>
      </c>
      <c r="F208" s="252" t="s">
        <v>382</v>
      </c>
      <c r="G208" s="250"/>
      <c r="H208" s="251" t="s">
        <v>19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8" t="s">
        <v>183</v>
      </c>
      <c r="AU208" s="258" t="s">
        <v>82</v>
      </c>
      <c r="AV208" s="15" t="s">
        <v>80</v>
      </c>
      <c r="AW208" s="15" t="s">
        <v>33</v>
      </c>
      <c r="AX208" s="15" t="s">
        <v>72</v>
      </c>
      <c r="AY208" s="258" t="s">
        <v>117</v>
      </c>
    </row>
    <row r="209" spans="1:51" s="13" customFormat="1" ht="12">
      <c r="A209" s="13"/>
      <c r="B209" s="226"/>
      <c r="C209" s="227"/>
      <c r="D209" s="228" t="s">
        <v>183</v>
      </c>
      <c r="E209" s="229" t="s">
        <v>19</v>
      </c>
      <c r="F209" s="230" t="s">
        <v>704</v>
      </c>
      <c r="G209" s="227"/>
      <c r="H209" s="231">
        <v>746.78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183</v>
      </c>
      <c r="AU209" s="237" t="s">
        <v>82</v>
      </c>
      <c r="AV209" s="13" t="s">
        <v>82</v>
      </c>
      <c r="AW209" s="13" t="s">
        <v>33</v>
      </c>
      <c r="AX209" s="13" t="s">
        <v>72</v>
      </c>
      <c r="AY209" s="237" t="s">
        <v>117</v>
      </c>
    </row>
    <row r="210" spans="1:65" s="2" customFormat="1" ht="16.5" customHeight="1">
      <c r="A210" s="38"/>
      <c r="B210" s="39"/>
      <c r="C210" s="259" t="s">
        <v>705</v>
      </c>
      <c r="D210" s="259" t="s">
        <v>202</v>
      </c>
      <c r="E210" s="260" t="s">
        <v>706</v>
      </c>
      <c r="F210" s="261" t="s">
        <v>707</v>
      </c>
      <c r="G210" s="262" t="s">
        <v>205</v>
      </c>
      <c r="H210" s="263">
        <v>3956.31</v>
      </c>
      <c r="I210" s="264"/>
      <c r="J210" s="263">
        <f>ROUND(I210*H210,1)</f>
        <v>0</v>
      </c>
      <c r="K210" s="261" t="s">
        <v>122</v>
      </c>
      <c r="L210" s="265"/>
      <c r="M210" s="266" t="s">
        <v>19</v>
      </c>
      <c r="N210" s="267" t="s">
        <v>43</v>
      </c>
      <c r="O210" s="84"/>
      <c r="P210" s="204">
        <f>O210*H210</f>
        <v>0</v>
      </c>
      <c r="Q210" s="204">
        <v>1</v>
      </c>
      <c r="R210" s="204">
        <f>Q210*H210</f>
        <v>3956.31</v>
      </c>
      <c r="S210" s="204">
        <v>0</v>
      </c>
      <c r="T210" s="20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6" t="s">
        <v>493</v>
      </c>
      <c r="AT210" s="206" t="s">
        <v>202</v>
      </c>
      <c r="AU210" s="206" t="s">
        <v>82</v>
      </c>
      <c r="AY210" s="17" t="s">
        <v>117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7" t="s">
        <v>80</v>
      </c>
      <c r="BK210" s="207">
        <f>ROUND(I210*H210,1)</f>
        <v>0</v>
      </c>
      <c r="BL210" s="17" t="s">
        <v>494</v>
      </c>
      <c r="BM210" s="206" t="s">
        <v>708</v>
      </c>
    </row>
    <row r="211" spans="1:51" s="13" customFormat="1" ht="12">
      <c r="A211" s="13"/>
      <c r="B211" s="226"/>
      <c r="C211" s="227"/>
      <c r="D211" s="228" t="s">
        <v>183</v>
      </c>
      <c r="E211" s="229" t="s">
        <v>19</v>
      </c>
      <c r="F211" s="230" t="s">
        <v>709</v>
      </c>
      <c r="G211" s="227"/>
      <c r="H211" s="231">
        <v>3956.31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183</v>
      </c>
      <c r="AU211" s="237" t="s">
        <v>82</v>
      </c>
      <c r="AV211" s="13" t="s">
        <v>82</v>
      </c>
      <c r="AW211" s="13" t="s">
        <v>33</v>
      </c>
      <c r="AX211" s="13" t="s">
        <v>72</v>
      </c>
      <c r="AY211" s="237" t="s">
        <v>117</v>
      </c>
    </row>
    <row r="212" spans="1:65" s="2" customFormat="1" ht="33" customHeight="1">
      <c r="A212" s="38"/>
      <c r="B212" s="39"/>
      <c r="C212" s="196" t="s">
        <v>710</v>
      </c>
      <c r="D212" s="196" t="s">
        <v>118</v>
      </c>
      <c r="E212" s="197" t="s">
        <v>711</v>
      </c>
      <c r="F212" s="198" t="s">
        <v>712</v>
      </c>
      <c r="G212" s="199" t="s">
        <v>180</v>
      </c>
      <c r="H212" s="200">
        <v>136</v>
      </c>
      <c r="I212" s="201"/>
      <c r="J212" s="200">
        <f>ROUND(I212*H212,1)</f>
        <v>0</v>
      </c>
      <c r="K212" s="198" t="s">
        <v>122</v>
      </c>
      <c r="L212" s="44"/>
      <c r="M212" s="202" t="s">
        <v>19</v>
      </c>
      <c r="N212" s="203" t="s">
        <v>43</v>
      </c>
      <c r="O212" s="84"/>
      <c r="P212" s="204">
        <f>O212*H212</f>
        <v>0</v>
      </c>
      <c r="Q212" s="204">
        <v>0</v>
      </c>
      <c r="R212" s="204">
        <f>Q212*H212</f>
        <v>0</v>
      </c>
      <c r="S212" s="204">
        <v>0</v>
      </c>
      <c r="T212" s="20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6" t="s">
        <v>139</v>
      </c>
      <c r="AT212" s="206" t="s">
        <v>118</v>
      </c>
      <c r="AU212" s="206" t="s">
        <v>82</v>
      </c>
      <c r="AY212" s="17" t="s">
        <v>117</v>
      </c>
      <c r="BE212" s="207">
        <f>IF(N212="základní",J212,0)</f>
        <v>0</v>
      </c>
      <c r="BF212" s="207">
        <f>IF(N212="snížená",J212,0)</f>
        <v>0</v>
      </c>
      <c r="BG212" s="207">
        <f>IF(N212="zákl. přenesená",J212,0)</f>
        <v>0</v>
      </c>
      <c r="BH212" s="207">
        <f>IF(N212="sníž. přenesená",J212,0)</f>
        <v>0</v>
      </c>
      <c r="BI212" s="207">
        <f>IF(N212="nulová",J212,0)</f>
        <v>0</v>
      </c>
      <c r="BJ212" s="17" t="s">
        <v>80</v>
      </c>
      <c r="BK212" s="207">
        <f>ROUND(I212*H212,1)</f>
        <v>0</v>
      </c>
      <c r="BL212" s="17" t="s">
        <v>139</v>
      </c>
      <c r="BM212" s="206" t="s">
        <v>713</v>
      </c>
    </row>
    <row r="213" spans="1:47" s="2" customFormat="1" ht="12">
      <c r="A213" s="38"/>
      <c r="B213" s="39"/>
      <c r="C213" s="40"/>
      <c r="D213" s="208" t="s">
        <v>125</v>
      </c>
      <c r="E213" s="40"/>
      <c r="F213" s="209" t="s">
        <v>714</v>
      </c>
      <c r="G213" s="40"/>
      <c r="H213" s="40"/>
      <c r="I213" s="210"/>
      <c r="J213" s="40"/>
      <c r="K213" s="40"/>
      <c r="L213" s="44"/>
      <c r="M213" s="211"/>
      <c r="N213" s="212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125</v>
      </c>
      <c r="AU213" s="17" t="s">
        <v>82</v>
      </c>
    </row>
    <row r="214" spans="1:51" s="15" customFormat="1" ht="12">
      <c r="A214" s="15"/>
      <c r="B214" s="249"/>
      <c r="C214" s="250"/>
      <c r="D214" s="228" t="s">
        <v>183</v>
      </c>
      <c r="E214" s="251" t="s">
        <v>19</v>
      </c>
      <c r="F214" s="252" t="s">
        <v>440</v>
      </c>
      <c r="G214" s="250"/>
      <c r="H214" s="251" t="s">
        <v>19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183</v>
      </c>
      <c r="AU214" s="258" t="s">
        <v>82</v>
      </c>
      <c r="AV214" s="15" t="s">
        <v>80</v>
      </c>
      <c r="AW214" s="15" t="s">
        <v>33</v>
      </c>
      <c r="AX214" s="15" t="s">
        <v>72</v>
      </c>
      <c r="AY214" s="258" t="s">
        <v>117</v>
      </c>
    </row>
    <row r="215" spans="1:51" s="13" customFormat="1" ht="12">
      <c r="A215" s="13"/>
      <c r="B215" s="226"/>
      <c r="C215" s="227"/>
      <c r="D215" s="228" t="s">
        <v>183</v>
      </c>
      <c r="E215" s="229" t="s">
        <v>19</v>
      </c>
      <c r="F215" s="230" t="s">
        <v>8</v>
      </c>
      <c r="G215" s="227"/>
      <c r="H215" s="231">
        <v>15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183</v>
      </c>
      <c r="AU215" s="237" t="s">
        <v>82</v>
      </c>
      <c r="AV215" s="13" t="s">
        <v>82</v>
      </c>
      <c r="AW215" s="13" t="s">
        <v>33</v>
      </c>
      <c r="AX215" s="13" t="s">
        <v>72</v>
      </c>
      <c r="AY215" s="237" t="s">
        <v>117</v>
      </c>
    </row>
    <row r="216" spans="1:51" s="15" customFormat="1" ht="12">
      <c r="A216" s="15"/>
      <c r="B216" s="249"/>
      <c r="C216" s="250"/>
      <c r="D216" s="228" t="s">
        <v>183</v>
      </c>
      <c r="E216" s="251" t="s">
        <v>19</v>
      </c>
      <c r="F216" s="252" t="s">
        <v>380</v>
      </c>
      <c r="G216" s="250"/>
      <c r="H216" s="251" t="s">
        <v>19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8" t="s">
        <v>183</v>
      </c>
      <c r="AU216" s="258" t="s">
        <v>82</v>
      </c>
      <c r="AV216" s="15" t="s">
        <v>80</v>
      </c>
      <c r="AW216" s="15" t="s">
        <v>33</v>
      </c>
      <c r="AX216" s="15" t="s">
        <v>72</v>
      </c>
      <c r="AY216" s="258" t="s">
        <v>117</v>
      </c>
    </row>
    <row r="217" spans="1:51" s="13" customFormat="1" ht="12">
      <c r="A217" s="13"/>
      <c r="B217" s="226"/>
      <c r="C217" s="227"/>
      <c r="D217" s="228" t="s">
        <v>183</v>
      </c>
      <c r="E217" s="229" t="s">
        <v>19</v>
      </c>
      <c r="F217" s="230" t="s">
        <v>622</v>
      </c>
      <c r="G217" s="227"/>
      <c r="H217" s="231">
        <v>68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183</v>
      </c>
      <c r="AU217" s="237" t="s">
        <v>82</v>
      </c>
      <c r="AV217" s="13" t="s">
        <v>82</v>
      </c>
      <c r="AW217" s="13" t="s">
        <v>33</v>
      </c>
      <c r="AX217" s="13" t="s">
        <v>72</v>
      </c>
      <c r="AY217" s="237" t="s">
        <v>117</v>
      </c>
    </row>
    <row r="218" spans="1:51" s="15" customFormat="1" ht="12">
      <c r="A218" s="15"/>
      <c r="B218" s="249"/>
      <c r="C218" s="250"/>
      <c r="D218" s="228" t="s">
        <v>183</v>
      </c>
      <c r="E218" s="251" t="s">
        <v>19</v>
      </c>
      <c r="F218" s="252" t="s">
        <v>382</v>
      </c>
      <c r="G218" s="250"/>
      <c r="H218" s="251" t="s">
        <v>19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183</v>
      </c>
      <c r="AU218" s="258" t="s">
        <v>82</v>
      </c>
      <c r="AV218" s="15" t="s">
        <v>80</v>
      </c>
      <c r="AW218" s="15" t="s">
        <v>33</v>
      </c>
      <c r="AX218" s="15" t="s">
        <v>72</v>
      </c>
      <c r="AY218" s="258" t="s">
        <v>117</v>
      </c>
    </row>
    <row r="219" spans="1:51" s="13" customFormat="1" ht="12">
      <c r="A219" s="13"/>
      <c r="B219" s="226"/>
      <c r="C219" s="227"/>
      <c r="D219" s="228" t="s">
        <v>183</v>
      </c>
      <c r="E219" s="229" t="s">
        <v>19</v>
      </c>
      <c r="F219" s="230" t="s">
        <v>623</v>
      </c>
      <c r="G219" s="227"/>
      <c r="H219" s="231">
        <v>53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183</v>
      </c>
      <c r="AU219" s="237" t="s">
        <v>82</v>
      </c>
      <c r="AV219" s="13" t="s">
        <v>82</v>
      </c>
      <c r="AW219" s="13" t="s">
        <v>33</v>
      </c>
      <c r="AX219" s="13" t="s">
        <v>72</v>
      </c>
      <c r="AY219" s="237" t="s">
        <v>117</v>
      </c>
    </row>
    <row r="220" spans="1:65" s="2" customFormat="1" ht="49.05" customHeight="1">
      <c r="A220" s="38"/>
      <c r="B220" s="39"/>
      <c r="C220" s="196" t="s">
        <v>715</v>
      </c>
      <c r="D220" s="196" t="s">
        <v>118</v>
      </c>
      <c r="E220" s="197" t="s">
        <v>716</v>
      </c>
      <c r="F220" s="198" t="s">
        <v>717</v>
      </c>
      <c r="G220" s="199" t="s">
        <v>197</v>
      </c>
      <c r="H220" s="200">
        <v>267.01</v>
      </c>
      <c r="I220" s="201"/>
      <c r="J220" s="200">
        <f>ROUND(I220*H220,1)</f>
        <v>0</v>
      </c>
      <c r="K220" s="198" t="s">
        <v>122</v>
      </c>
      <c r="L220" s="44"/>
      <c r="M220" s="202" t="s">
        <v>19</v>
      </c>
      <c r="N220" s="203" t="s">
        <v>43</v>
      </c>
      <c r="O220" s="84"/>
      <c r="P220" s="204">
        <f>O220*H220</f>
        <v>0</v>
      </c>
      <c r="Q220" s="204">
        <v>0</v>
      </c>
      <c r="R220" s="204">
        <f>Q220*H220</f>
        <v>0</v>
      </c>
      <c r="S220" s="204">
        <v>0</v>
      </c>
      <c r="T220" s="20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6" t="s">
        <v>139</v>
      </c>
      <c r="AT220" s="206" t="s">
        <v>118</v>
      </c>
      <c r="AU220" s="206" t="s">
        <v>82</v>
      </c>
      <c r="AY220" s="17" t="s">
        <v>117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7" t="s">
        <v>80</v>
      </c>
      <c r="BK220" s="207">
        <f>ROUND(I220*H220,1)</f>
        <v>0</v>
      </c>
      <c r="BL220" s="17" t="s">
        <v>139</v>
      </c>
      <c r="BM220" s="206" t="s">
        <v>718</v>
      </c>
    </row>
    <row r="221" spans="1:47" s="2" customFormat="1" ht="12">
      <c r="A221" s="38"/>
      <c r="B221" s="39"/>
      <c r="C221" s="40"/>
      <c r="D221" s="208" t="s">
        <v>125</v>
      </c>
      <c r="E221" s="40"/>
      <c r="F221" s="209" t="s">
        <v>719</v>
      </c>
      <c r="G221" s="40"/>
      <c r="H221" s="40"/>
      <c r="I221" s="210"/>
      <c r="J221" s="40"/>
      <c r="K221" s="40"/>
      <c r="L221" s="44"/>
      <c r="M221" s="211"/>
      <c r="N221" s="21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125</v>
      </c>
      <c r="AU221" s="17" t="s">
        <v>82</v>
      </c>
    </row>
    <row r="222" spans="1:51" s="15" customFormat="1" ht="12">
      <c r="A222" s="15"/>
      <c r="B222" s="249"/>
      <c r="C222" s="250"/>
      <c r="D222" s="228" t="s">
        <v>183</v>
      </c>
      <c r="E222" s="251" t="s">
        <v>19</v>
      </c>
      <c r="F222" s="252" t="s">
        <v>440</v>
      </c>
      <c r="G222" s="250"/>
      <c r="H222" s="251" t="s">
        <v>19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8" t="s">
        <v>183</v>
      </c>
      <c r="AU222" s="258" t="s">
        <v>82</v>
      </c>
      <c r="AV222" s="15" t="s">
        <v>80</v>
      </c>
      <c r="AW222" s="15" t="s">
        <v>33</v>
      </c>
      <c r="AX222" s="15" t="s">
        <v>72</v>
      </c>
      <c r="AY222" s="258" t="s">
        <v>117</v>
      </c>
    </row>
    <row r="223" spans="1:51" s="13" customFormat="1" ht="12">
      <c r="A223" s="13"/>
      <c r="B223" s="226"/>
      <c r="C223" s="227"/>
      <c r="D223" s="228" t="s">
        <v>183</v>
      </c>
      <c r="E223" s="229" t="s">
        <v>19</v>
      </c>
      <c r="F223" s="230" t="s">
        <v>720</v>
      </c>
      <c r="G223" s="227"/>
      <c r="H223" s="231">
        <v>15.68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183</v>
      </c>
      <c r="AU223" s="237" t="s">
        <v>82</v>
      </c>
      <c r="AV223" s="13" t="s">
        <v>82</v>
      </c>
      <c r="AW223" s="13" t="s">
        <v>33</v>
      </c>
      <c r="AX223" s="13" t="s">
        <v>72</v>
      </c>
      <c r="AY223" s="237" t="s">
        <v>117</v>
      </c>
    </row>
    <row r="224" spans="1:51" s="15" customFormat="1" ht="12">
      <c r="A224" s="15"/>
      <c r="B224" s="249"/>
      <c r="C224" s="250"/>
      <c r="D224" s="228" t="s">
        <v>183</v>
      </c>
      <c r="E224" s="251" t="s">
        <v>19</v>
      </c>
      <c r="F224" s="252" t="s">
        <v>380</v>
      </c>
      <c r="G224" s="250"/>
      <c r="H224" s="251" t="s">
        <v>19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183</v>
      </c>
      <c r="AU224" s="258" t="s">
        <v>82</v>
      </c>
      <c r="AV224" s="15" t="s">
        <v>80</v>
      </c>
      <c r="AW224" s="15" t="s">
        <v>33</v>
      </c>
      <c r="AX224" s="15" t="s">
        <v>72</v>
      </c>
      <c r="AY224" s="258" t="s">
        <v>117</v>
      </c>
    </row>
    <row r="225" spans="1:51" s="13" customFormat="1" ht="12">
      <c r="A225" s="13"/>
      <c r="B225" s="226"/>
      <c r="C225" s="227"/>
      <c r="D225" s="228" t="s">
        <v>183</v>
      </c>
      <c r="E225" s="229" t="s">
        <v>19</v>
      </c>
      <c r="F225" s="230" t="s">
        <v>721</v>
      </c>
      <c r="G225" s="227"/>
      <c r="H225" s="231">
        <v>196.64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183</v>
      </c>
      <c r="AU225" s="237" t="s">
        <v>82</v>
      </c>
      <c r="AV225" s="13" t="s">
        <v>82</v>
      </c>
      <c r="AW225" s="13" t="s">
        <v>33</v>
      </c>
      <c r="AX225" s="13" t="s">
        <v>72</v>
      </c>
      <c r="AY225" s="237" t="s">
        <v>117</v>
      </c>
    </row>
    <row r="226" spans="1:51" s="15" customFormat="1" ht="12">
      <c r="A226" s="15"/>
      <c r="B226" s="249"/>
      <c r="C226" s="250"/>
      <c r="D226" s="228" t="s">
        <v>183</v>
      </c>
      <c r="E226" s="251" t="s">
        <v>19</v>
      </c>
      <c r="F226" s="252" t="s">
        <v>382</v>
      </c>
      <c r="G226" s="250"/>
      <c r="H226" s="251" t="s">
        <v>19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183</v>
      </c>
      <c r="AU226" s="258" t="s">
        <v>82</v>
      </c>
      <c r="AV226" s="15" t="s">
        <v>80</v>
      </c>
      <c r="AW226" s="15" t="s">
        <v>33</v>
      </c>
      <c r="AX226" s="15" t="s">
        <v>72</v>
      </c>
      <c r="AY226" s="258" t="s">
        <v>117</v>
      </c>
    </row>
    <row r="227" spans="1:51" s="13" customFormat="1" ht="12">
      <c r="A227" s="13"/>
      <c r="B227" s="226"/>
      <c r="C227" s="227"/>
      <c r="D227" s="228" t="s">
        <v>183</v>
      </c>
      <c r="E227" s="229" t="s">
        <v>19</v>
      </c>
      <c r="F227" s="230" t="s">
        <v>722</v>
      </c>
      <c r="G227" s="227"/>
      <c r="H227" s="231">
        <v>54.69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183</v>
      </c>
      <c r="AU227" s="237" t="s">
        <v>82</v>
      </c>
      <c r="AV227" s="13" t="s">
        <v>82</v>
      </c>
      <c r="AW227" s="13" t="s">
        <v>33</v>
      </c>
      <c r="AX227" s="13" t="s">
        <v>72</v>
      </c>
      <c r="AY227" s="237" t="s">
        <v>117</v>
      </c>
    </row>
    <row r="228" spans="1:65" s="2" customFormat="1" ht="16.5" customHeight="1">
      <c r="A228" s="38"/>
      <c r="B228" s="39"/>
      <c r="C228" s="259" t="s">
        <v>723</v>
      </c>
      <c r="D228" s="259" t="s">
        <v>202</v>
      </c>
      <c r="E228" s="260" t="s">
        <v>724</v>
      </c>
      <c r="F228" s="261" t="s">
        <v>725</v>
      </c>
      <c r="G228" s="262" t="s">
        <v>205</v>
      </c>
      <c r="H228" s="263">
        <v>123.05</v>
      </c>
      <c r="I228" s="264"/>
      <c r="J228" s="263">
        <f>ROUND(I228*H228,1)</f>
        <v>0</v>
      </c>
      <c r="K228" s="261" t="s">
        <v>122</v>
      </c>
      <c r="L228" s="265"/>
      <c r="M228" s="266" t="s">
        <v>19</v>
      </c>
      <c r="N228" s="267" t="s">
        <v>43</v>
      </c>
      <c r="O228" s="84"/>
      <c r="P228" s="204">
        <f>O228*H228</f>
        <v>0</v>
      </c>
      <c r="Q228" s="204">
        <v>1</v>
      </c>
      <c r="R228" s="204">
        <f>Q228*H228</f>
        <v>123.05</v>
      </c>
      <c r="S228" s="204">
        <v>0</v>
      </c>
      <c r="T228" s="20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6" t="s">
        <v>493</v>
      </c>
      <c r="AT228" s="206" t="s">
        <v>202</v>
      </c>
      <c r="AU228" s="206" t="s">
        <v>82</v>
      </c>
      <c r="AY228" s="17" t="s">
        <v>117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7" t="s">
        <v>80</v>
      </c>
      <c r="BK228" s="207">
        <f>ROUND(I228*H228,1)</f>
        <v>0</v>
      </c>
      <c r="BL228" s="17" t="s">
        <v>494</v>
      </c>
      <c r="BM228" s="206" t="s">
        <v>726</v>
      </c>
    </row>
    <row r="229" spans="1:51" s="13" customFormat="1" ht="12">
      <c r="A229" s="13"/>
      <c r="B229" s="226"/>
      <c r="C229" s="227"/>
      <c r="D229" s="228" t="s">
        <v>183</v>
      </c>
      <c r="E229" s="229" t="s">
        <v>19</v>
      </c>
      <c r="F229" s="230" t="s">
        <v>727</v>
      </c>
      <c r="G229" s="227"/>
      <c r="H229" s="231">
        <v>123.05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183</v>
      </c>
      <c r="AU229" s="237" t="s">
        <v>82</v>
      </c>
      <c r="AV229" s="13" t="s">
        <v>82</v>
      </c>
      <c r="AW229" s="13" t="s">
        <v>33</v>
      </c>
      <c r="AX229" s="13" t="s">
        <v>72</v>
      </c>
      <c r="AY229" s="237" t="s">
        <v>117</v>
      </c>
    </row>
    <row r="230" spans="1:63" s="11" customFormat="1" ht="20.85" customHeight="1">
      <c r="A230" s="11"/>
      <c r="B230" s="182"/>
      <c r="C230" s="183"/>
      <c r="D230" s="184" t="s">
        <v>71</v>
      </c>
      <c r="E230" s="224" t="s">
        <v>274</v>
      </c>
      <c r="F230" s="224" t="s">
        <v>728</v>
      </c>
      <c r="G230" s="183"/>
      <c r="H230" s="183"/>
      <c r="I230" s="186"/>
      <c r="J230" s="225">
        <f>BK230</f>
        <v>0</v>
      </c>
      <c r="K230" s="183"/>
      <c r="L230" s="188"/>
      <c r="M230" s="189"/>
      <c r="N230" s="190"/>
      <c r="O230" s="190"/>
      <c r="P230" s="191">
        <f>SUM(P231:P234)</f>
        <v>0</v>
      </c>
      <c r="Q230" s="190"/>
      <c r="R230" s="191">
        <f>SUM(R231:R234)</f>
        <v>0.00907</v>
      </c>
      <c r="S230" s="190"/>
      <c r="T230" s="192">
        <f>SUM(T231:T234)</f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93" t="s">
        <v>80</v>
      </c>
      <c r="AT230" s="194" t="s">
        <v>71</v>
      </c>
      <c r="AU230" s="194" t="s">
        <v>82</v>
      </c>
      <c r="AY230" s="193" t="s">
        <v>117</v>
      </c>
      <c r="BK230" s="195">
        <f>SUM(BK231:BK234)</f>
        <v>0</v>
      </c>
    </row>
    <row r="231" spans="1:65" s="2" customFormat="1" ht="37.8" customHeight="1">
      <c r="A231" s="38"/>
      <c r="B231" s="39"/>
      <c r="C231" s="196" t="s">
        <v>729</v>
      </c>
      <c r="D231" s="196" t="s">
        <v>118</v>
      </c>
      <c r="E231" s="197" t="s">
        <v>730</v>
      </c>
      <c r="F231" s="198" t="s">
        <v>731</v>
      </c>
      <c r="G231" s="199" t="s">
        <v>180</v>
      </c>
      <c r="H231" s="200">
        <v>136</v>
      </c>
      <c r="I231" s="201"/>
      <c r="J231" s="200">
        <f>ROUND(I231*H231,1)</f>
        <v>0</v>
      </c>
      <c r="K231" s="198" t="s">
        <v>122</v>
      </c>
      <c r="L231" s="44"/>
      <c r="M231" s="202" t="s">
        <v>19</v>
      </c>
      <c r="N231" s="203" t="s">
        <v>43</v>
      </c>
      <c r="O231" s="84"/>
      <c r="P231" s="204">
        <f>O231*H231</f>
        <v>0</v>
      </c>
      <c r="Q231" s="204">
        <v>0</v>
      </c>
      <c r="R231" s="204">
        <f>Q231*H231</f>
        <v>0</v>
      </c>
      <c r="S231" s="204">
        <v>0</v>
      </c>
      <c r="T231" s="20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6" t="s">
        <v>139</v>
      </c>
      <c r="AT231" s="206" t="s">
        <v>118</v>
      </c>
      <c r="AU231" s="206" t="s">
        <v>131</v>
      </c>
      <c r="AY231" s="17" t="s">
        <v>117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17" t="s">
        <v>80</v>
      </c>
      <c r="BK231" s="207">
        <f>ROUND(I231*H231,1)</f>
        <v>0</v>
      </c>
      <c r="BL231" s="17" t="s">
        <v>139</v>
      </c>
      <c r="BM231" s="206" t="s">
        <v>732</v>
      </c>
    </row>
    <row r="232" spans="1:47" s="2" customFormat="1" ht="12">
      <c r="A232" s="38"/>
      <c r="B232" s="39"/>
      <c r="C232" s="40"/>
      <c r="D232" s="208" t="s">
        <v>125</v>
      </c>
      <c r="E232" s="40"/>
      <c r="F232" s="209" t="s">
        <v>733</v>
      </c>
      <c r="G232" s="40"/>
      <c r="H232" s="40"/>
      <c r="I232" s="210"/>
      <c r="J232" s="40"/>
      <c r="K232" s="40"/>
      <c r="L232" s="44"/>
      <c r="M232" s="211"/>
      <c r="N232" s="212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125</v>
      </c>
      <c r="AU232" s="17" t="s">
        <v>131</v>
      </c>
    </row>
    <row r="233" spans="1:65" s="2" customFormat="1" ht="16.5" customHeight="1">
      <c r="A233" s="38"/>
      <c r="B233" s="39"/>
      <c r="C233" s="259" t="s">
        <v>734</v>
      </c>
      <c r="D233" s="259" t="s">
        <v>202</v>
      </c>
      <c r="E233" s="260" t="s">
        <v>735</v>
      </c>
      <c r="F233" s="261" t="s">
        <v>736</v>
      </c>
      <c r="G233" s="262" t="s">
        <v>737</v>
      </c>
      <c r="H233" s="263">
        <v>9.07</v>
      </c>
      <c r="I233" s="264"/>
      <c r="J233" s="263">
        <f>ROUND(I233*H233,1)</f>
        <v>0</v>
      </c>
      <c r="K233" s="261" t="s">
        <v>122</v>
      </c>
      <c r="L233" s="265"/>
      <c r="M233" s="266" t="s">
        <v>19</v>
      </c>
      <c r="N233" s="267" t="s">
        <v>43</v>
      </c>
      <c r="O233" s="84"/>
      <c r="P233" s="204">
        <f>O233*H233</f>
        <v>0</v>
      </c>
      <c r="Q233" s="204">
        <v>0.001</v>
      </c>
      <c r="R233" s="204">
        <f>Q233*H233</f>
        <v>0.00907</v>
      </c>
      <c r="S233" s="204">
        <v>0</v>
      </c>
      <c r="T233" s="20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6" t="s">
        <v>493</v>
      </c>
      <c r="AT233" s="206" t="s">
        <v>202</v>
      </c>
      <c r="AU233" s="206" t="s">
        <v>131</v>
      </c>
      <c r="AY233" s="17" t="s">
        <v>117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7" t="s">
        <v>80</v>
      </c>
      <c r="BK233" s="207">
        <f>ROUND(I233*H233,1)</f>
        <v>0</v>
      </c>
      <c r="BL233" s="17" t="s">
        <v>494</v>
      </c>
      <c r="BM233" s="206" t="s">
        <v>738</v>
      </c>
    </row>
    <row r="234" spans="1:51" s="13" customFormat="1" ht="12">
      <c r="A234" s="13"/>
      <c r="B234" s="226"/>
      <c r="C234" s="227"/>
      <c r="D234" s="228" t="s">
        <v>183</v>
      </c>
      <c r="E234" s="229" t="s">
        <v>19</v>
      </c>
      <c r="F234" s="230" t="s">
        <v>739</v>
      </c>
      <c r="G234" s="227"/>
      <c r="H234" s="231">
        <v>9.07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183</v>
      </c>
      <c r="AU234" s="237" t="s">
        <v>131</v>
      </c>
      <c r="AV234" s="13" t="s">
        <v>82</v>
      </c>
      <c r="AW234" s="13" t="s">
        <v>33</v>
      </c>
      <c r="AX234" s="13" t="s">
        <v>72</v>
      </c>
      <c r="AY234" s="237" t="s">
        <v>117</v>
      </c>
    </row>
    <row r="235" spans="1:63" s="11" customFormat="1" ht="22.8" customHeight="1">
      <c r="A235" s="11"/>
      <c r="B235" s="182"/>
      <c r="C235" s="183"/>
      <c r="D235" s="184" t="s">
        <v>71</v>
      </c>
      <c r="E235" s="224" t="s">
        <v>164</v>
      </c>
      <c r="F235" s="224" t="s">
        <v>252</v>
      </c>
      <c r="G235" s="183"/>
      <c r="H235" s="183"/>
      <c r="I235" s="186"/>
      <c r="J235" s="225">
        <f>BK235</f>
        <v>0</v>
      </c>
      <c r="K235" s="183"/>
      <c r="L235" s="188"/>
      <c r="M235" s="189"/>
      <c r="N235" s="190"/>
      <c r="O235" s="190"/>
      <c r="P235" s="191">
        <f>SUM(P236:P249)</f>
        <v>0</v>
      </c>
      <c r="Q235" s="190"/>
      <c r="R235" s="191">
        <f>SUM(R236:R249)</f>
        <v>0.23173920000000003</v>
      </c>
      <c r="S235" s="190"/>
      <c r="T235" s="192">
        <f>SUM(T236:T249)</f>
        <v>204.31924999999998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193" t="s">
        <v>80</v>
      </c>
      <c r="AT235" s="194" t="s">
        <v>71</v>
      </c>
      <c r="AU235" s="194" t="s">
        <v>80</v>
      </c>
      <c r="AY235" s="193" t="s">
        <v>117</v>
      </c>
      <c r="BK235" s="195">
        <f>SUM(BK236:BK249)</f>
        <v>0</v>
      </c>
    </row>
    <row r="236" spans="1:65" s="2" customFormat="1" ht="33" customHeight="1">
      <c r="A236" s="38"/>
      <c r="B236" s="39"/>
      <c r="C236" s="196" t="s">
        <v>740</v>
      </c>
      <c r="D236" s="196" t="s">
        <v>118</v>
      </c>
      <c r="E236" s="197" t="s">
        <v>741</v>
      </c>
      <c r="F236" s="198" t="s">
        <v>742</v>
      </c>
      <c r="G236" s="199" t="s">
        <v>180</v>
      </c>
      <c r="H236" s="200">
        <v>609.84</v>
      </c>
      <c r="I236" s="201"/>
      <c r="J236" s="200">
        <f>ROUND(I236*H236,1)</f>
        <v>0</v>
      </c>
      <c r="K236" s="198" t="s">
        <v>122</v>
      </c>
      <c r="L236" s="44"/>
      <c r="M236" s="202" t="s">
        <v>19</v>
      </c>
      <c r="N236" s="203" t="s">
        <v>43</v>
      </c>
      <c r="O236" s="84"/>
      <c r="P236" s="204">
        <f>O236*H236</f>
        <v>0</v>
      </c>
      <c r="Q236" s="204">
        <v>0.00038</v>
      </c>
      <c r="R236" s="204">
        <f>Q236*H236</f>
        <v>0.23173920000000003</v>
      </c>
      <c r="S236" s="204">
        <v>0</v>
      </c>
      <c r="T236" s="20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6" t="s">
        <v>139</v>
      </c>
      <c r="AT236" s="206" t="s">
        <v>118</v>
      </c>
      <c r="AU236" s="206" t="s">
        <v>82</v>
      </c>
      <c r="AY236" s="17" t="s">
        <v>117</v>
      </c>
      <c r="BE236" s="207">
        <f>IF(N236="základní",J236,0)</f>
        <v>0</v>
      </c>
      <c r="BF236" s="207">
        <f>IF(N236="snížená",J236,0)</f>
        <v>0</v>
      </c>
      <c r="BG236" s="207">
        <f>IF(N236="zákl. přenesená",J236,0)</f>
        <v>0</v>
      </c>
      <c r="BH236" s="207">
        <f>IF(N236="sníž. přenesená",J236,0)</f>
        <v>0</v>
      </c>
      <c r="BI236" s="207">
        <f>IF(N236="nulová",J236,0)</f>
        <v>0</v>
      </c>
      <c r="BJ236" s="17" t="s">
        <v>80</v>
      </c>
      <c r="BK236" s="207">
        <f>ROUND(I236*H236,1)</f>
        <v>0</v>
      </c>
      <c r="BL236" s="17" t="s">
        <v>139</v>
      </c>
      <c r="BM236" s="206" t="s">
        <v>743</v>
      </c>
    </row>
    <row r="237" spans="1:47" s="2" customFormat="1" ht="12">
      <c r="A237" s="38"/>
      <c r="B237" s="39"/>
      <c r="C237" s="40"/>
      <c r="D237" s="208" t="s">
        <v>125</v>
      </c>
      <c r="E237" s="40"/>
      <c r="F237" s="209" t="s">
        <v>744</v>
      </c>
      <c r="G237" s="40"/>
      <c r="H237" s="40"/>
      <c r="I237" s="210"/>
      <c r="J237" s="40"/>
      <c r="K237" s="40"/>
      <c r="L237" s="44"/>
      <c r="M237" s="211"/>
      <c r="N237" s="212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125</v>
      </c>
      <c r="AU237" s="17" t="s">
        <v>82</v>
      </c>
    </row>
    <row r="238" spans="1:65" s="2" customFormat="1" ht="37.8" customHeight="1">
      <c r="A238" s="38"/>
      <c r="B238" s="39"/>
      <c r="C238" s="196" t="s">
        <v>745</v>
      </c>
      <c r="D238" s="196" t="s">
        <v>118</v>
      </c>
      <c r="E238" s="197" t="s">
        <v>746</v>
      </c>
      <c r="F238" s="198" t="s">
        <v>747</v>
      </c>
      <c r="G238" s="199" t="s">
        <v>197</v>
      </c>
      <c r="H238" s="200">
        <v>81.66</v>
      </c>
      <c r="I238" s="201"/>
      <c r="J238" s="200">
        <f>ROUND(I238*H238,1)</f>
        <v>0</v>
      </c>
      <c r="K238" s="198" t="s">
        <v>122</v>
      </c>
      <c r="L238" s="44"/>
      <c r="M238" s="202" t="s">
        <v>19</v>
      </c>
      <c r="N238" s="203" t="s">
        <v>43</v>
      </c>
      <c r="O238" s="84"/>
      <c r="P238" s="204">
        <f>O238*H238</f>
        <v>0</v>
      </c>
      <c r="Q238" s="204">
        <v>0</v>
      </c>
      <c r="R238" s="204">
        <f>Q238*H238</f>
        <v>0</v>
      </c>
      <c r="S238" s="204">
        <v>2.5</v>
      </c>
      <c r="T238" s="205">
        <f>S238*H238</f>
        <v>204.14999999999998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6" t="s">
        <v>139</v>
      </c>
      <c r="AT238" s="206" t="s">
        <v>118</v>
      </c>
      <c r="AU238" s="206" t="s">
        <v>82</v>
      </c>
      <c r="AY238" s="17" t="s">
        <v>117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7" t="s">
        <v>80</v>
      </c>
      <c r="BK238" s="207">
        <f>ROUND(I238*H238,1)</f>
        <v>0</v>
      </c>
      <c r="BL238" s="17" t="s">
        <v>139</v>
      </c>
      <c r="BM238" s="206" t="s">
        <v>748</v>
      </c>
    </row>
    <row r="239" spans="1:47" s="2" customFormat="1" ht="12">
      <c r="A239" s="38"/>
      <c r="B239" s="39"/>
      <c r="C239" s="40"/>
      <c r="D239" s="208" t="s">
        <v>125</v>
      </c>
      <c r="E239" s="40"/>
      <c r="F239" s="209" t="s">
        <v>749</v>
      </c>
      <c r="G239" s="40"/>
      <c r="H239" s="40"/>
      <c r="I239" s="210"/>
      <c r="J239" s="40"/>
      <c r="K239" s="40"/>
      <c r="L239" s="44"/>
      <c r="M239" s="211"/>
      <c r="N239" s="21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125</v>
      </c>
      <c r="AU239" s="17" t="s">
        <v>82</v>
      </c>
    </row>
    <row r="240" spans="1:51" s="15" customFormat="1" ht="12">
      <c r="A240" s="15"/>
      <c r="B240" s="249"/>
      <c r="C240" s="250"/>
      <c r="D240" s="228" t="s">
        <v>183</v>
      </c>
      <c r="E240" s="251" t="s">
        <v>19</v>
      </c>
      <c r="F240" s="252" t="s">
        <v>440</v>
      </c>
      <c r="G240" s="250"/>
      <c r="H240" s="251" t="s">
        <v>19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8" t="s">
        <v>183</v>
      </c>
      <c r="AU240" s="258" t="s">
        <v>82</v>
      </c>
      <c r="AV240" s="15" t="s">
        <v>80</v>
      </c>
      <c r="AW240" s="15" t="s">
        <v>33</v>
      </c>
      <c r="AX240" s="15" t="s">
        <v>72</v>
      </c>
      <c r="AY240" s="258" t="s">
        <v>117</v>
      </c>
    </row>
    <row r="241" spans="1:51" s="13" customFormat="1" ht="12">
      <c r="A241" s="13"/>
      <c r="B241" s="226"/>
      <c r="C241" s="227"/>
      <c r="D241" s="228" t="s">
        <v>183</v>
      </c>
      <c r="E241" s="229" t="s">
        <v>19</v>
      </c>
      <c r="F241" s="230" t="s">
        <v>750</v>
      </c>
      <c r="G241" s="227"/>
      <c r="H241" s="231">
        <v>5.76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183</v>
      </c>
      <c r="AU241" s="237" t="s">
        <v>82</v>
      </c>
      <c r="AV241" s="13" t="s">
        <v>82</v>
      </c>
      <c r="AW241" s="13" t="s">
        <v>33</v>
      </c>
      <c r="AX241" s="13" t="s">
        <v>72</v>
      </c>
      <c r="AY241" s="237" t="s">
        <v>117</v>
      </c>
    </row>
    <row r="242" spans="1:51" s="15" customFormat="1" ht="12">
      <c r="A242" s="15"/>
      <c r="B242" s="249"/>
      <c r="C242" s="250"/>
      <c r="D242" s="228" t="s">
        <v>183</v>
      </c>
      <c r="E242" s="251" t="s">
        <v>19</v>
      </c>
      <c r="F242" s="252" t="s">
        <v>380</v>
      </c>
      <c r="G242" s="250"/>
      <c r="H242" s="251" t="s">
        <v>19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8" t="s">
        <v>183</v>
      </c>
      <c r="AU242" s="258" t="s">
        <v>82</v>
      </c>
      <c r="AV242" s="15" t="s">
        <v>80</v>
      </c>
      <c r="AW242" s="15" t="s">
        <v>33</v>
      </c>
      <c r="AX242" s="15" t="s">
        <v>72</v>
      </c>
      <c r="AY242" s="258" t="s">
        <v>117</v>
      </c>
    </row>
    <row r="243" spans="1:51" s="13" customFormat="1" ht="12">
      <c r="A243" s="13"/>
      <c r="B243" s="226"/>
      <c r="C243" s="227"/>
      <c r="D243" s="228" t="s">
        <v>183</v>
      </c>
      <c r="E243" s="229" t="s">
        <v>19</v>
      </c>
      <c r="F243" s="230" t="s">
        <v>751</v>
      </c>
      <c r="G243" s="227"/>
      <c r="H243" s="231">
        <v>35.6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183</v>
      </c>
      <c r="AU243" s="237" t="s">
        <v>82</v>
      </c>
      <c r="AV243" s="13" t="s">
        <v>82</v>
      </c>
      <c r="AW243" s="13" t="s">
        <v>33</v>
      </c>
      <c r="AX243" s="13" t="s">
        <v>72</v>
      </c>
      <c r="AY243" s="237" t="s">
        <v>117</v>
      </c>
    </row>
    <row r="244" spans="1:51" s="15" customFormat="1" ht="12">
      <c r="A244" s="15"/>
      <c r="B244" s="249"/>
      <c r="C244" s="250"/>
      <c r="D244" s="228" t="s">
        <v>183</v>
      </c>
      <c r="E244" s="251" t="s">
        <v>19</v>
      </c>
      <c r="F244" s="252" t="s">
        <v>382</v>
      </c>
      <c r="G244" s="250"/>
      <c r="H244" s="251" t="s">
        <v>19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8" t="s">
        <v>183</v>
      </c>
      <c r="AU244" s="258" t="s">
        <v>82</v>
      </c>
      <c r="AV244" s="15" t="s">
        <v>80</v>
      </c>
      <c r="AW244" s="15" t="s">
        <v>33</v>
      </c>
      <c r="AX244" s="15" t="s">
        <v>72</v>
      </c>
      <c r="AY244" s="258" t="s">
        <v>117</v>
      </c>
    </row>
    <row r="245" spans="1:51" s="13" customFormat="1" ht="12">
      <c r="A245" s="13"/>
      <c r="B245" s="226"/>
      <c r="C245" s="227"/>
      <c r="D245" s="228" t="s">
        <v>183</v>
      </c>
      <c r="E245" s="229" t="s">
        <v>19</v>
      </c>
      <c r="F245" s="230" t="s">
        <v>752</v>
      </c>
      <c r="G245" s="227"/>
      <c r="H245" s="231">
        <v>40.3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183</v>
      </c>
      <c r="AU245" s="237" t="s">
        <v>82</v>
      </c>
      <c r="AV245" s="13" t="s">
        <v>82</v>
      </c>
      <c r="AW245" s="13" t="s">
        <v>33</v>
      </c>
      <c r="AX245" s="13" t="s">
        <v>72</v>
      </c>
      <c r="AY245" s="237" t="s">
        <v>117</v>
      </c>
    </row>
    <row r="246" spans="1:65" s="2" customFormat="1" ht="78" customHeight="1">
      <c r="A246" s="38"/>
      <c r="B246" s="39"/>
      <c r="C246" s="196" t="s">
        <v>753</v>
      </c>
      <c r="D246" s="196" t="s">
        <v>118</v>
      </c>
      <c r="E246" s="197" t="s">
        <v>754</v>
      </c>
      <c r="F246" s="198" t="s">
        <v>755</v>
      </c>
      <c r="G246" s="199" t="s">
        <v>256</v>
      </c>
      <c r="H246" s="200">
        <v>6.77</v>
      </c>
      <c r="I246" s="201"/>
      <c r="J246" s="200">
        <f>ROUND(I246*H246,1)</f>
        <v>0</v>
      </c>
      <c r="K246" s="198" t="s">
        <v>122</v>
      </c>
      <c r="L246" s="44"/>
      <c r="M246" s="202" t="s">
        <v>19</v>
      </c>
      <c r="N246" s="203" t="s">
        <v>43</v>
      </c>
      <c r="O246" s="84"/>
      <c r="P246" s="204">
        <f>O246*H246</f>
        <v>0</v>
      </c>
      <c r="Q246" s="204">
        <v>0</v>
      </c>
      <c r="R246" s="204">
        <f>Q246*H246</f>
        <v>0</v>
      </c>
      <c r="S246" s="204">
        <v>0.025</v>
      </c>
      <c r="T246" s="205">
        <f>S246*H246</f>
        <v>0.16925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6" t="s">
        <v>139</v>
      </c>
      <c r="AT246" s="206" t="s">
        <v>118</v>
      </c>
      <c r="AU246" s="206" t="s">
        <v>82</v>
      </c>
      <c r="AY246" s="17" t="s">
        <v>117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7" t="s">
        <v>80</v>
      </c>
      <c r="BK246" s="207">
        <f>ROUND(I246*H246,1)</f>
        <v>0</v>
      </c>
      <c r="BL246" s="17" t="s">
        <v>139</v>
      </c>
      <c r="BM246" s="206" t="s">
        <v>756</v>
      </c>
    </row>
    <row r="247" spans="1:47" s="2" customFormat="1" ht="12">
      <c r="A247" s="38"/>
      <c r="B247" s="39"/>
      <c r="C247" s="40"/>
      <c r="D247" s="208" t="s">
        <v>125</v>
      </c>
      <c r="E247" s="40"/>
      <c r="F247" s="209" t="s">
        <v>757</v>
      </c>
      <c r="G247" s="40"/>
      <c r="H247" s="40"/>
      <c r="I247" s="210"/>
      <c r="J247" s="40"/>
      <c r="K247" s="40"/>
      <c r="L247" s="44"/>
      <c r="M247" s="211"/>
      <c r="N247" s="212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125</v>
      </c>
      <c r="AU247" s="17" t="s">
        <v>82</v>
      </c>
    </row>
    <row r="248" spans="1:51" s="15" customFormat="1" ht="12">
      <c r="A248" s="15"/>
      <c r="B248" s="249"/>
      <c r="C248" s="250"/>
      <c r="D248" s="228" t="s">
        <v>183</v>
      </c>
      <c r="E248" s="251" t="s">
        <v>19</v>
      </c>
      <c r="F248" s="252" t="s">
        <v>440</v>
      </c>
      <c r="G248" s="250"/>
      <c r="H248" s="251" t="s">
        <v>19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183</v>
      </c>
      <c r="AU248" s="258" t="s">
        <v>82</v>
      </c>
      <c r="AV248" s="15" t="s">
        <v>80</v>
      </c>
      <c r="AW248" s="15" t="s">
        <v>33</v>
      </c>
      <c r="AX248" s="15" t="s">
        <v>72</v>
      </c>
      <c r="AY248" s="258" t="s">
        <v>117</v>
      </c>
    </row>
    <row r="249" spans="1:51" s="13" customFormat="1" ht="12">
      <c r="A249" s="13"/>
      <c r="B249" s="226"/>
      <c r="C249" s="227"/>
      <c r="D249" s="228" t="s">
        <v>183</v>
      </c>
      <c r="E249" s="229" t="s">
        <v>19</v>
      </c>
      <c r="F249" s="230" t="s">
        <v>758</v>
      </c>
      <c r="G249" s="227"/>
      <c r="H249" s="231">
        <v>6.77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183</v>
      </c>
      <c r="AU249" s="237" t="s">
        <v>82</v>
      </c>
      <c r="AV249" s="13" t="s">
        <v>82</v>
      </c>
      <c r="AW249" s="13" t="s">
        <v>33</v>
      </c>
      <c r="AX249" s="13" t="s">
        <v>72</v>
      </c>
      <c r="AY249" s="237" t="s">
        <v>117</v>
      </c>
    </row>
    <row r="250" spans="1:63" s="11" customFormat="1" ht="22.8" customHeight="1">
      <c r="A250" s="11"/>
      <c r="B250" s="182"/>
      <c r="C250" s="183"/>
      <c r="D250" s="184" t="s">
        <v>71</v>
      </c>
      <c r="E250" s="224" t="s">
        <v>326</v>
      </c>
      <c r="F250" s="224" t="s">
        <v>327</v>
      </c>
      <c r="G250" s="183"/>
      <c r="H250" s="183"/>
      <c r="I250" s="186"/>
      <c r="J250" s="225">
        <f>BK250</f>
        <v>0</v>
      </c>
      <c r="K250" s="183"/>
      <c r="L250" s="188"/>
      <c r="M250" s="189"/>
      <c r="N250" s="190"/>
      <c r="O250" s="190"/>
      <c r="P250" s="191">
        <f>SUM(P251:P257)</f>
        <v>0</v>
      </c>
      <c r="Q250" s="190"/>
      <c r="R250" s="191">
        <f>SUM(R251:R257)</f>
        <v>0</v>
      </c>
      <c r="S250" s="190"/>
      <c r="T250" s="192">
        <f>SUM(T251:T257)</f>
        <v>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R250" s="193" t="s">
        <v>80</v>
      </c>
      <c r="AT250" s="194" t="s">
        <v>71</v>
      </c>
      <c r="AU250" s="194" t="s">
        <v>80</v>
      </c>
      <c r="AY250" s="193" t="s">
        <v>117</v>
      </c>
      <c r="BK250" s="195">
        <f>SUM(BK251:BK257)</f>
        <v>0</v>
      </c>
    </row>
    <row r="251" spans="1:65" s="2" customFormat="1" ht="33" customHeight="1">
      <c r="A251" s="38"/>
      <c r="B251" s="39"/>
      <c r="C251" s="196" t="s">
        <v>759</v>
      </c>
      <c r="D251" s="196" t="s">
        <v>118</v>
      </c>
      <c r="E251" s="197" t="s">
        <v>524</v>
      </c>
      <c r="F251" s="198" t="s">
        <v>525</v>
      </c>
      <c r="G251" s="199" t="s">
        <v>205</v>
      </c>
      <c r="H251" s="200">
        <v>204.32</v>
      </c>
      <c r="I251" s="201"/>
      <c r="J251" s="200">
        <f>ROUND(I251*H251,1)</f>
        <v>0</v>
      </c>
      <c r="K251" s="198" t="s">
        <v>122</v>
      </c>
      <c r="L251" s="44"/>
      <c r="M251" s="202" t="s">
        <v>19</v>
      </c>
      <c r="N251" s="203" t="s">
        <v>43</v>
      </c>
      <c r="O251" s="84"/>
      <c r="P251" s="204">
        <f>O251*H251</f>
        <v>0</v>
      </c>
      <c r="Q251" s="204">
        <v>0</v>
      </c>
      <c r="R251" s="204">
        <f>Q251*H251</f>
        <v>0</v>
      </c>
      <c r="S251" s="204">
        <v>0</v>
      </c>
      <c r="T251" s="20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6" t="s">
        <v>139</v>
      </c>
      <c r="AT251" s="206" t="s">
        <v>118</v>
      </c>
      <c r="AU251" s="206" t="s">
        <v>82</v>
      </c>
      <c r="AY251" s="17" t="s">
        <v>117</v>
      </c>
      <c r="BE251" s="207">
        <f>IF(N251="základní",J251,0)</f>
        <v>0</v>
      </c>
      <c r="BF251" s="207">
        <f>IF(N251="snížená",J251,0)</f>
        <v>0</v>
      </c>
      <c r="BG251" s="207">
        <f>IF(N251="zákl. přenesená",J251,0)</f>
        <v>0</v>
      </c>
      <c r="BH251" s="207">
        <f>IF(N251="sníž. přenesená",J251,0)</f>
        <v>0</v>
      </c>
      <c r="BI251" s="207">
        <f>IF(N251="nulová",J251,0)</f>
        <v>0</v>
      </c>
      <c r="BJ251" s="17" t="s">
        <v>80</v>
      </c>
      <c r="BK251" s="207">
        <f>ROUND(I251*H251,1)</f>
        <v>0</v>
      </c>
      <c r="BL251" s="17" t="s">
        <v>139</v>
      </c>
      <c r="BM251" s="206" t="s">
        <v>760</v>
      </c>
    </row>
    <row r="252" spans="1:47" s="2" customFormat="1" ht="12">
      <c r="A252" s="38"/>
      <c r="B252" s="39"/>
      <c r="C252" s="40"/>
      <c r="D252" s="208" t="s">
        <v>125</v>
      </c>
      <c r="E252" s="40"/>
      <c r="F252" s="209" t="s">
        <v>527</v>
      </c>
      <c r="G252" s="40"/>
      <c r="H252" s="40"/>
      <c r="I252" s="210"/>
      <c r="J252" s="40"/>
      <c r="K252" s="40"/>
      <c r="L252" s="44"/>
      <c r="M252" s="211"/>
      <c r="N252" s="212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125</v>
      </c>
      <c r="AU252" s="17" t="s">
        <v>82</v>
      </c>
    </row>
    <row r="253" spans="1:65" s="2" customFormat="1" ht="44.25" customHeight="1">
      <c r="A253" s="38"/>
      <c r="B253" s="39"/>
      <c r="C253" s="196" t="s">
        <v>761</v>
      </c>
      <c r="D253" s="196" t="s">
        <v>118</v>
      </c>
      <c r="E253" s="197" t="s">
        <v>528</v>
      </c>
      <c r="F253" s="198" t="s">
        <v>529</v>
      </c>
      <c r="G253" s="199" t="s">
        <v>205</v>
      </c>
      <c r="H253" s="200">
        <v>3726.85</v>
      </c>
      <c r="I253" s="201"/>
      <c r="J253" s="200">
        <f>ROUND(I253*H253,1)</f>
        <v>0</v>
      </c>
      <c r="K253" s="198" t="s">
        <v>122</v>
      </c>
      <c r="L253" s="44"/>
      <c r="M253" s="202" t="s">
        <v>19</v>
      </c>
      <c r="N253" s="203" t="s">
        <v>43</v>
      </c>
      <c r="O253" s="84"/>
      <c r="P253" s="204">
        <f>O253*H253</f>
        <v>0</v>
      </c>
      <c r="Q253" s="204">
        <v>0</v>
      </c>
      <c r="R253" s="204">
        <f>Q253*H253</f>
        <v>0</v>
      </c>
      <c r="S253" s="204">
        <v>0</v>
      </c>
      <c r="T253" s="20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6" t="s">
        <v>139</v>
      </c>
      <c r="AT253" s="206" t="s">
        <v>118</v>
      </c>
      <c r="AU253" s="206" t="s">
        <v>82</v>
      </c>
      <c r="AY253" s="17" t="s">
        <v>117</v>
      </c>
      <c r="BE253" s="207">
        <f>IF(N253="základní",J253,0)</f>
        <v>0</v>
      </c>
      <c r="BF253" s="207">
        <f>IF(N253="snížená",J253,0)</f>
        <v>0</v>
      </c>
      <c r="BG253" s="207">
        <f>IF(N253="zákl. přenesená",J253,0)</f>
        <v>0</v>
      </c>
      <c r="BH253" s="207">
        <f>IF(N253="sníž. přenesená",J253,0)</f>
        <v>0</v>
      </c>
      <c r="BI253" s="207">
        <f>IF(N253="nulová",J253,0)</f>
        <v>0</v>
      </c>
      <c r="BJ253" s="17" t="s">
        <v>80</v>
      </c>
      <c r="BK253" s="207">
        <f>ROUND(I253*H253,1)</f>
        <v>0</v>
      </c>
      <c r="BL253" s="17" t="s">
        <v>139</v>
      </c>
      <c r="BM253" s="206" t="s">
        <v>762</v>
      </c>
    </row>
    <row r="254" spans="1:47" s="2" customFormat="1" ht="12">
      <c r="A254" s="38"/>
      <c r="B254" s="39"/>
      <c r="C254" s="40"/>
      <c r="D254" s="208" t="s">
        <v>125</v>
      </c>
      <c r="E254" s="40"/>
      <c r="F254" s="209" t="s">
        <v>531</v>
      </c>
      <c r="G254" s="40"/>
      <c r="H254" s="40"/>
      <c r="I254" s="210"/>
      <c r="J254" s="40"/>
      <c r="K254" s="40"/>
      <c r="L254" s="44"/>
      <c r="M254" s="211"/>
      <c r="N254" s="212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125</v>
      </c>
      <c r="AU254" s="17" t="s">
        <v>82</v>
      </c>
    </row>
    <row r="255" spans="1:51" s="13" customFormat="1" ht="12">
      <c r="A255" s="13"/>
      <c r="B255" s="226"/>
      <c r="C255" s="227"/>
      <c r="D255" s="228" t="s">
        <v>183</v>
      </c>
      <c r="E255" s="229" t="s">
        <v>19</v>
      </c>
      <c r="F255" s="230" t="s">
        <v>763</v>
      </c>
      <c r="G255" s="227"/>
      <c r="H255" s="231">
        <v>3726.85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183</v>
      </c>
      <c r="AU255" s="237" t="s">
        <v>82</v>
      </c>
      <c r="AV255" s="13" t="s">
        <v>82</v>
      </c>
      <c r="AW255" s="13" t="s">
        <v>33</v>
      </c>
      <c r="AX255" s="13" t="s">
        <v>72</v>
      </c>
      <c r="AY255" s="237" t="s">
        <v>117</v>
      </c>
    </row>
    <row r="256" spans="1:65" s="2" customFormat="1" ht="44.25" customHeight="1">
      <c r="A256" s="38"/>
      <c r="B256" s="39"/>
      <c r="C256" s="196" t="s">
        <v>764</v>
      </c>
      <c r="D256" s="196" t="s">
        <v>118</v>
      </c>
      <c r="E256" s="197" t="s">
        <v>765</v>
      </c>
      <c r="F256" s="198" t="s">
        <v>766</v>
      </c>
      <c r="G256" s="199" t="s">
        <v>205</v>
      </c>
      <c r="H256" s="200">
        <v>196.15</v>
      </c>
      <c r="I256" s="201"/>
      <c r="J256" s="200">
        <f>ROUND(I256*H256,1)</f>
        <v>0</v>
      </c>
      <c r="K256" s="198" t="s">
        <v>122</v>
      </c>
      <c r="L256" s="44"/>
      <c r="M256" s="202" t="s">
        <v>19</v>
      </c>
      <c r="N256" s="203" t="s">
        <v>43</v>
      </c>
      <c r="O256" s="84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6" t="s">
        <v>139</v>
      </c>
      <c r="AT256" s="206" t="s">
        <v>118</v>
      </c>
      <c r="AU256" s="206" t="s">
        <v>82</v>
      </c>
      <c r="AY256" s="17" t="s">
        <v>117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7" t="s">
        <v>80</v>
      </c>
      <c r="BK256" s="207">
        <f>ROUND(I256*H256,1)</f>
        <v>0</v>
      </c>
      <c r="BL256" s="17" t="s">
        <v>139</v>
      </c>
      <c r="BM256" s="206" t="s">
        <v>767</v>
      </c>
    </row>
    <row r="257" spans="1:47" s="2" customFormat="1" ht="12">
      <c r="A257" s="38"/>
      <c r="B257" s="39"/>
      <c r="C257" s="40"/>
      <c r="D257" s="208" t="s">
        <v>125</v>
      </c>
      <c r="E257" s="40"/>
      <c r="F257" s="209" t="s">
        <v>768</v>
      </c>
      <c r="G257" s="40"/>
      <c r="H257" s="40"/>
      <c r="I257" s="210"/>
      <c r="J257" s="40"/>
      <c r="K257" s="40"/>
      <c r="L257" s="44"/>
      <c r="M257" s="211"/>
      <c r="N257" s="212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125</v>
      </c>
      <c r="AU257" s="17" t="s">
        <v>82</v>
      </c>
    </row>
    <row r="258" spans="1:63" s="11" customFormat="1" ht="22.8" customHeight="1">
      <c r="A258" s="11"/>
      <c r="B258" s="182"/>
      <c r="C258" s="183"/>
      <c r="D258" s="184" t="s">
        <v>71</v>
      </c>
      <c r="E258" s="224" t="s">
        <v>537</v>
      </c>
      <c r="F258" s="224" t="s">
        <v>320</v>
      </c>
      <c r="G258" s="183"/>
      <c r="H258" s="183"/>
      <c r="I258" s="186"/>
      <c r="J258" s="225">
        <f>BK258</f>
        <v>0</v>
      </c>
      <c r="K258" s="183"/>
      <c r="L258" s="188"/>
      <c r="M258" s="189"/>
      <c r="N258" s="190"/>
      <c r="O258" s="190"/>
      <c r="P258" s="191">
        <f>SUM(P259:P260)</f>
        <v>0</v>
      </c>
      <c r="Q258" s="190"/>
      <c r="R258" s="191">
        <f>SUM(R259:R260)</f>
        <v>0</v>
      </c>
      <c r="S258" s="190"/>
      <c r="T258" s="192">
        <f>SUM(T259:T260)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193" t="s">
        <v>80</v>
      </c>
      <c r="AT258" s="194" t="s">
        <v>71</v>
      </c>
      <c r="AU258" s="194" t="s">
        <v>80</v>
      </c>
      <c r="AY258" s="193" t="s">
        <v>117</v>
      </c>
      <c r="BK258" s="195">
        <f>SUM(BK259:BK260)</f>
        <v>0</v>
      </c>
    </row>
    <row r="259" spans="1:65" s="2" customFormat="1" ht="44.25" customHeight="1">
      <c r="A259" s="38"/>
      <c r="B259" s="39"/>
      <c r="C259" s="196" t="s">
        <v>769</v>
      </c>
      <c r="D259" s="196" t="s">
        <v>118</v>
      </c>
      <c r="E259" s="197" t="s">
        <v>322</v>
      </c>
      <c r="F259" s="198" t="s">
        <v>323</v>
      </c>
      <c r="G259" s="199" t="s">
        <v>205</v>
      </c>
      <c r="H259" s="200">
        <v>4126.89</v>
      </c>
      <c r="I259" s="201"/>
      <c r="J259" s="200">
        <f>ROUND(I259*H259,1)</f>
        <v>0</v>
      </c>
      <c r="K259" s="198" t="s">
        <v>122</v>
      </c>
      <c r="L259" s="44"/>
      <c r="M259" s="202" t="s">
        <v>19</v>
      </c>
      <c r="N259" s="203" t="s">
        <v>43</v>
      </c>
      <c r="O259" s="84"/>
      <c r="P259" s="204">
        <f>O259*H259</f>
        <v>0</v>
      </c>
      <c r="Q259" s="204">
        <v>0</v>
      </c>
      <c r="R259" s="204">
        <f>Q259*H259</f>
        <v>0</v>
      </c>
      <c r="S259" s="204">
        <v>0</v>
      </c>
      <c r="T259" s="20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6" t="s">
        <v>139</v>
      </c>
      <c r="AT259" s="206" t="s">
        <v>118</v>
      </c>
      <c r="AU259" s="206" t="s">
        <v>82</v>
      </c>
      <c r="AY259" s="17" t="s">
        <v>117</v>
      </c>
      <c r="BE259" s="207">
        <f>IF(N259="základní",J259,0)</f>
        <v>0</v>
      </c>
      <c r="BF259" s="207">
        <f>IF(N259="snížená",J259,0)</f>
        <v>0</v>
      </c>
      <c r="BG259" s="207">
        <f>IF(N259="zákl. přenesená",J259,0)</f>
        <v>0</v>
      </c>
      <c r="BH259" s="207">
        <f>IF(N259="sníž. přenesená",J259,0)</f>
        <v>0</v>
      </c>
      <c r="BI259" s="207">
        <f>IF(N259="nulová",J259,0)</f>
        <v>0</v>
      </c>
      <c r="BJ259" s="17" t="s">
        <v>80</v>
      </c>
      <c r="BK259" s="207">
        <f>ROUND(I259*H259,1)</f>
        <v>0</v>
      </c>
      <c r="BL259" s="17" t="s">
        <v>139</v>
      </c>
      <c r="BM259" s="206" t="s">
        <v>770</v>
      </c>
    </row>
    <row r="260" spans="1:47" s="2" customFormat="1" ht="12">
      <c r="A260" s="38"/>
      <c r="B260" s="39"/>
      <c r="C260" s="40"/>
      <c r="D260" s="208" t="s">
        <v>125</v>
      </c>
      <c r="E260" s="40"/>
      <c r="F260" s="209" t="s">
        <v>325</v>
      </c>
      <c r="G260" s="40"/>
      <c r="H260" s="40"/>
      <c r="I260" s="210"/>
      <c r="J260" s="40"/>
      <c r="K260" s="40"/>
      <c r="L260" s="44"/>
      <c r="M260" s="271"/>
      <c r="N260" s="272"/>
      <c r="O260" s="215"/>
      <c r="P260" s="215"/>
      <c r="Q260" s="215"/>
      <c r="R260" s="215"/>
      <c r="S260" s="215"/>
      <c r="T260" s="2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125</v>
      </c>
      <c r="AU260" s="17" t="s">
        <v>82</v>
      </c>
    </row>
    <row r="261" spans="1:31" s="2" customFormat="1" ht="6.95" customHeight="1">
      <c r="A261" s="38"/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44"/>
      <c r="M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</row>
  </sheetData>
  <sheetProtection password="CC35" sheet="1" objects="1" scenarios="1" formatColumns="0" formatRows="0" autoFilter="0"/>
  <autoFilter ref="C84:K26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2101121"/>
    <hyperlink ref="F97" r:id="rId2" display="https://podminky.urs.cz/item/CS_URS_2023_01/112101122"/>
    <hyperlink ref="F105" r:id="rId3" display="https://podminky.urs.cz/item/CS_URS_2023_01/112101123"/>
    <hyperlink ref="F111" r:id="rId4" display="https://podminky.urs.cz/item/CS_URS_2023_01/112101124"/>
    <hyperlink ref="F117" r:id="rId5" display="https://podminky.urs.cz/item/CS_URS_2023_01/112111111"/>
    <hyperlink ref="F120" r:id="rId6" display="https://podminky.urs.cz/item/CS_URS_2023_01/112251101"/>
    <hyperlink ref="F122" r:id="rId7" display="https://podminky.urs.cz/item/CS_URS_2023_01/112251102"/>
    <hyperlink ref="F124" r:id="rId8" display="https://podminky.urs.cz/item/CS_URS_2023_01/112251103"/>
    <hyperlink ref="F126" r:id="rId9" display="https://podminky.urs.cz/item/CS_URS_2023_01/112251104"/>
    <hyperlink ref="F128" r:id="rId10" display="https://podminky.urs.cz/item/CS_URS_2023_01/162201421"/>
    <hyperlink ref="F130" r:id="rId11" display="https://podminky.urs.cz/item/CS_URS_2023_01/162201422"/>
    <hyperlink ref="F132" r:id="rId12" display="https://podminky.urs.cz/item/CS_URS_2023_01/162201423"/>
    <hyperlink ref="F134" r:id="rId13" display="https://podminky.urs.cz/item/CS_URS_2023_01/162201424"/>
    <hyperlink ref="F136" r:id="rId14" display="https://podminky.urs.cz/item/CS_URS_2023_01/162301971"/>
    <hyperlink ref="F139" r:id="rId15" display="https://podminky.urs.cz/item/CS_URS_2023_01/162301972"/>
    <hyperlink ref="F142" r:id="rId16" display="https://podminky.urs.cz/item/CS_URS_2023_01/162301973"/>
    <hyperlink ref="F145" r:id="rId17" display="https://podminky.urs.cz/item/CS_URS_2023_01/162301974"/>
    <hyperlink ref="F148" r:id="rId18" display="https://podminky.urs.cz/item/CS_URS_2023_01/182311123"/>
    <hyperlink ref="F158" r:id="rId19" display="https://podminky.urs.cz/item/CS_URS_2023_01/183115313"/>
    <hyperlink ref="F163" r:id="rId20" display="https://podminky.urs.cz/item/CS_URS_2023_01/183403153"/>
    <hyperlink ref="F165" r:id="rId21" display="https://podminky.urs.cz/item/CS_URS_2023_01/183403161"/>
    <hyperlink ref="F167" r:id="rId22" display="https://podminky.urs.cz/item/CS_URS_2023_01/184201131"/>
    <hyperlink ref="F171" r:id="rId23" display="https://podminky.urs.cz/item/CS_URS_2023_01/184853513"/>
    <hyperlink ref="F173" r:id="rId24" display="https://podminky.urs.cz/item/CS_URS_2023_01/184813121"/>
    <hyperlink ref="F175" r:id="rId25" display="https://podminky.urs.cz/item/CS_URS_2023_01/184813126"/>
    <hyperlink ref="F177" r:id="rId26" display="https://podminky.urs.cz/item/CS_URS_2023_01/185803113"/>
    <hyperlink ref="F179" r:id="rId27" display="https://podminky.urs.cz/item/CS_URS_2023_01/185851121"/>
    <hyperlink ref="F181" r:id="rId28" display="https://podminky.urs.cz/item/CS_URS_2023_01/185851129"/>
    <hyperlink ref="F184" r:id="rId29" display="https://podminky.urs.cz/item/CS_URS_2023_01/997013811"/>
    <hyperlink ref="F187" r:id="rId30" display="https://podminky.urs.cz/item/CS_URS_2023_01/122251106"/>
    <hyperlink ref="F195" r:id="rId31" display="https://podminky.urs.cz/item/CS_URS_2023_01/162751117"/>
    <hyperlink ref="F197" r:id="rId32" display="https://podminky.urs.cz/item/CS_URS_2023_01/162751119"/>
    <hyperlink ref="F200" r:id="rId33" display="https://podminky.urs.cz/item/CS_URS_2023_01/171201231"/>
    <hyperlink ref="F203" r:id="rId34" display="https://podminky.urs.cz/item/CS_URS_2023_01/175151201"/>
    <hyperlink ref="F213" r:id="rId35" display="https://podminky.urs.cz/item/CS_URS_2023_01/171151101"/>
    <hyperlink ref="F221" r:id="rId36" display="https://podminky.urs.cz/item/CS_URS_2023_01/171152101"/>
    <hyperlink ref="F232" r:id="rId37" display="https://podminky.urs.cz/item/CS_URS_2023_01/181411123"/>
    <hyperlink ref="F237" r:id="rId38" display="https://podminky.urs.cz/item/CS_URS_2023_01/919721102"/>
    <hyperlink ref="F239" r:id="rId39" display="https://podminky.urs.cz/item/CS_URS_2023_01/962022391"/>
    <hyperlink ref="F247" r:id="rId40" display="https://podminky.urs.cz/item/CS_URS_2023_01/966005211"/>
    <hyperlink ref="F252" r:id="rId41" display="https://podminky.urs.cz/item/CS_URS_2023_01/997013501"/>
    <hyperlink ref="F254" r:id="rId42" display="https://podminky.urs.cz/item/CS_URS_2023_01/997013509"/>
    <hyperlink ref="F257" r:id="rId43" display="https://podminky.urs.cz/item/CS_URS_2023_01/997013655"/>
    <hyperlink ref="F260" r:id="rId44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AMD\Roman</dc:creator>
  <cp:keywords/>
  <dc:description/>
  <cp:lastModifiedBy>AMD\Roman</cp:lastModifiedBy>
  <dcterms:created xsi:type="dcterms:W3CDTF">2023-01-09T18:31:08Z</dcterms:created>
  <dcterms:modified xsi:type="dcterms:W3CDTF">2023-01-09T18:31:14Z</dcterms:modified>
  <cp:category/>
  <cp:version/>
  <cp:contentType/>
  <cp:contentStatus/>
</cp:coreProperties>
</file>