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201" sheetId="4" r:id="rId4"/>
    <sheet name="SO 901" sheetId="5" r:id="rId5"/>
  </sheets>
  <definedNames/>
  <calcPr fullCalcOnLoad="1"/>
</workbook>
</file>

<file path=xl/sharedStrings.xml><?xml version="1.0" encoding="utf-8"?>
<sst xmlns="http://schemas.openxmlformats.org/spreadsheetml/2006/main" count="1538" uniqueCount="499">
  <si>
    <t>Firma: Pontex, spol. s r.o.</t>
  </si>
  <si>
    <t>Rekapitulace ceny</t>
  </si>
  <si>
    <t>Stavba: 22 027 00 - Most ev. č. 17124-1 před obcí Žihobce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</si>
  <si>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</si>
  <si>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</si>
  <si>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</si>
  <si>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</si>
  <si>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</si>
  <si>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</si>
  <si>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</si>
  <si>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</si>
  <si>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</si>
  <si>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</si>
  <si>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</si>
  <si>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</si>
  <si>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22 027 00</t>
  </si>
  <si>
    <t>Most ev. č. 17124-1 před obcí Žihobce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</si>
  <si>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</si>
  <si>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</si>
  <si>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</si>
  <si>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</si>
  <si>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</si>
  <si>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</si>
  <si>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</si>
  <si>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</si>
  <si>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</si>
  <si>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</si>
  <si>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</si>
  <si>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</si>
  <si>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</si>
  <si>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</si>
  <si>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</si>
  <si>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</si>
  <si>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</si>
  <si>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</si>
  <si>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</si>
  <si>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</si>
  <si>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</si>
  <si>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</si>
  <si>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</si>
  <si>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</si>
  <si>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</si>
  <si>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</si>
  <si>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</si>
  <si>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</si>
  <si>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</si>
  <si>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</si>
  <si>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</si>
  <si>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</si>
  <si>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</si>
  <si>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</si>
  <si>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</si>
  <si>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</si>
  <si>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02520</t>
  </si>
  <si>
    <t>ZKOUŠENÍ MATERIÁLŮ NEZÁVISLOU ZKUŠEBNOU</t>
  </si>
  <si>
    <t>dle TKP, ZTKP</t>
  </si>
  <si>
    <t>02720</t>
  </si>
  <si>
    <t>POMOC PRÁCE ZŘÍZ NEBO ZAJIŠŤ REGULACI A OCHRANU DOPRAVY</t>
  </si>
  <si>
    <t>položka zahrnuje dopravně inženýrská opatření v průběhu celé stavby (dle  
schváleného plánu ZOV a vyjádření DI PČR), zahrnuje osazení, přesuny a odvoz  
provizorního dopravního značení. Zahrnuje dočasné dopravní značení, dopravní zařízení (např. zvětšené  
i základní svislé značky, vodorovné značení z fólie,  
citybloky, provizorní betonová a ocelová svodidla, ochranná zábradlí, světelné  
výstražné zařízení atd.- viz příloha TZ), oplocení a všechny související práce po  
dobu trvání  
stavby Součástí položky je i údržba a péče o dopravně inženýrská opatření v  
průběhu celé stavby.  
Součástí položky je vyřízení DIR včetně jeho projednání.</t>
  </si>
  <si>
    <t>1=1,000 [A]</t>
  </si>
  <si>
    <t>02730</t>
  </si>
  <si>
    <t>POMOC PRÁCE ZŘÍZ NEBO ZAJIŠŤ OCHRANU INŽENÝRSKÝCH SÍTÍ</t>
  </si>
  <si>
    <t>zajištění ochrany všech stávajících vedení sítí po dobu stavby 
výskyt inženýrských sítí čerpat dle koordinačních příloh stavby 
vč.ochrany stožárů 
vč. ochrany vyústění stávající kanalizace</t>
  </si>
  <si>
    <t>02851</t>
  </si>
  <si>
    <t>C</t>
  </si>
  <si>
    <t>PRŮZKUMNÉ PRÁCE DIAGNOSTIKY KONSTRUKCÍ NA POVRCHU</t>
  </si>
  <si>
    <t>sledování průběhu vrtání mikropilot s vyhodnocením</t>
  </si>
  <si>
    <t>02910</t>
  </si>
  <si>
    <t>A</t>
  </si>
  <si>
    <t>OSTATNÍ POŽADAVKY - ZEMĚMĚŘIČSKÁ MĚŘENÍ</t>
  </si>
  <si>
    <t>vytyčení stávajících IS</t>
  </si>
  <si>
    <t>7</t>
  </si>
  <si>
    <t>B</t>
  </si>
  <si>
    <t>vytyčení hranice staveniště, vč.vyhotovení vytyčovacího protokolu stavby</t>
  </si>
  <si>
    <t>8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</si>
  <si>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</si>
  <si>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</si>
  <si>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</si>
  <si>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</si>
  <si>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</si>
  <si>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</si>
  <si>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</si>
  <si>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</si>
  <si>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</si>
  <si>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skutečného provedení stavby</t>
  </si>
  <si>
    <t>11</t>
  </si>
  <si>
    <t>02945</t>
  </si>
  <si>
    <t>OSTAT POŽADAVKY - GEOMETRICKÝ PLÁN</t>
  </si>
  <si>
    <t>12</t>
  </si>
  <si>
    <t>02950</t>
  </si>
  <si>
    <t>OSTATNÍ POŽADAVKY - POSUDKY, KONTROLY, REVIZNÍ ZPRÁVY</t>
  </si>
  <si>
    <t>výpočet zatížitelnosti vč.vyhodnocení</t>
  </si>
  <si>
    <t>13</t>
  </si>
  <si>
    <t>Povodňový a havarijní plán</t>
  </si>
  <si>
    <t>14</t>
  </si>
  <si>
    <t>02991</t>
  </si>
  <si>
    <t>OSTATNÍ POŽADAVKY - INFORMAČNÍ TABULE</t>
  </si>
  <si>
    <t>Označení stavby dle směrnic investora</t>
  </si>
  <si>
    <t>2=2,000 [A]</t>
  </si>
  <si>
    <t>15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</si>
  <si>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</si>
  <si>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</si>
  <si>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</si>
  <si>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001</t>
  </si>
  <si>
    <t>Snesení stávajícího mostu</t>
  </si>
  <si>
    <t>015111</t>
  </si>
  <si>
    <t>POPLATKY ZA LIKVIDACI ODPADŮ NEKONTAMINOVANÝCH - 17 05 04  VYTĚŽENÉ ZEMINY A HORNINY -  I. TŘÍDA TĚŽITELNOSTI</t>
  </si>
  <si>
    <t>T</t>
  </si>
  <si>
    <t>zemina</t>
  </si>
  <si>
    <t>(pol. 13173-  SO201 pol. 17411) 
(130,681-39,991)*2,0=181,380 [A] 
zemina z vrtání pilot- objem. hmotnost 2000 kg/m3 
(3,14*0,1*0,1*264,0)*2,0=16,579 [B] 
Celkem: A+B=197,959 [C]</t>
  </si>
  <si>
    <t>015130</t>
  </si>
  <si>
    <t>POPLATKY ZA LIKVIDACI ODPADŮ NEKONTAMINOVANÝCH - 17 03 02  VYBOURANÝ ASFALTOVÝ BETON BEZ DEHTU</t>
  </si>
  <si>
    <t>nekontaminovaná živice 
objemová hmotnost 2400 kg/m3 
přepodklad 80% odpadu bez obsahu nebezpečných látek (bude zatříděno na základě zkoušek PAU)</t>
  </si>
  <si>
    <t>(dle pol. 11313) 
34,409*2,4=82,582 [B] 
(dle pol.11372) 
13,763*2,40=33,031 [C] 
Celkem: (B+C)*0,8=92,490 [D]</t>
  </si>
  <si>
    <t>015140</t>
  </si>
  <si>
    <t>a</t>
  </si>
  <si>
    <t>POPLATKY ZA LIKVIDACI ODPADŮ NEKONTAMINOVANÝCH - 17 01 01  BETON Z DEMOLIC OBJEKTŮ, ZÁKLADŮ TV</t>
  </si>
  <si>
    <t>prostý beton 
objemová hmotnost 2300 kg/m3</t>
  </si>
  <si>
    <t>pol. č. 11334 47,402*2,3=109,025 [A]</t>
  </si>
  <si>
    <t>b</t>
  </si>
  <si>
    <t>železobeton 
objemová hmotnost 2500 kg/m3</t>
  </si>
  <si>
    <t>(pol. 96616) 
15,553*2,5=38,883 [A]</t>
  </si>
  <si>
    <t>015330</t>
  </si>
  <si>
    <t>POPLATKY ZA LIKVIDACI ODPADŮ NEKONTAMINOVANÝCH - 17 05 04  KAMENNÁ SUŤ</t>
  </si>
  <si>
    <t>kámen, kamenivo 
objemová hmotnost 2200kg/m3, 2400 kg/m3</t>
  </si>
  <si>
    <t>(pol. 96613) 
57,553*2,40=138,127 [A] 
(pol. 11332) 
13,635*2,20=29,997 [B] 
Celkem: A+B=168,124 [C]</t>
  </si>
  <si>
    <t>015760</t>
  </si>
  <si>
    <t>POPLATKY ZA LIKVIDACI ODPADŮ NEBEZPEČNÝCH - 17 06 03*  IZOLAČNÍ MATERIÁLY OBSAHUJÍCÍ NEBEZPEČNÉ LÁTKY</t>
  </si>
  <si>
    <t>živice s obsahem nebezpečných látek 
objemová hmotnost 2400 kg/m3 
přepodklad 20% odpadu s obsahem nebezpečných látek (zatříděno na základě zkoušek PAU)</t>
  </si>
  <si>
    <t>(dle pol. 11313) 
34,409*2,4=82,582 [B] 
(dle pol.11372) 
13,763*2,40=33,031 [C] 
Celkem: (B+C)*0,2=23,123 [D]</t>
  </si>
  <si>
    <t>Zemní práce</t>
  </si>
  <si>
    <t>11313</t>
  </si>
  <si>
    <t>ODSTRANĚNÍ KRYTU ZPEVNĚNÝCH PLOCH S ASFALTOVÝM POJIVEM</t>
  </si>
  <si>
    <t>M3</t>
  </si>
  <si>
    <t>podkladní vrstva - 100 mm 
vč. uložení na skládku 
odpad bude zatříděn dle výsledku zkoušek PAU</t>
  </si>
  <si>
    <t>celá plocha odměřeno z acad 
344,086*0,1=34,409 [A]</t>
  </si>
  <si>
    <t>11332</t>
  </si>
  <si>
    <t>ODSTRANĚNÍ PODKLADŮ ZPEVNĚNÝCH PLOCH Z KAMENIVA NESTMELENÉHO</t>
  </si>
  <si>
    <t>nadnásyp trámové konstrukce</t>
  </si>
  <si>
    <t>plocha z cadu 2,7054*5,04=13,635 [A]</t>
  </si>
  <si>
    <t>11334</t>
  </si>
  <si>
    <t>ODSTRANĚNÍ PODKLADU ZPEVNĚNÝCH PLOCH S CEMENT POJIVEM</t>
  </si>
  <si>
    <t>vč. odvozu a uložení na skládku</t>
  </si>
  <si>
    <t>podkladní vozovkové vrstvy - 150 mm 
celková plocha 
344,0863=344,086 [A] 
- plocha NK a přechod. oblastí 
-5,57*5,04=-28,073 [B] 
Celkem: (A+B)*0,15=47,402 [C]</t>
  </si>
  <si>
    <t>11372</t>
  </si>
  <si>
    <t>FRÉZOVÁNÍ ZPEVNĚNÝCH PLOCH ASFALTOVÝCH</t>
  </si>
  <si>
    <t>obrusná vrstva 
vč. uložení na skládku 
odpad bude zatříděn dle výsledku zkoušek PAU</t>
  </si>
  <si>
    <t>celá plocha odměřeno z acad 
344,086*0,04=13,763 [A]</t>
  </si>
  <si>
    <t>13173</t>
  </si>
  <si>
    <t>HLOUBENÍ JAM ZAPAŽ I NEPAŽ TŘ. I</t>
  </si>
  <si>
    <t>vč. odvozu na skládku 
vč.čerpání vody</t>
  </si>
  <si>
    <t>viz. pol. z SO 201 
pol. č 389325 23,237+7,107+5,674=36,018 [A] 
pol. č. 451312 9,316=9,316 [B] 
pol. č. 45152 11,352=11,352 [C] 
pol. č. 45157a 7,651=7,651 [D] 
pol. č. 45157b 46,119=46,119 [E] 
pol. č. 45860 20,225=20,225 [F] 
Celkem: A+B+C+D+E+F=130,681 [G]</t>
  </si>
  <si>
    <t>17120</t>
  </si>
  <si>
    <t>ULOŽENÍ SYPANINY DO NÁSYPŮ A NA SKLÁDKY BEZ ZHUTNĚNÍ</t>
  </si>
  <si>
    <t>na skládku a meziskládku</t>
  </si>
  <si>
    <t>na skládku (pol. 13173- pol. 17411) 
130,681-39,991=90,690 [A] 
na meziskládku 
39,991=39,991 [B] 
zemina z vrtání pilot 
(3,14*0,1*0,1*264,0)=8,290 [C] 
Celkem: A+B+C=138,971 [D]</t>
  </si>
  <si>
    <t>Ostatní konstrukce a práce</t>
  </si>
  <si>
    <t>9115C3</t>
  </si>
  <si>
    <t>SVODIDLO OCEL MOSTNÍ JEDNOSTR, ÚROVEŇ ZADRŽ H2 - DEMONTÁŽ S PŘESUNEM</t>
  </si>
  <si>
    <t>M</t>
  </si>
  <si>
    <t>odstranění stávajících svodidel na obou stranách mostu</t>
  </si>
  <si>
    <t>9,78+9,7=19,480 [A]</t>
  </si>
  <si>
    <t>911DC3</t>
  </si>
  <si>
    <t>SVODIDLO BETON, ÚROVEŇ ZADRŽ H2 VÝŠ 1,0M - DEMONTÁŽ S PŘESUNEM</t>
  </si>
  <si>
    <t>8,0+11,0=19,000 [A]</t>
  </si>
  <si>
    <t>914173</t>
  </si>
  <si>
    <t>DOPRAVNÍ ZNAČKY ZÁKLADNÍ VELIKOSTI HLINÍKOVÉ FÓLIE TŘ 2 - DEMONTÁŽ</t>
  </si>
  <si>
    <t>demontáž stávající značky - komplet vč. kotvení 
(bude osazeno v nové poloze)</t>
  </si>
  <si>
    <t>4=4,000 [A] 
Celkem: A=4,000 [B]</t>
  </si>
  <si>
    <t>16</t>
  </si>
  <si>
    <t>96613</t>
  </si>
  <si>
    <t>BOURÁNÍ KONSTRUKCÍ Z KAMENE NA MC</t>
  </si>
  <si>
    <t>vč.odvozu na skládku a uložení na skládce</t>
  </si>
  <si>
    <t>opěry včetně dříku 
3,3*1,0*6,27*2-0,6*0,5*6,27*2=37,620 [A] 
křídla 
(3,06+2,66)*3,3*0,531+(3,06+2,66)*3,3*0,525=19,933 [B] 
Celkem: A+B=57,553 [C]</t>
  </si>
  <si>
    <t>17</t>
  </si>
  <si>
    <t>96616</t>
  </si>
  <si>
    <t>BOURÁNÍ KONSTRUKCÍ ZE ŽELEZOBETONU</t>
  </si>
  <si>
    <t>ŽB  římsy 0,05*0,53*(9,7+9,78)=0,516 [A] 
ŽB trámová konstrukce 1,854*5,04=9,344 [B] 
poprsní zídky  
vnitřní 0,51*0,45*9,78=2,245 [C] 
vnější 0,79*0,45*9,7=3,448 [D] 
Celkem: A+B+C+D=15,553 [E]</t>
  </si>
  <si>
    <t>SO 201</t>
  </si>
  <si>
    <t>029412</t>
  </si>
  <si>
    <t>OSTATNÍ POŽADAVKY - VYPRACOVÁNÍ MOSTNÍHO LISTU</t>
  </si>
  <si>
    <t>vč. záznamu do systému evidence mostu</t>
  </si>
  <si>
    <t>02953</t>
  </si>
  <si>
    <t>OSTATNÍ POŽADAVKY - HLAVNÍ MOSTNÍ PROHLÍDKA</t>
  </si>
  <si>
    <t>1. HMP vč.zpřístupnění</t>
  </si>
  <si>
    <t>1=1,000 [A] 
Celkem: A=1,000 [B]</t>
  </si>
  <si>
    <t>12110</t>
  </si>
  <si>
    <t>SEJMUTÍ ORNICE NEBO LESNÍ PŮDY</t>
  </si>
  <si>
    <t>odhad 
pro zpětné rozprostření</t>
  </si>
  <si>
    <t>po zařízení staveniště 200,0*0,15=30,000 [A] 
150,0*0,15=22,500 [B] 
Celkem: A+B=52,500 [C]</t>
  </si>
  <si>
    <t>12573</t>
  </si>
  <si>
    <t>VYKOPÁVKY ZE ZEMNÍKŮ A SKLÁDEK TŘ. I</t>
  </si>
  <si>
    <t>vč. dopravy</t>
  </si>
  <si>
    <t>zpětný zásyp 
39,991=39,991 [A] 
pro rozprostření ornice 
350*0,15=52,500 [B] 
Celkem: A+B=92,491 [C]</t>
  </si>
  <si>
    <t>17000R</t>
  </si>
  <si>
    <t>ZAJIŠTĚNÍ VÝKOPŮ PROTI PŘITÉKAJÍCÍ VODĚ</t>
  </si>
  <si>
    <t>položka obsahuje všechny náklady spojedné se zajštěním výkpoů pro základy mostu před přítokem vody (hrázkování nebo jiné pažení vůči potoku, těsnění výkopu, čeprací jímky, čeprání vody, zpětné úpravy, …)</t>
  </si>
  <si>
    <t>17380</t>
  </si>
  <si>
    <t>ZEMNÍ KRAJNICE A DOSYPÁVKY Z NAKUPOVANÝCH MATERIÁLŮ</t>
  </si>
  <si>
    <t>nezpevněná krajnice</t>
  </si>
  <si>
    <t>směr Dražovice 15,0*0,5*0,3=2,250 [A] 
směr Žihobce 6,5*0,5*0,3+11,2*0,5*0,3=2,655 [B] 
Celkem: A+B=4,905 [C]</t>
  </si>
  <si>
    <t>17411</t>
  </si>
  <si>
    <t>ZÁSYP JAM A RÝH ZEMINOU SE ZHUTNĚNÍM</t>
  </si>
  <si>
    <t>zásyp základů 
(3,189+1,197)*8,45=37,062 [A] 
zásyp svahů 
vtok 
3,7462*0,2*1,2=0,899 [B] 
výtok 
8,4564*0,2*1,2=2,030 [C] 
Celkem: A+B+C=39,991 [D]</t>
  </si>
  <si>
    <t>17581</t>
  </si>
  <si>
    <t>OBSYP POTRUBÍ A OBJEKTŮ Z NAKUPOVANÝCH MATERIÁLŮ</t>
  </si>
  <si>
    <t>obsyp za opěrou</t>
  </si>
  <si>
    <t>OP1 
0,55*1,02*7,66=4,297 [A] 
OP2 
0,55*1,43*7,66=6,025 [B] 
Celkem: A+B=10,322 [C]</t>
  </si>
  <si>
    <t>18110</t>
  </si>
  <si>
    <t>ÚPRAVA PLÁNĚ SE ZHUTNĚNÍM V HORNINĚ TŘ. I</t>
  </si>
  <si>
    <t>M2</t>
  </si>
  <si>
    <t>340,931=340,931 [A]</t>
  </si>
  <si>
    <t>18232</t>
  </si>
  <si>
    <t>ROZPROSTŘENÍ ORNICE V ROVINĚ V TL DO 0,15M</t>
  </si>
  <si>
    <t>odhad</t>
  </si>
  <si>
    <t>po zařízení staveniště 200,0=200,000 [A] 
150,0=150,000 [B] 
Celkem: A+B=350,000 [C]</t>
  </si>
  <si>
    <t>18242</t>
  </si>
  <si>
    <t>ZALOŽENÍ TRÁVNÍKU HYDROOSEVEM NA ORNICI</t>
  </si>
  <si>
    <t>Základy</t>
  </si>
  <si>
    <t>227831</t>
  </si>
  <si>
    <t>MIKROPILOTY KOMPLET D DO 150MM NA POVRCHU</t>
  </si>
  <si>
    <t>trubka 108/10</t>
  </si>
  <si>
    <t>OP1 11*2*6,0=132,000 [A] 
OP2 11*2*6,0=132,000 [B] 
Celkem: A+B=264,000 [C]</t>
  </si>
  <si>
    <t>26124</t>
  </si>
  <si>
    <t>VRTY PRO KOTVENÍ, INJEKTÁŽ A MIKROPILOTY NA POVRCHU TŘ. II D DO 200MM</t>
  </si>
  <si>
    <t>26400R</t>
  </si>
  <si>
    <t>HLUCHÉ VRTÁNÍ A PŘÍPRAVA TERÉNU PRO VRTÁNÍ</t>
  </si>
  <si>
    <t>položka obsahuje všechny náklady spojedné s přípravou terénu pro vrtání, plochou pro vrtnou soupravu, příjezdy na vrtnou plochu a zpětné úpravy i vlastní délku hluchého vrtání</t>
  </si>
  <si>
    <t>272325</t>
  </si>
  <si>
    <t>ZÁKLADY ZE ŽELEZOBETONU DO C30/37</t>
  </si>
  <si>
    <t>C30/37   XA2</t>
  </si>
  <si>
    <t>OP1 
1,9*0,6*8,45=9,633 [A] 
OP2 
1,851*0,6*8,45=9,385 [B] 
Celkem: A+B=19,018 [C]</t>
  </si>
  <si>
    <t>272365</t>
  </si>
  <si>
    <t>VÝZTUŽ ZÁKLADŮ Z OCELI 10505, B500B</t>
  </si>
  <si>
    <t>odhad vyztužení 180 kg/m3</t>
  </si>
  <si>
    <t>(pol. 272325) 
19,018*0,180=3,423 [A]</t>
  </si>
  <si>
    <t>28999</t>
  </si>
  <si>
    <t>OPLÁŠTĚNÍ (ZPEVNĚNÍ) Z FÓLIE</t>
  </si>
  <si>
    <t>těsnící vrstva - fólie 
za rubem opěry</t>
  </si>
  <si>
    <t>OP1 
2,47*7,66=18,920 [A] 
OP2 
2,47*7,66=18,920 [B] 
Celkem: A+B=37,840 [C]</t>
  </si>
  <si>
    <t>Svislé konstrukce</t>
  </si>
  <si>
    <t>18</t>
  </si>
  <si>
    <t>31717</t>
  </si>
  <si>
    <t>KOVOVÉ KONSTRUKCE PRO KOTVENÍ ŘÍMSY</t>
  </si>
  <si>
    <t>KG</t>
  </si>
  <si>
    <t>kotvy říms na n.k. po 1,0m 
(na křídlech římsa kotvena výztuží vytaženou z horní plochy křídel) 
hmotnost - 6kg/kotva</t>
  </si>
  <si>
    <t>levá římsa 
7*6=42,000 [A] 
pravá římsa 
7*6=42,000 [B] 
Celkem: A+B=84,000 [C]</t>
  </si>
  <si>
    <t>19</t>
  </si>
  <si>
    <t>317325</t>
  </si>
  <si>
    <t>ŘÍMSY ZE ŽELEZOBETONU DO C30/37</t>
  </si>
  <si>
    <t>C30/37  -  XF4</t>
  </si>
  <si>
    <t>levá 
(0,6*0,3+0,5*0,31)*15,39=5,156 [A] 
pravá 
(0,6*0,3+1,45*0,26)*15,01=8,361 [B] 
Celkem: A+B=13,517 [C]</t>
  </si>
  <si>
    <t>20</t>
  </si>
  <si>
    <t>317365</t>
  </si>
  <si>
    <t>VÝZTUŽ ŘÍMS Z OCELI 10505, B500B</t>
  </si>
  <si>
    <t>odhad vyztužení 160 kg/m3</t>
  </si>
  <si>
    <t>(pol. 317325) 
13,517*0,160=2,163 [A]</t>
  </si>
  <si>
    <t>21</t>
  </si>
  <si>
    <t>389325</t>
  </si>
  <si>
    <t>MOSTNÍ RÁMOVÉ KONSTRUKCE ZE ŽELEZOBETONU C30/37</t>
  </si>
  <si>
    <t>C30/37  XF2</t>
  </si>
  <si>
    <t>stojky 
(0,843*1,579+0,823*1,724)*8,45=23,237 [A] 
deska rámu 
0,65*(0,843+0,823)*8,45+0,45*5,19*8,45+(0,2*(1,57+1,547)*8,45)/2=31,519 [B] 
křídla 
vtok 
(6,351+7,862)*0,50=7,107 [C] 
výtok 
(5,5044+5,844)*0,50=5,674 [D] 
Celkem: A+B+C+D=67,537 [E]</t>
  </si>
  <si>
    <t>22</t>
  </si>
  <si>
    <t>389365</t>
  </si>
  <si>
    <t>VÝZTUŽ MOSTNÍ RÁMOVÉ KONSTRUKCE Z OCELI 10505, B500B</t>
  </si>
  <si>
    <t>odhad vyztužení 240 kg/m3</t>
  </si>
  <si>
    <t>(pol. 389325) 
67,537*0,240=16,209 [A]</t>
  </si>
  <si>
    <t>Vodorovné konstrukce</t>
  </si>
  <si>
    <t>23</t>
  </si>
  <si>
    <t>431125</t>
  </si>
  <si>
    <t>SCHODIŠŤ KONSTR Z DÍLCŮ ŽELEZOBETON DO C30/37 (B37)</t>
  </si>
  <si>
    <t>schodiště 
0,75*0,55*0,2*15=1,238 [A]</t>
  </si>
  <si>
    <t>24</t>
  </si>
  <si>
    <t>451312</t>
  </si>
  <si>
    <t>PODKLADNÍ A VÝPLŇOVÉ VRSTVY Z PROSTÉHO BETONU C12/15</t>
  </si>
  <si>
    <t>C12/15  X0</t>
  </si>
  <si>
    <t>podkladní beton pod základy 
2,3*8,67*0,2*2=7,976 [A] 
podkladní beton ve spádu drenáže 
OP1 
0,25*0,35*7,66=0,670 [B] 
OP2 
0,25*0,35*7,66=0,670 [C] 
Celkem: A+B+C=9,316 [D]</t>
  </si>
  <si>
    <t>25</t>
  </si>
  <si>
    <t>45152</t>
  </si>
  <si>
    <t>PODKLADNÍ A VÝPLŇOVÉ VRSTVY Z KAMENIVA DRCENÉHO</t>
  </si>
  <si>
    <t>vrstva štěrkopísku (okolo těsnící folie) za rubem opěr - 2*0,15m</t>
  </si>
  <si>
    <t>OP1 
2,47*7,66*0,3=5,676 [A] 
OP2 
2,47*7,66*0,3=5,676 [B] 
Celkem: A+B=11,352 [C]</t>
  </si>
  <si>
    <t>26</t>
  </si>
  <si>
    <t>45157</t>
  </si>
  <si>
    <t>PODKLADNÍ A VÝPLŇOVÉ VRSTVY Z KAMENIVA TĚŽENÉHO</t>
  </si>
  <si>
    <t>lože z kameniva pod dlažbu</t>
  </si>
  <si>
    <t>odměřeno z cadu 
OP1 (3,97+3,556)*0,3=2,258 [A] 
OP2 (14,682+3,293)*0,3=5,393 [B] 
Celkem: A+B=7,651 [C]</t>
  </si>
  <si>
    <t>27</t>
  </si>
  <si>
    <t>hutněný zásyp za opěrami</t>
  </si>
  <si>
    <t>6,0304*7,66=46,193 [A]</t>
  </si>
  <si>
    <t>28</t>
  </si>
  <si>
    <t>45860</t>
  </si>
  <si>
    <t>VÝPLŇ ZA OPĚRAMI A ZDMI Z MEZEROVITÉHO BETONU</t>
  </si>
  <si>
    <t>přechodový klín</t>
  </si>
  <si>
    <t>2,6403*7,66=20,225 [A]</t>
  </si>
  <si>
    <t>29</t>
  </si>
  <si>
    <t>46321</t>
  </si>
  <si>
    <t>ROVNANINA Z LOMOVÉHO KAMENE</t>
  </si>
  <si>
    <t>kamenná rovnanina pod mostem - břehy potoka</t>
  </si>
  <si>
    <t>3,0*10,0*0,15=4,500 [A] 
Celkem: A=4,500 [B]</t>
  </si>
  <si>
    <t>30</t>
  </si>
  <si>
    <t>465512</t>
  </si>
  <si>
    <t>DLAŽBY Z LOMOVÉHO KAMENE NA MC</t>
  </si>
  <si>
    <t>zpevnění svahu 
vč. spárování dlažby - XF4</t>
  </si>
  <si>
    <t>vtok 
3,7462*0,2*1,2=0,899 [A] 
výtok 
8,4564*0,2*1,2=2,030 [B] 
Celkem: A+B=2,929 [C]</t>
  </si>
  <si>
    <t>Komunikace</t>
  </si>
  <si>
    <t>31</t>
  </si>
  <si>
    <t>56313</t>
  </si>
  <si>
    <t>VOZOVKOVÉ VRSTVY Z MECHANICKY ZPEVNĚNÉHO KAMENIVA TL. DO 150MM</t>
  </si>
  <si>
    <t>MZK tl. 150mm</t>
  </si>
  <si>
    <t>mimo most 
299,51=299,510 [A]</t>
  </si>
  <si>
    <t>32</t>
  </si>
  <si>
    <t>56333</t>
  </si>
  <si>
    <t>VOZOVKOVÉ VRSTVY ZE ŠTĚRKODRTI TL. DO 150MM</t>
  </si>
  <si>
    <t>pod chodníky ŠD 0-32</t>
  </si>
  <si>
    <t>odměřeno z cadu 
OP1 3,97+3,556=7,526 [A] 
OP2 14,682+3,293=17,975 [B] 
Celkem: A+B=25,501 [C]</t>
  </si>
  <si>
    <t>33</t>
  </si>
  <si>
    <t>56334</t>
  </si>
  <si>
    <t>VOZOVKOVÉ VRSTVY ZE ŠTĚRKODRTI TL. DO 200MM</t>
  </si>
  <si>
    <t>ŠDa   min. 150 mm</t>
  </si>
  <si>
    <t>34</t>
  </si>
  <si>
    <t>56364</t>
  </si>
  <si>
    <t>VOZOVKOVÉ VRSTVY Z RECYKLOVANÉHO MATERIÁLU TL DO 200MM</t>
  </si>
  <si>
    <t>úprava přechodu z vozovky na nezpevněnou cestu pomocí zpevnění z frézované živice</t>
  </si>
  <si>
    <t>plocha odměřena z cadu41,421=41,421 [A]</t>
  </si>
  <si>
    <t>35</t>
  </si>
  <si>
    <t>572123</t>
  </si>
  <si>
    <t>INFILTRAČNÍ POSTŘIK Z EMULZE DO 1,0KG/M2</t>
  </si>
  <si>
    <t>min 0,8 kg/m2</t>
  </si>
  <si>
    <t>36</t>
  </si>
  <si>
    <t>572214</t>
  </si>
  <si>
    <t>SPOJOVACÍ POSTŘIK Z MODIFIK EMULZE DO 0,5KG/M2</t>
  </si>
  <si>
    <t>PS-EP    min. 0,35 kg/m2</t>
  </si>
  <si>
    <t>MOST 
44,576*2=89,152 [A] 
mimo most 
299,51*2=599,020 [B] 
Celkem: A+B=688,172 [C]</t>
  </si>
  <si>
    <t>37</t>
  </si>
  <si>
    <t>574B34</t>
  </si>
  <si>
    <t>ASFALTOVÝ BETON PRO OBRUSNÉ VRSTVY MODIFIK ACO 11+, 11S TL. 40MM</t>
  </si>
  <si>
    <t>ACO11S   tl. 40mm</t>
  </si>
  <si>
    <t>celá plocha odměřeno z acad 
344,086=344,086 [A]</t>
  </si>
  <si>
    <t>38</t>
  </si>
  <si>
    <t>574D46</t>
  </si>
  <si>
    <t>ASFALTOVÝ BETON PRO LOŽNÍ VRSTVY MODIFIK ACL 16+, 16S TL. 50MM</t>
  </si>
  <si>
    <t>ACL 16S</t>
  </si>
  <si>
    <t>MOST 
44,576=44,576 [A] 
mimo most 
299,51=299,510 [B] 
Celkem: A+B=344,086 [C]</t>
  </si>
  <si>
    <t>39</t>
  </si>
  <si>
    <t>574F68</t>
  </si>
  <si>
    <t>ASFALTOVÝ BETON PRO PODKLADNÍ VRSTVY MODIFIK ACP 22+, 22S TL. 70MM</t>
  </si>
  <si>
    <t>ACP 22S    tl. 70mm</t>
  </si>
  <si>
    <t>40</t>
  </si>
  <si>
    <t>575C53</t>
  </si>
  <si>
    <t>LITÝ ASFALT MA IV (OCHRANA MOSTNÍ IZOLACE) 11 TL. 40MM</t>
  </si>
  <si>
    <t>MA 11 IV tl. 40 mm</t>
  </si>
  <si>
    <t>MOST 
44,576=44,576 [A]</t>
  </si>
  <si>
    <t>41</t>
  </si>
  <si>
    <t>582601</t>
  </si>
  <si>
    <t>KRYTY Z BETON DLAŽDIC SE ZÁMKEM ŠEDÝCH TL 60MM BEZ LOŽE</t>
  </si>
  <si>
    <t>42</t>
  </si>
  <si>
    <t>582607</t>
  </si>
  <si>
    <t>KRYTY Z BETON DLAŽDIC SE ZÁMKEM ŠEDÝCH RELIÉFNÍCH TL 60MM BEZ LOŽE</t>
  </si>
  <si>
    <t>varovný pás</t>
  </si>
  <si>
    <t>0,747+1,01=1,757 [A]</t>
  </si>
  <si>
    <t>Přidružená stavební výroba</t>
  </si>
  <si>
    <t>43</t>
  </si>
  <si>
    <t>711442</t>
  </si>
  <si>
    <t>IZOLACE MOSTOVEK CELOPLOŠNÁ ASFALTOVÝMI PÁSY S PEČETÍCÍ VRSTVOU</t>
  </si>
  <si>
    <t>na nosné konstrukci - celoplošně natavená</t>
  </si>
  <si>
    <t>horní plocha NK 
6,85*8,45=57,883 [A] 
přetažení až na stojiny rámu - pod drenážní trubku 
(1,9+2,06)*8,45=33,462 [B] 
Celkem: A+B=91,345 [C]</t>
  </si>
  <si>
    <t>44</t>
  </si>
  <si>
    <t>711502</t>
  </si>
  <si>
    <t>OCHRANA IZOLACE NA POVRCHU ASFALTOVÝMI PÁSY</t>
  </si>
  <si>
    <t>pod římsami - asfaltový pás s hliníkovou vložkou, provedení dle VL4</t>
  </si>
  <si>
    <t>levá římsa 
0,8*15,39=12,312 [A] 
pravá římsa 
1,7*15,01=25,517 [B] 
Celkem: A+B=37,829 [C]</t>
  </si>
  <si>
    <t>45</t>
  </si>
  <si>
    <t>76792R</t>
  </si>
  <si>
    <t>OPLOCENÍ Z DRÁTĚNÉHO PLETIVA POTAŽENÉHO PLASTEM</t>
  </si>
  <si>
    <t>viz. TZ čl. 3.6</t>
  </si>
  <si>
    <t>46</t>
  </si>
  <si>
    <t>78382</t>
  </si>
  <si>
    <t>NÁTĚRY BETON KONSTR TYP S2 (OS-B)</t>
  </si>
  <si>
    <t>Plocha nosné konstrukce pod římsou</t>
  </si>
  <si>
    <t>(0,5+0,5)*8,45=8,450 [A]</t>
  </si>
  <si>
    <t>47</t>
  </si>
  <si>
    <t>78383</t>
  </si>
  <si>
    <t>NÁTĚRY BETON KONSTR TYP S4 (OS-C)</t>
  </si>
  <si>
    <t>Horní plocha římsy a hrana k vozovce</t>
  </si>
  <si>
    <t>levá 
(0,18+0,15)*15,01=4,953 [A] 
pravá 
(0,18+0,15)*15,39=5,079 [B] 
Celkem: A+B=10,032 [C]</t>
  </si>
  <si>
    <t>Potrubí</t>
  </si>
  <si>
    <t>48</t>
  </si>
  <si>
    <t>87533</t>
  </si>
  <si>
    <t>POTRUBÍ DREN Z TRUB PLAST DN DO 150MM</t>
  </si>
  <si>
    <t>drenáž za rubem opěr 
vyústěno skrz křídla 
vč. vyústění dle VL 4</t>
  </si>
  <si>
    <t>8,74=8,740 [A] 
8,74=8,740 [B] 
Celkem: A+B=17,480 [C]</t>
  </si>
  <si>
    <t>49</t>
  </si>
  <si>
    <t>9112B1</t>
  </si>
  <si>
    <t>ZÁBRADLÍ MOSTNÍ SE SVISLOU VÝPLNÍ - DODÁVKA A MONTÁŽ</t>
  </si>
  <si>
    <t>15,01+15,39=30,400 [A]</t>
  </si>
  <si>
    <t>50</t>
  </si>
  <si>
    <t>91355</t>
  </si>
  <si>
    <t>EVIDENČNÍ ČÍSLO MOSTU</t>
  </si>
  <si>
    <t>komplet</t>
  </si>
  <si>
    <t>51</t>
  </si>
  <si>
    <t>914172</t>
  </si>
  <si>
    <t>DOPRAVNÍ ZNAČKY ZÁKLADNÍ VELIKOSTI HLINÍKOVÉ FÓLIE TŘ 2 - MONTÁŽ S PŘEMÍSTĚNÍM</t>
  </si>
  <si>
    <t>přemístění a montáž  stávající značky - komplet vč. kotvení a sloupku 
náhrada poškozených součástí</t>
  </si>
  <si>
    <t>B20a 4=4,000 [A]</t>
  </si>
  <si>
    <t>52</t>
  </si>
  <si>
    <t>915111</t>
  </si>
  <si>
    <t>VODOROVNÉ DOPRAVNÍ ZNAČENÍ BARVOU HLADKÉ - DODÁVKA A POKLÁDKA</t>
  </si>
  <si>
    <t>předznačení</t>
  </si>
  <si>
    <t>V1a (0,125m) 
(35,0+15,01+37,4+15,39)*0,125=12,850 [A]</t>
  </si>
  <si>
    <t>53</t>
  </si>
  <si>
    <t>915211</t>
  </si>
  <si>
    <t>VODOROVNÉ DOPRAVNÍ ZNAČENÍ PLASTEM HLADKÉ - DODÁVKA A POKLÁDKA</t>
  </si>
  <si>
    <t>definitivní značení</t>
  </si>
  <si>
    <t>54</t>
  </si>
  <si>
    <t>917223</t>
  </si>
  <si>
    <t>SILNIČNÍ A CHODNÍKOVÉ OBRUBY Z BETONOVÝCH OBRUBNÍKŮ ŠÍŘ 100MM</t>
  </si>
  <si>
    <t>obruby okolo dlažeb</t>
  </si>
  <si>
    <t>3,3+19,6+4,3+3,0+1,5=31,700 [A] 
Celkem: A=31,700 [B]</t>
  </si>
  <si>
    <t>55</t>
  </si>
  <si>
    <t>obrubník u schodiště 
(15,78+4,5)*1,2=24,336 [A]</t>
  </si>
  <si>
    <t>56</t>
  </si>
  <si>
    <t>917224</t>
  </si>
  <si>
    <t>SILNIČNÍ A CHODNÍKOVÉ OBRUBY Z BETONOVÝCH OBRUBNÍKŮ ŠÍŘ 150MM</t>
  </si>
  <si>
    <t>Silniční obrubník vč. lože - dle TZ</t>
  </si>
  <si>
    <t>3,0*3+9,0=18,000 [A] 
Celkem: A=18,000 [B]</t>
  </si>
  <si>
    <t>57</t>
  </si>
  <si>
    <t>919111</t>
  </si>
  <si>
    <t>ŘEZÁNÍ ASFALTOVÉHO KRYTU VOZOVEK TL DO 50MM</t>
  </si>
  <si>
    <t>řezaná spára v místě napojení na stávající stav a v ose vozovky 
6,88+9,6=16,480 [A] 
nad rubem rámu 
6,88*2=13,760 [B] 
Celkem: A+B=30,240 [C]</t>
  </si>
  <si>
    <t>58</t>
  </si>
  <si>
    <t>931315</t>
  </si>
  <si>
    <t>TĚSNĚNÍ DILATAČ SPAR ASF ZÁLIVKOU PRŮŘ DO 600MM2</t>
  </si>
  <si>
    <t>s předtěsněním 
podél říms</t>
  </si>
  <si>
    <t>15,01+15,36=30,370 [A]</t>
  </si>
  <si>
    <t>59</t>
  </si>
  <si>
    <t>řezaná spára v místě napojení na stávající stav a v ose vozovky 
6,88+9,6=16,480 [A] 
nad rubem rámu 
6,88*2=13,760 [B] 
těsnění spáry v spodní vrstvě podél římsy 
15,01+15,39=30,400 [C] 
Celkem: A+B+C=60,640 [D]</t>
  </si>
  <si>
    <t>60</t>
  </si>
  <si>
    <t>935212</t>
  </si>
  <si>
    <t>PŘÍKOPOVÉ ŽLABY Z BETON TVÁRNIC ŠÍŘ DO 600MM DO BETONU TL 100MM</t>
  </si>
  <si>
    <t>betonový skluz</t>
  </si>
  <si>
    <t>OP1 vlevo: (4,55+6,4)=10,950 [A]</t>
  </si>
  <si>
    <t>61</t>
  </si>
  <si>
    <t>93639</t>
  </si>
  <si>
    <t>ZAÚSTĚNÍ SKLUZŮ (VČET DLAŽBY Z LOM KAMENE)</t>
  </si>
  <si>
    <t>uklidňovací jímka</t>
  </si>
  <si>
    <t>SO 901</t>
  </si>
  <si>
    <t>Provizorní komunikace</t>
  </si>
  <si>
    <t>pol. 12273 
112,015*2,0=224,030 [A]</t>
  </si>
  <si>
    <t>provizorní komunikace  
objemová hmotnost 2400 kg/m3 
veškerý odpad je bez obsahu nebezpečných látek</t>
  </si>
  <si>
    <t>(pol. 11313) 
32,318*2,4=77,563 [A] 
(pol. 11372) 
12,117*2,4=29,081 [B] 
Celkem: A+B=106,644 [C]</t>
  </si>
  <si>
    <t>objemová hmotnost 1900 kg/m3</t>
  </si>
  <si>
    <t>pol. 11332 
127,12*1,9=241,528 [A]</t>
  </si>
  <si>
    <t>podkladní vrstva provizorní komunikace</t>
  </si>
  <si>
    <t>pol. č. 574D46 302,935*0,05=15,147 [A] 
pol. č. 56960  17,171=17,171 [B] 
Celkem: A+B=32,318 [C]</t>
  </si>
  <si>
    <t>podkladní vrstvy provizorní komunikace</t>
  </si>
  <si>
    <t>pol. č. 56334a 365,75*0,15=54,863 [A] 
pol. č. 56334b 481,712*0,15=72,257 [B] 
Celkem: A+B=127,120 [C]</t>
  </si>
  <si>
    <t>obrusná vrstva provizorní komunikace</t>
  </si>
  <si>
    <t>pol. č. 574A34 302,935*0,04=12,117 [A]</t>
  </si>
  <si>
    <t>11526</t>
  </si>
  <si>
    <t>PŘEVEDENÍ VODY POTRUBÍM DN 800 NEBO ŽLABY R.O. DO 2,8M</t>
  </si>
  <si>
    <t>kompletní (doprava, osazení, demontáž, nákup nebo nájem)</t>
  </si>
  <si>
    <t>13,0*2=26,000 [A]</t>
  </si>
  <si>
    <t>pro zpětné využití</t>
  </si>
  <si>
    <t>77,0*9,07*0,4=279,356 [A]</t>
  </si>
  <si>
    <t>12273</t>
  </si>
  <si>
    <t>ODKOPÁVKY A PROKOPÁVKY OBECNÉ TŘ. I</t>
  </si>
  <si>
    <t>odstranění zásypu a obsypu provizorního potrubí 
9,07*1,9*6,5=112,015 [A] 
výkop v zářezu komunikace 
(77,0-6,5)*6,05*0,4=170,610 [B] 
Celkem: A+B=282,625 [C]</t>
  </si>
  <si>
    <t>PN</t>
  </si>
  <si>
    <t>meziskládka</t>
  </si>
  <si>
    <t>ornice zpět 279,356=279,356 [A] 
zásyp v zářezu komunikace 
(77,0-6,5)*6,05*0,4=170,610 [B] 
Celkem: A+B=449,966 [C]</t>
  </si>
  <si>
    <t>17170</t>
  </si>
  <si>
    <t>ULOŽENÍ SYPANINY DO NÁSYPŮ VRSTEVNATÝCH SE ZHUTNĚNÍM</t>
  </si>
  <si>
    <t>zásyp a obsyp provizorního potrubí 
9,07*1,9*6,5=112,015 [A] 
zpětný zásyp v zářezu komunikace 
(77,0-6,5)*6,05*0,4=170,610 [B] 
Celkem: A+B=282,625 [C]</t>
  </si>
  <si>
    <t>0,25*0,65*(30,115+19,21)=8,015 [A] 
0,25*0,65*(17,276+23,853)=6,683 [B] 
Celkem: A+B=14,698 [C]</t>
  </si>
  <si>
    <t>6,256*77,0=481,712 [A]</t>
  </si>
  <si>
    <t>18235</t>
  </si>
  <si>
    <t>ROZPROSTŘENÍ ORNICE V ROVINĚ V TL DO 0,50M</t>
  </si>
  <si>
    <t>77,0*9,07=698,390 [A]</t>
  </si>
  <si>
    <t>21461</t>
  </si>
  <si>
    <t>SEPARAČNÍ GEOTEXTILIE</t>
  </si>
  <si>
    <t>separační geotextilie pod násypovým tělesem</t>
  </si>
  <si>
    <t>13,4*(24,66+20,56)=605,948 [A]</t>
  </si>
  <si>
    <t>4,75*77,0=365,750 [A]</t>
  </si>
  <si>
    <t>ŠDb   min. 150 mm</t>
  </si>
  <si>
    <t>56960</t>
  </si>
  <si>
    <t>ZPEVNĚNÍ KRAJNIC Z RECYKLOVANÉHO MATERIÁLU</t>
  </si>
  <si>
    <t>(0,12+0,103)*77,0=17,171 [A]</t>
  </si>
  <si>
    <t>plocha odměřena z cadu 
302,935=302,935 [A]</t>
  </si>
  <si>
    <t>574A34</t>
  </si>
  <si>
    <t>ASFALTOVÝ BETON PRO OBRUSNÉ VRSTVY ACO 11+, 11S TL. 40MM</t>
  </si>
  <si>
    <t>ACO 11   tl. 40 mm</t>
  </si>
  <si>
    <t>ACL 16+  tl. 50mm</t>
  </si>
  <si>
    <t>91228</t>
  </si>
  <si>
    <t>SMĚROVÉ SLOUPKY Z PLAST HMOT VČETNĚ ODRAZNÉHO PÁSKU</t>
  </si>
  <si>
    <t>cca po 20 m</t>
  </si>
  <si>
    <t>5*2=10,000 [A]</t>
  </si>
  <si>
    <t>912283</t>
  </si>
  <si>
    <t>SMĚROVÉ SLOUPKY Z PLAST HMOT - DEMONTÁŽ A ODVOZ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</si>
</sst>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0+C10+C11+C12+C13</f>
      </c>
      <c r="D6" s="1"/>
      <c r="E6" s="1"/>
    </row>
    <row r="7" spans="1:5" ht="12.75" customHeight="1">
      <c r="A7" s="1"/>
      <c r="B7" s="4" t="s">
        <v>5</v>
      </c>
      <c r="C7" s="7">
        <f>0+E10+E11+E12+E13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103</v>
      </c>
      <c r="B11" s="20" t="s">
        <v>104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178</v>
      </c>
      <c r="B12" s="20" t="s">
        <v>16</v>
      </c>
      <c r="C12" s="21">
        <f>'SO 201'!I3</f>
      </c>
      <c r="D12" s="21">
        <f>'SO 201'!O2</f>
      </c>
      <c r="E12" s="21">
        <f>C12+D12</f>
      </c>
    </row>
    <row r="13" spans="1:5" ht="12.75" customHeight="1">
      <c r="A13" s="20" t="s">
        <v>446</v>
      </c>
      <c r="B13" s="20" t="s">
        <v>447</v>
      </c>
      <c r="C13" s="21">
        <f>'SO 901'!I3</f>
      </c>
      <c r="D13" s="21">
        <f>'SO 901'!O2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0+I9+I12+I15+I18+I21+I24+I27+I30+I33+I36+I39+I42+I45+I48+I51</f>
      </c>
      <c r="R8">
        <f>0+O9+O12+O15+O18+O21+O24+O27+O30+O33+O36+O39+O42+O45+O48+O51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78.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40.25">
      <c r="A16" s="34" t="s">
        <v>50</v>
      </c>
      <c r="E16" s="35" t="s">
        <v>58</v>
      </c>
    </row>
    <row r="17" spans="1:5" ht="12.75">
      <c r="A17" s="38" t="s">
        <v>52</v>
      </c>
      <c r="E17" s="37" t="s">
        <v>59</v>
      </c>
    </row>
    <row r="18" spans="1:16" ht="12.75">
      <c r="A18" s="25" t="s">
        <v>45</v>
      </c>
      <c r="B18" s="29" t="s">
        <v>33</v>
      </c>
      <c r="C18" s="29" t="s">
        <v>60</v>
      </c>
      <c r="D18" s="25" t="s">
        <v>47</v>
      </c>
      <c r="E18" s="30" t="s">
        <v>61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51">
      <c r="A19" s="34" t="s">
        <v>50</v>
      </c>
      <c r="E19" s="35" t="s">
        <v>62</v>
      </c>
    </row>
    <row r="20" spans="1:5" ht="12.75">
      <c r="A20" s="38" t="s">
        <v>52</v>
      </c>
      <c r="E20" s="37" t="s">
        <v>59</v>
      </c>
    </row>
    <row r="21" spans="1:16" ht="12.75">
      <c r="A21" s="25" t="s">
        <v>45</v>
      </c>
      <c r="B21" s="29" t="s">
        <v>35</v>
      </c>
      <c r="C21" s="29" t="s">
        <v>63</v>
      </c>
      <c r="D21" s="25" t="s">
        <v>64</v>
      </c>
      <c r="E21" s="30" t="s">
        <v>65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66</v>
      </c>
    </row>
    <row r="23" spans="1:5" ht="12.75">
      <c r="A23" s="38" t="s">
        <v>52</v>
      </c>
      <c r="E23" s="37" t="s">
        <v>59</v>
      </c>
    </row>
    <row r="24" spans="1:16" ht="12.75">
      <c r="A24" s="25" t="s">
        <v>45</v>
      </c>
      <c r="B24" s="29" t="s">
        <v>37</v>
      </c>
      <c r="C24" s="29" t="s">
        <v>67</v>
      </c>
      <c r="D24" s="25" t="s">
        <v>68</v>
      </c>
      <c r="E24" s="30" t="s">
        <v>69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70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71</v>
      </c>
      <c r="C27" s="29" t="s">
        <v>67</v>
      </c>
      <c r="D27" s="25" t="s">
        <v>72</v>
      </c>
      <c r="E27" s="30" t="s">
        <v>69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73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74</v>
      </c>
      <c r="C30" s="29" t="s">
        <v>75</v>
      </c>
      <c r="D30" s="25" t="s">
        <v>68</v>
      </c>
      <c r="E30" s="30" t="s">
        <v>76</v>
      </c>
      <c r="F30" s="31" t="s">
        <v>77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25.5">
      <c r="A31" s="34" t="s">
        <v>50</v>
      </c>
      <c r="E31" s="35" t="s">
        <v>78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79</v>
      </c>
      <c r="D33" s="25" t="s">
        <v>47</v>
      </c>
      <c r="E33" s="30" t="s">
        <v>80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81</v>
      </c>
    </row>
    <row r="35" spans="1:5" ht="12.75">
      <c r="A35" s="38" t="s">
        <v>52</v>
      </c>
      <c r="E35" s="37" t="s">
        <v>59</v>
      </c>
    </row>
    <row r="36" spans="1:16" ht="12.75">
      <c r="A36" s="25" t="s">
        <v>45</v>
      </c>
      <c r="B36" s="29" t="s">
        <v>42</v>
      </c>
      <c r="C36" s="29" t="s">
        <v>82</v>
      </c>
      <c r="D36" s="25" t="s">
        <v>47</v>
      </c>
      <c r="E36" s="30" t="s">
        <v>83</v>
      </c>
      <c r="F36" s="31" t="s">
        <v>49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84</v>
      </c>
    </row>
    <row r="38" spans="1:5" ht="12.75">
      <c r="A38" s="38" t="s">
        <v>52</v>
      </c>
      <c r="E38" s="37" t="s">
        <v>47</v>
      </c>
    </row>
    <row r="39" spans="1:16" ht="12.75">
      <c r="A39" s="25" t="s">
        <v>45</v>
      </c>
      <c r="B39" s="29" t="s">
        <v>85</v>
      </c>
      <c r="C39" s="29" t="s">
        <v>86</v>
      </c>
      <c r="D39" s="25" t="s">
        <v>47</v>
      </c>
      <c r="E39" s="30" t="s">
        <v>87</v>
      </c>
      <c r="F39" s="31" t="s">
        <v>49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12.75">
      <c r="A41" s="38" t="s">
        <v>52</v>
      </c>
      <c r="E41" s="37" t="s">
        <v>47</v>
      </c>
    </row>
    <row r="42" spans="1:16" ht="12.75">
      <c r="A42" s="25" t="s">
        <v>45</v>
      </c>
      <c r="B42" s="29" t="s">
        <v>88</v>
      </c>
      <c r="C42" s="29" t="s">
        <v>89</v>
      </c>
      <c r="D42" s="25" t="s">
        <v>68</v>
      </c>
      <c r="E42" s="30" t="s">
        <v>90</v>
      </c>
      <c r="F42" s="31" t="s">
        <v>49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91</v>
      </c>
    </row>
    <row r="44" spans="1:5" ht="12.75">
      <c r="A44" s="38" t="s">
        <v>52</v>
      </c>
      <c r="E44" s="37" t="s">
        <v>47</v>
      </c>
    </row>
    <row r="45" spans="1:16" ht="12.75">
      <c r="A45" s="25" t="s">
        <v>45</v>
      </c>
      <c r="B45" s="29" t="s">
        <v>92</v>
      </c>
      <c r="C45" s="29" t="s">
        <v>89</v>
      </c>
      <c r="D45" s="25" t="s">
        <v>72</v>
      </c>
      <c r="E45" s="30" t="s">
        <v>90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93</v>
      </c>
    </row>
    <row r="47" spans="1:5" ht="12.75">
      <c r="A47" s="38" t="s">
        <v>52</v>
      </c>
      <c r="E47" s="37" t="s">
        <v>59</v>
      </c>
    </row>
    <row r="48" spans="1:16" ht="12.75">
      <c r="A48" s="25" t="s">
        <v>45</v>
      </c>
      <c r="B48" s="29" t="s">
        <v>94</v>
      </c>
      <c r="C48" s="29" t="s">
        <v>95</v>
      </c>
      <c r="D48" s="25" t="s">
        <v>47</v>
      </c>
      <c r="E48" s="30" t="s">
        <v>96</v>
      </c>
      <c r="F48" s="31" t="s">
        <v>77</v>
      </c>
      <c r="G48" s="32">
        <v>2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97</v>
      </c>
    </row>
    <row r="50" spans="1:5" ht="12.75">
      <c r="A50" s="38" t="s">
        <v>52</v>
      </c>
      <c r="E50" s="37" t="s">
        <v>98</v>
      </c>
    </row>
    <row r="51" spans="1:16" ht="12.75">
      <c r="A51" s="25" t="s">
        <v>45</v>
      </c>
      <c r="B51" s="29" t="s">
        <v>99</v>
      </c>
      <c r="C51" s="29" t="s">
        <v>100</v>
      </c>
      <c r="D51" s="25" t="s">
        <v>47</v>
      </c>
      <c r="E51" s="30" t="s">
        <v>101</v>
      </c>
      <c r="F51" s="31" t="s">
        <v>49</v>
      </c>
      <c r="G51" s="32">
        <v>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51">
      <c r="A52" s="34" t="s">
        <v>50</v>
      </c>
      <c r="E52" s="35" t="s">
        <v>102</v>
      </c>
    </row>
    <row r="53" spans="1:5" ht="12.75">
      <c r="A53" s="36" t="s">
        <v>52</v>
      </c>
      <c r="E53" s="37" t="s">
        <v>59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</v>
      </c>
      <c r="I3" s="39">
        <f>0+I8+I27+I46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103</v>
      </c>
      <c r="D4" s="6"/>
      <c r="E4" s="18" t="s">
        <v>104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</f>
      </c>
      <c r="R8">
        <f>0+O9+O12+O15+O18+O21+O24</f>
      </c>
    </row>
    <row r="9" spans="1:16" ht="25.5">
      <c r="A9" s="25" t="s">
        <v>45</v>
      </c>
      <c r="B9" s="29" t="s">
        <v>29</v>
      </c>
      <c r="C9" s="29" t="s">
        <v>105</v>
      </c>
      <c r="D9" s="25" t="s">
        <v>47</v>
      </c>
      <c r="E9" s="30" t="s">
        <v>106</v>
      </c>
      <c r="F9" s="31" t="s">
        <v>107</v>
      </c>
      <c r="G9" s="32">
        <v>197.959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108</v>
      </c>
    </row>
    <row r="11" spans="1:5" ht="76.5">
      <c r="A11" s="38" t="s">
        <v>52</v>
      </c>
      <c r="E11" s="37" t="s">
        <v>109</v>
      </c>
    </row>
    <row r="12" spans="1:16" ht="25.5">
      <c r="A12" s="25" t="s">
        <v>45</v>
      </c>
      <c r="B12" s="29" t="s">
        <v>23</v>
      </c>
      <c r="C12" s="29" t="s">
        <v>110</v>
      </c>
      <c r="D12" s="25" t="s">
        <v>47</v>
      </c>
      <c r="E12" s="30" t="s">
        <v>111</v>
      </c>
      <c r="F12" s="31" t="s">
        <v>107</v>
      </c>
      <c r="G12" s="32">
        <v>92.49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51">
      <c r="A13" s="34" t="s">
        <v>50</v>
      </c>
      <c r="E13" s="35" t="s">
        <v>112</v>
      </c>
    </row>
    <row r="14" spans="1:5" ht="63.75">
      <c r="A14" s="38" t="s">
        <v>52</v>
      </c>
      <c r="E14" s="37" t="s">
        <v>113</v>
      </c>
    </row>
    <row r="15" spans="1:16" ht="25.5">
      <c r="A15" s="25" t="s">
        <v>45</v>
      </c>
      <c r="B15" s="29" t="s">
        <v>22</v>
      </c>
      <c r="C15" s="29" t="s">
        <v>114</v>
      </c>
      <c r="D15" s="25" t="s">
        <v>115</v>
      </c>
      <c r="E15" s="30" t="s">
        <v>116</v>
      </c>
      <c r="F15" s="31" t="s">
        <v>107</v>
      </c>
      <c r="G15" s="32">
        <v>109.025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117</v>
      </c>
    </row>
    <row r="17" spans="1:5" ht="12.75">
      <c r="A17" s="38" t="s">
        <v>52</v>
      </c>
      <c r="E17" s="37" t="s">
        <v>118</v>
      </c>
    </row>
    <row r="18" spans="1:16" ht="25.5">
      <c r="A18" s="25" t="s">
        <v>45</v>
      </c>
      <c r="B18" s="29" t="s">
        <v>33</v>
      </c>
      <c r="C18" s="29" t="s">
        <v>114</v>
      </c>
      <c r="D18" s="25" t="s">
        <v>119</v>
      </c>
      <c r="E18" s="30" t="s">
        <v>116</v>
      </c>
      <c r="F18" s="31" t="s">
        <v>107</v>
      </c>
      <c r="G18" s="32">
        <v>38.883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120</v>
      </c>
    </row>
    <row r="20" spans="1:5" ht="25.5">
      <c r="A20" s="38" t="s">
        <v>52</v>
      </c>
      <c r="E20" s="37" t="s">
        <v>121</v>
      </c>
    </row>
    <row r="21" spans="1:16" ht="25.5">
      <c r="A21" s="25" t="s">
        <v>45</v>
      </c>
      <c r="B21" s="29" t="s">
        <v>35</v>
      </c>
      <c r="C21" s="29" t="s">
        <v>122</v>
      </c>
      <c r="D21" s="25" t="s">
        <v>47</v>
      </c>
      <c r="E21" s="30" t="s">
        <v>123</v>
      </c>
      <c r="F21" s="31" t="s">
        <v>107</v>
      </c>
      <c r="G21" s="32">
        <v>168.124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124</v>
      </c>
    </row>
    <row r="23" spans="1:5" ht="76.5">
      <c r="A23" s="38" t="s">
        <v>52</v>
      </c>
      <c r="E23" s="37" t="s">
        <v>125</v>
      </c>
    </row>
    <row r="24" spans="1:16" ht="25.5">
      <c r="A24" s="25" t="s">
        <v>45</v>
      </c>
      <c r="B24" s="29" t="s">
        <v>37</v>
      </c>
      <c r="C24" s="29" t="s">
        <v>126</v>
      </c>
      <c r="D24" s="25" t="s">
        <v>47</v>
      </c>
      <c r="E24" s="30" t="s">
        <v>127</v>
      </c>
      <c r="F24" s="31" t="s">
        <v>107</v>
      </c>
      <c r="G24" s="32">
        <v>23.123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51">
      <c r="A25" s="34" t="s">
        <v>50</v>
      </c>
      <c r="E25" s="35" t="s">
        <v>128</v>
      </c>
    </row>
    <row r="26" spans="1:5" ht="63.75">
      <c r="A26" s="36" t="s">
        <v>52</v>
      </c>
      <c r="E26" s="37" t="s">
        <v>129</v>
      </c>
    </row>
    <row r="27" spans="1:18" ht="12.75" customHeight="1">
      <c r="A27" s="6" t="s">
        <v>43</v>
      </c>
      <c r="B27" s="6"/>
      <c r="C27" s="41" t="s">
        <v>29</v>
      </c>
      <c r="D27" s="6"/>
      <c r="E27" s="27" t="s">
        <v>130</v>
      </c>
      <c r="F27" s="6"/>
      <c r="G27" s="6"/>
      <c r="H27" s="6"/>
      <c r="I27" s="42">
        <f>0+Q27</f>
      </c>
      <c r="O27">
        <f>0+R27</f>
      </c>
      <c r="Q27">
        <f>0+I28+I31+I34+I37+I40+I43</f>
      </c>
      <c r="R27">
        <f>0+O28+O31+O34+O37+O40+O43</f>
      </c>
    </row>
    <row r="28" spans="1:16" ht="12.75">
      <c r="A28" s="25" t="s">
        <v>45</v>
      </c>
      <c r="B28" s="29" t="s">
        <v>71</v>
      </c>
      <c r="C28" s="29" t="s">
        <v>131</v>
      </c>
      <c r="D28" s="25" t="s">
        <v>47</v>
      </c>
      <c r="E28" s="30" t="s">
        <v>132</v>
      </c>
      <c r="F28" s="31" t="s">
        <v>133</v>
      </c>
      <c r="G28" s="32">
        <v>34.409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38.25">
      <c r="A29" s="34" t="s">
        <v>50</v>
      </c>
      <c r="E29" s="35" t="s">
        <v>134</v>
      </c>
    </row>
    <row r="30" spans="1:5" ht="25.5">
      <c r="A30" s="38" t="s">
        <v>52</v>
      </c>
      <c r="E30" s="37" t="s">
        <v>135</v>
      </c>
    </row>
    <row r="31" spans="1:16" ht="25.5">
      <c r="A31" s="25" t="s">
        <v>45</v>
      </c>
      <c r="B31" s="29" t="s">
        <v>74</v>
      </c>
      <c r="C31" s="29" t="s">
        <v>136</v>
      </c>
      <c r="D31" s="25" t="s">
        <v>47</v>
      </c>
      <c r="E31" s="30" t="s">
        <v>137</v>
      </c>
      <c r="F31" s="31" t="s">
        <v>133</v>
      </c>
      <c r="G31" s="32">
        <v>13.635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138</v>
      </c>
    </row>
    <row r="33" spans="1:5" ht="12.75">
      <c r="A33" s="38" t="s">
        <v>52</v>
      </c>
      <c r="E33" s="37" t="s">
        <v>139</v>
      </c>
    </row>
    <row r="34" spans="1:16" ht="12.75">
      <c r="A34" s="25" t="s">
        <v>45</v>
      </c>
      <c r="B34" s="29" t="s">
        <v>40</v>
      </c>
      <c r="C34" s="29" t="s">
        <v>140</v>
      </c>
      <c r="D34" s="25" t="s">
        <v>47</v>
      </c>
      <c r="E34" s="30" t="s">
        <v>141</v>
      </c>
      <c r="F34" s="31" t="s">
        <v>133</v>
      </c>
      <c r="G34" s="32">
        <v>47.402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142</v>
      </c>
    </row>
    <row r="36" spans="1:5" ht="102">
      <c r="A36" s="38" t="s">
        <v>52</v>
      </c>
      <c r="E36" s="37" t="s">
        <v>143</v>
      </c>
    </row>
    <row r="37" spans="1:16" ht="12.75">
      <c r="A37" s="25" t="s">
        <v>45</v>
      </c>
      <c r="B37" s="29" t="s">
        <v>42</v>
      </c>
      <c r="C37" s="29" t="s">
        <v>144</v>
      </c>
      <c r="D37" s="25" t="s">
        <v>47</v>
      </c>
      <c r="E37" s="30" t="s">
        <v>145</v>
      </c>
      <c r="F37" s="31" t="s">
        <v>133</v>
      </c>
      <c r="G37" s="32">
        <v>13.763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38.25">
      <c r="A38" s="34" t="s">
        <v>50</v>
      </c>
      <c r="E38" s="35" t="s">
        <v>146</v>
      </c>
    </row>
    <row r="39" spans="1:5" ht="25.5">
      <c r="A39" s="38" t="s">
        <v>52</v>
      </c>
      <c r="E39" s="37" t="s">
        <v>147</v>
      </c>
    </row>
    <row r="40" spans="1:16" ht="12.75">
      <c r="A40" s="25" t="s">
        <v>45</v>
      </c>
      <c r="B40" s="29" t="s">
        <v>85</v>
      </c>
      <c r="C40" s="29" t="s">
        <v>148</v>
      </c>
      <c r="D40" s="25" t="s">
        <v>47</v>
      </c>
      <c r="E40" s="30" t="s">
        <v>149</v>
      </c>
      <c r="F40" s="31" t="s">
        <v>133</v>
      </c>
      <c r="G40" s="32">
        <v>130.681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150</v>
      </c>
    </row>
    <row r="42" spans="1:5" ht="114.75">
      <c r="A42" s="38" t="s">
        <v>52</v>
      </c>
      <c r="E42" s="37" t="s">
        <v>151</v>
      </c>
    </row>
    <row r="43" spans="1:16" ht="12.75">
      <c r="A43" s="25" t="s">
        <v>45</v>
      </c>
      <c r="B43" s="29" t="s">
        <v>88</v>
      </c>
      <c r="C43" s="29" t="s">
        <v>152</v>
      </c>
      <c r="D43" s="25" t="s">
        <v>47</v>
      </c>
      <c r="E43" s="30" t="s">
        <v>153</v>
      </c>
      <c r="F43" s="31" t="s">
        <v>133</v>
      </c>
      <c r="G43" s="32">
        <v>138.971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154</v>
      </c>
    </row>
    <row r="45" spans="1:5" ht="102">
      <c r="A45" s="36" t="s">
        <v>52</v>
      </c>
      <c r="E45" s="37" t="s">
        <v>155</v>
      </c>
    </row>
    <row r="46" spans="1:18" ht="12.75" customHeight="1">
      <c r="A46" s="6" t="s">
        <v>43</v>
      </c>
      <c r="B46" s="6"/>
      <c r="C46" s="41" t="s">
        <v>40</v>
      </c>
      <c r="D46" s="6"/>
      <c r="E46" s="27" t="s">
        <v>156</v>
      </c>
      <c r="F46" s="6"/>
      <c r="G46" s="6"/>
      <c r="H46" s="6"/>
      <c r="I46" s="42">
        <f>0+Q46</f>
      </c>
      <c r="O46">
        <f>0+R46</f>
      </c>
      <c r="Q46">
        <f>0+I47+I50+I53+I56+I59</f>
      </c>
      <c r="R46">
        <f>0+O47+O50+O53+O56+O59</f>
      </c>
    </row>
    <row r="47" spans="1:16" ht="25.5">
      <c r="A47" s="25" t="s">
        <v>45</v>
      </c>
      <c r="B47" s="29" t="s">
        <v>92</v>
      </c>
      <c r="C47" s="29" t="s">
        <v>157</v>
      </c>
      <c r="D47" s="25" t="s">
        <v>47</v>
      </c>
      <c r="E47" s="30" t="s">
        <v>158</v>
      </c>
      <c r="F47" s="31" t="s">
        <v>159</v>
      </c>
      <c r="G47" s="32">
        <v>19.48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160</v>
      </c>
    </row>
    <row r="49" spans="1:5" ht="12.75">
      <c r="A49" s="38" t="s">
        <v>52</v>
      </c>
      <c r="E49" s="37" t="s">
        <v>161</v>
      </c>
    </row>
    <row r="50" spans="1:16" ht="12.75">
      <c r="A50" s="25" t="s">
        <v>45</v>
      </c>
      <c r="B50" s="29" t="s">
        <v>94</v>
      </c>
      <c r="C50" s="29" t="s">
        <v>162</v>
      </c>
      <c r="D50" s="25" t="s">
        <v>47</v>
      </c>
      <c r="E50" s="30" t="s">
        <v>163</v>
      </c>
      <c r="F50" s="31" t="s">
        <v>159</v>
      </c>
      <c r="G50" s="32">
        <v>19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160</v>
      </c>
    </row>
    <row r="52" spans="1:5" ht="12.75">
      <c r="A52" s="38" t="s">
        <v>52</v>
      </c>
      <c r="E52" s="37" t="s">
        <v>164</v>
      </c>
    </row>
    <row r="53" spans="1:16" ht="12.75">
      <c r="A53" s="25" t="s">
        <v>45</v>
      </c>
      <c r="B53" s="29" t="s">
        <v>99</v>
      </c>
      <c r="C53" s="29" t="s">
        <v>165</v>
      </c>
      <c r="D53" s="25" t="s">
        <v>47</v>
      </c>
      <c r="E53" s="30" t="s">
        <v>166</v>
      </c>
      <c r="F53" s="31" t="s">
        <v>77</v>
      </c>
      <c r="G53" s="32">
        <v>4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25.5">
      <c r="A54" s="34" t="s">
        <v>50</v>
      </c>
      <c r="E54" s="35" t="s">
        <v>167</v>
      </c>
    </row>
    <row r="55" spans="1:5" ht="25.5">
      <c r="A55" s="38" t="s">
        <v>52</v>
      </c>
      <c r="E55" s="37" t="s">
        <v>168</v>
      </c>
    </row>
    <row r="56" spans="1:16" ht="12.75">
      <c r="A56" s="25" t="s">
        <v>45</v>
      </c>
      <c r="B56" s="29" t="s">
        <v>169</v>
      </c>
      <c r="C56" s="29" t="s">
        <v>170</v>
      </c>
      <c r="D56" s="25" t="s">
        <v>47</v>
      </c>
      <c r="E56" s="30" t="s">
        <v>171</v>
      </c>
      <c r="F56" s="31" t="s">
        <v>133</v>
      </c>
      <c r="G56" s="32">
        <v>57.553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172</v>
      </c>
    </row>
    <row r="58" spans="1:5" ht="76.5">
      <c r="A58" s="38" t="s">
        <v>52</v>
      </c>
      <c r="E58" s="37" t="s">
        <v>173</v>
      </c>
    </row>
    <row r="59" spans="1:16" ht="12.75">
      <c r="A59" s="25" t="s">
        <v>45</v>
      </c>
      <c r="B59" s="29" t="s">
        <v>174</v>
      </c>
      <c r="C59" s="29" t="s">
        <v>175</v>
      </c>
      <c r="D59" s="25" t="s">
        <v>47</v>
      </c>
      <c r="E59" s="30" t="s">
        <v>176</v>
      </c>
      <c r="F59" s="31" t="s">
        <v>133</v>
      </c>
      <c r="G59" s="32">
        <v>15.553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172</v>
      </c>
    </row>
    <row r="61" spans="1:5" ht="102">
      <c r="A61" s="36" t="s">
        <v>52</v>
      </c>
      <c r="E61" s="37" t="s">
        <v>177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0+O8+O15+O43+O62+O78+O103+O140+O156+O160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178</v>
      </c>
      <c r="I3" s="39">
        <f>0+I8+I15+I43+I62+I78+I103+I140+I156+I160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178</v>
      </c>
      <c r="D4" s="6"/>
      <c r="E4" s="18" t="s">
        <v>16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179</v>
      </c>
      <c r="D9" s="25" t="s">
        <v>47</v>
      </c>
      <c r="E9" s="30" t="s">
        <v>180</v>
      </c>
      <c r="F9" s="31" t="s">
        <v>77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181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182</v>
      </c>
      <c r="D12" s="25" t="s">
        <v>47</v>
      </c>
      <c r="E12" s="30" t="s">
        <v>183</v>
      </c>
      <c r="F12" s="31" t="s">
        <v>77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184</v>
      </c>
    </row>
    <row r="14" spans="1:5" ht="25.5">
      <c r="A14" s="36" t="s">
        <v>52</v>
      </c>
      <c r="E14" s="37" t="s">
        <v>185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130</v>
      </c>
      <c r="F15" s="6"/>
      <c r="G15" s="6"/>
      <c r="H15" s="6"/>
      <c r="I15" s="42">
        <f>0+Q15</f>
      </c>
      <c r="O15">
        <f>0+R15</f>
      </c>
      <c r="Q15">
        <f>0+I16+I19+I22+I25+I28+I31+I34+I37+I40</f>
      </c>
      <c r="R15">
        <f>0+O16+O19+O22+O25+O28+O31+O34+O37+O40</f>
      </c>
    </row>
    <row r="16" spans="1:16" ht="12.75">
      <c r="A16" s="25" t="s">
        <v>45</v>
      </c>
      <c r="B16" s="29" t="s">
        <v>22</v>
      </c>
      <c r="C16" s="29" t="s">
        <v>186</v>
      </c>
      <c r="D16" s="25" t="s">
        <v>47</v>
      </c>
      <c r="E16" s="30" t="s">
        <v>187</v>
      </c>
      <c r="F16" s="31" t="s">
        <v>133</v>
      </c>
      <c r="G16" s="32">
        <v>52.5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188</v>
      </c>
    </row>
    <row r="18" spans="1:5" ht="51">
      <c r="A18" s="38" t="s">
        <v>52</v>
      </c>
      <c r="E18" s="37" t="s">
        <v>189</v>
      </c>
    </row>
    <row r="19" spans="1:16" ht="12.75">
      <c r="A19" s="25" t="s">
        <v>45</v>
      </c>
      <c r="B19" s="29" t="s">
        <v>33</v>
      </c>
      <c r="C19" s="29" t="s">
        <v>190</v>
      </c>
      <c r="D19" s="25" t="s">
        <v>47</v>
      </c>
      <c r="E19" s="30" t="s">
        <v>191</v>
      </c>
      <c r="F19" s="31" t="s">
        <v>133</v>
      </c>
      <c r="G19" s="32">
        <v>92.491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192</v>
      </c>
    </row>
    <row r="21" spans="1:5" ht="76.5">
      <c r="A21" s="38" t="s">
        <v>52</v>
      </c>
      <c r="E21" s="37" t="s">
        <v>193</v>
      </c>
    </row>
    <row r="22" spans="1:16" ht="12.75">
      <c r="A22" s="25" t="s">
        <v>45</v>
      </c>
      <c r="B22" s="29" t="s">
        <v>35</v>
      </c>
      <c r="C22" s="29" t="s">
        <v>194</v>
      </c>
      <c r="D22" s="25" t="s">
        <v>47</v>
      </c>
      <c r="E22" s="30" t="s">
        <v>195</v>
      </c>
      <c r="F22" s="31" t="s">
        <v>49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196</v>
      </c>
    </row>
    <row r="24" spans="1:5" ht="25.5">
      <c r="A24" s="38" t="s">
        <v>52</v>
      </c>
      <c r="E24" s="37" t="s">
        <v>185</v>
      </c>
    </row>
    <row r="25" spans="1:16" ht="12.75">
      <c r="A25" s="25" t="s">
        <v>45</v>
      </c>
      <c r="B25" s="29" t="s">
        <v>37</v>
      </c>
      <c r="C25" s="29" t="s">
        <v>197</v>
      </c>
      <c r="D25" s="25" t="s">
        <v>47</v>
      </c>
      <c r="E25" s="30" t="s">
        <v>198</v>
      </c>
      <c r="F25" s="31" t="s">
        <v>133</v>
      </c>
      <c r="G25" s="32">
        <v>4.905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199</v>
      </c>
    </row>
    <row r="27" spans="1:5" ht="51">
      <c r="A27" s="38" t="s">
        <v>52</v>
      </c>
      <c r="E27" s="37" t="s">
        <v>200</v>
      </c>
    </row>
    <row r="28" spans="1:16" ht="12.75">
      <c r="A28" s="25" t="s">
        <v>45</v>
      </c>
      <c r="B28" s="29" t="s">
        <v>71</v>
      </c>
      <c r="C28" s="29" t="s">
        <v>201</v>
      </c>
      <c r="D28" s="25" t="s">
        <v>47</v>
      </c>
      <c r="E28" s="30" t="s">
        <v>202</v>
      </c>
      <c r="F28" s="31" t="s">
        <v>133</v>
      </c>
      <c r="G28" s="32">
        <v>39.991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127.5">
      <c r="A30" s="38" t="s">
        <v>52</v>
      </c>
      <c r="E30" s="37" t="s">
        <v>203</v>
      </c>
    </row>
    <row r="31" spans="1:16" ht="12.75">
      <c r="A31" s="25" t="s">
        <v>45</v>
      </c>
      <c r="B31" s="29" t="s">
        <v>74</v>
      </c>
      <c r="C31" s="29" t="s">
        <v>204</v>
      </c>
      <c r="D31" s="25" t="s">
        <v>47</v>
      </c>
      <c r="E31" s="30" t="s">
        <v>205</v>
      </c>
      <c r="F31" s="31" t="s">
        <v>133</v>
      </c>
      <c r="G31" s="32">
        <v>10.322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206</v>
      </c>
    </row>
    <row r="33" spans="1:5" ht="76.5">
      <c r="A33" s="38" t="s">
        <v>52</v>
      </c>
      <c r="E33" s="37" t="s">
        <v>207</v>
      </c>
    </row>
    <row r="34" spans="1:16" ht="12.75">
      <c r="A34" s="25" t="s">
        <v>45</v>
      </c>
      <c r="B34" s="29" t="s">
        <v>40</v>
      </c>
      <c r="C34" s="29" t="s">
        <v>208</v>
      </c>
      <c r="D34" s="25" t="s">
        <v>47</v>
      </c>
      <c r="E34" s="30" t="s">
        <v>209</v>
      </c>
      <c r="F34" s="31" t="s">
        <v>210</v>
      </c>
      <c r="G34" s="32">
        <v>340.931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8" t="s">
        <v>52</v>
      </c>
      <c r="E36" s="37" t="s">
        <v>211</v>
      </c>
    </row>
    <row r="37" spans="1:16" ht="12.75">
      <c r="A37" s="25" t="s">
        <v>45</v>
      </c>
      <c r="B37" s="29" t="s">
        <v>42</v>
      </c>
      <c r="C37" s="29" t="s">
        <v>212</v>
      </c>
      <c r="D37" s="25" t="s">
        <v>47</v>
      </c>
      <c r="E37" s="30" t="s">
        <v>213</v>
      </c>
      <c r="F37" s="31" t="s">
        <v>210</v>
      </c>
      <c r="G37" s="32">
        <v>350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214</v>
      </c>
    </row>
    <row r="39" spans="1:5" ht="51">
      <c r="A39" s="38" t="s">
        <v>52</v>
      </c>
      <c r="E39" s="37" t="s">
        <v>215</v>
      </c>
    </row>
    <row r="40" spans="1:16" ht="12.75">
      <c r="A40" s="25" t="s">
        <v>45</v>
      </c>
      <c r="B40" s="29" t="s">
        <v>85</v>
      </c>
      <c r="C40" s="29" t="s">
        <v>216</v>
      </c>
      <c r="D40" s="25" t="s">
        <v>47</v>
      </c>
      <c r="E40" s="30" t="s">
        <v>217</v>
      </c>
      <c r="F40" s="31" t="s">
        <v>210</v>
      </c>
      <c r="G40" s="32">
        <v>350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47</v>
      </c>
    </row>
    <row r="42" spans="1:5" ht="51">
      <c r="A42" s="36" t="s">
        <v>52</v>
      </c>
      <c r="E42" s="37" t="s">
        <v>215</v>
      </c>
    </row>
    <row r="43" spans="1:18" ht="12.75" customHeight="1">
      <c r="A43" s="6" t="s">
        <v>43</v>
      </c>
      <c r="B43" s="6"/>
      <c r="C43" s="41" t="s">
        <v>23</v>
      </c>
      <c r="D43" s="6"/>
      <c r="E43" s="27" t="s">
        <v>218</v>
      </c>
      <c r="F43" s="6"/>
      <c r="G43" s="6"/>
      <c r="H43" s="6"/>
      <c r="I43" s="42">
        <f>0+Q43</f>
      </c>
      <c r="O43">
        <f>0+R43</f>
      </c>
      <c r="Q43">
        <f>0+I44+I47+I50+I53+I56+I59</f>
      </c>
      <c r="R43">
        <f>0+O44+O47+O50+O53+O56+O59</f>
      </c>
    </row>
    <row r="44" spans="1:16" ht="12.75">
      <c r="A44" s="25" t="s">
        <v>45</v>
      </c>
      <c r="B44" s="29" t="s">
        <v>88</v>
      </c>
      <c r="C44" s="29" t="s">
        <v>219</v>
      </c>
      <c r="D44" s="25" t="s">
        <v>47</v>
      </c>
      <c r="E44" s="30" t="s">
        <v>220</v>
      </c>
      <c r="F44" s="31" t="s">
        <v>159</v>
      </c>
      <c r="G44" s="32">
        <v>264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221</v>
      </c>
    </row>
    <row r="46" spans="1:5" ht="51">
      <c r="A46" s="38" t="s">
        <v>52</v>
      </c>
      <c r="E46" s="37" t="s">
        <v>222</v>
      </c>
    </row>
    <row r="47" spans="1:16" ht="25.5">
      <c r="A47" s="25" t="s">
        <v>45</v>
      </c>
      <c r="B47" s="29" t="s">
        <v>92</v>
      </c>
      <c r="C47" s="29" t="s">
        <v>223</v>
      </c>
      <c r="D47" s="25" t="s">
        <v>47</v>
      </c>
      <c r="E47" s="30" t="s">
        <v>224</v>
      </c>
      <c r="F47" s="31" t="s">
        <v>159</v>
      </c>
      <c r="G47" s="32">
        <v>264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51">
      <c r="A49" s="38" t="s">
        <v>52</v>
      </c>
      <c r="E49" s="37" t="s">
        <v>222</v>
      </c>
    </row>
    <row r="50" spans="1:16" ht="12.75">
      <c r="A50" s="25" t="s">
        <v>45</v>
      </c>
      <c r="B50" s="29" t="s">
        <v>94</v>
      </c>
      <c r="C50" s="29" t="s">
        <v>225</v>
      </c>
      <c r="D50" s="25" t="s">
        <v>47</v>
      </c>
      <c r="E50" s="30" t="s">
        <v>226</v>
      </c>
      <c r="F50" s="31" t="s">
        <v>49</v>
      </c>
      <c r="G50" s="32">
        <v>1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38.25">
      <c r="A51" s="34" t="s">
        <v>50</v>
      </c>
      <c r="E51" s="35" t="s">
        <v>227</v>
      </c>
    </row>
    <row r="52" spans="1:5" ht="12.75">
      <c r="A52" s="38" t="s">
        <v>52</v>
      </c>
      <c r="E52" s="37" t="s">
        <v>59</v>
      </c>
    </row>
    <row r="53" spans="1:16" ht="12.75">
      <c r="A53" s="25" t="s">
        <v>45</v>
      </c>
      <c r="B53" s="29" t="s">
        <v>99</v>
      </c>
      <c r="C53" s="29" t="s">
        <v>228</v>
      </c>
      <c r="D53" s="25" t="s">
        <v>47</v>
      </c>
      <c r="E53" s="30" t="s">
        <v>229</v>
      </c>
      <c r="F53" s="31" t="s">
        <v>133</v>
      </c>
      <c r="G53" s="32">
        <v>19.018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230</v>
      </c>
    </row>
    <row r="55" spans="1:5" ht="76.5">
      <c r="A55" s="38" t="s">
        <v>52</v>
      </c>
      <c r="E55" s="37" t="s">
        <v>231</v>
      </c>
    </row>
    <row r="56" spans="1:16" ht="12.75">
      <c r="A56" s="25" t="s">
        <v>45</v>
      </c>
      <c r="B56" s="29" t="s">
        <v>169</v>
      </c>
      <c r="C56" s="29" t="s">
        <v>232</v>
      </c>
      <c r="D56" s="25" t="s">
        <v>47</v>
      </c>
      <c r="E56" s="30" t="s">
        <v>233</v>
      </c>
      <c r="F56" s="31" t="s">
        <v>107</v>
      </c>
      <c r="G56" s="32">
        <v>3.423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234</v>
      </c>
    </row>
    <row r="58" spans="1:5" ht="25.5">
      <c r="A58" s="38" t="s">
        <v>52</v>
      </c>
      <c r="E58" s="37" t="s">
        <v>235</v>
      </c>
    </row>
    <row r="59" spans="1:16" ht="12.75">
      <c r="A59" s="25" t="s">
        <v>45</v>
      </c>
      <c r="B59" s="29" t="s">
        <v>174</v>
      </c>
      <c r="C59" s="29" t="s">
        <v>236</v>
      </c>
      <c r="D59" s="25" t="s">
        <v>47</v>
      </c>
      <c r="E59" s="30" t="s">
        <v>237</v>
      </c>
      <c r="F59" s="31" t="s">
        <v>210</v>
      </c>
      <c r="G59" s="32">
        <v>37.84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25.5">
      <c r="A60" s="34" t="s">
        <v>50</v>
      </c>
      <c r="E60" s="35" t="s">
        <v>238</v>
      </c>
    </row>
    <row r="61" spans="1:5" ht="76.5">
      <c r="A61" s="36" t="s">
        <v>52</v>
      </c>
      <c r="E61" s="37" t="s">
        <v>239</v>
      </c>
    </row>
    <row r="62" spans="1:18" ht="12.75" customHeight="1">
      <c r="A62" s="6" t="s">
        <v>43</v>
      </c>
      <c r="B62" s="6"/>
      <c r="C62" s="41" t="s">
        <v>22</v>
      </c>
      <c r="D62" s="6"/>
      <c r="E62" s="27" t="s">
        <v>240</v>
      </c>
      <c r="F62" s="6"/>
      <c r="G62" s="6"/>
      <c r="H62" s="6"/>
      <c r="I62" s="42">
        <f>0+Q62</f>
      </c>
      <c r="O62">
        <f>0+R62</f>
      </c>
      <c r="Q62">
        <f>0+I63+I66+I69+I72+I75</f>
      </c>
      <c r="R62">
        <f>0+O63+O66+O69+O72+O75</f>
      </c>
    </row>
    <row r="63" spans="1:16" ht="12.75">
      <c r="A63" s="25" t="s">
        <v>45</v>
      </c>
      <c r="B63" s="29" t="s">
        <v>241</v>
      </c>
      <c r="C63" s="29" t="s">
        <v>242</v>
      </c>
      <c r="D63" s="25" t="s">
        <v>47</v>
      </c>
      <c r="E63" s="30" t="s">
        <v>243</v>
      </c>
      <c r="F63" s="31" t="s">
        <v>244</v>
      </c>
      <c r="G63" s="32">
        <v>84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38.25">
      <c r="A64" s="34" t="s">
        <v>50</v>
      </c>
      <c r="E64" s="35" t="s">
        <v>245</v>
      </c>
    </row>
    <row r="65" spans="1:5" ht="76.5">
      <c r="A65" s="38" t="s">
        <v>52</v>
      </c>
      <c r="E65" s="37" t="s">
        <v>246</v>
      </c>
    </row>
    <row r="66" spans="1:16" ht="12.75">
      <c r="A66" s="25" t="s">
        <v>45</v>
      </c>
      <c r="B66" s="29" t="s">
        <v>247</v>
      </c>
      <c r="C66" s="29" t="s">
        <v>248</v>
      </c>
      <c r="D66" s="25" t="s">
        <v>47</v>
      </c>
      <c r="E66" s="30" t="s">
        <v>249</v>
      </c>
      <c r="F66" s="31" t="s">
        <v>133</v>
      </c>
      <c r="G66" s="32">
        <v>13.517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250</v>
      </c>
    </row>
    <row r="68" spans="1:5" ht="76.5">
      <c r="A68" s="38" t="s">
        <v>52</v>
      </c>
      <c r="E68" s="37" t="s">
        <v>251</v>
      </c>
    </row>
    <row r="69" spans="1:16" ht="12.75">
      <c r="A69" s="25" t="s">
        <v>45</v>
      </c>
      <c r="B69" s="29" t="s">
        <v>252</v>
      </c>
      <c r="C69" s="29" t="s">
        <v>253</v>
      </c>
      <c r="D69" s="25" t="s">
        <v>47</v>
      </c>
      <c r="E69" s="30" t="s">
        <v>254</v>
      </c>
      <c r="F69" s="31" t="s">
        <v>107</v>
      </c>
      <c r="G69" s="32">
        <v>2.163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255</v>
      </c>
    </row>
    <row r="71" spans="1:5" ht="25.5">
      <c r="A71" s="38" t="s">
        <v>52</v>
      </c>
      <c r="E71" s="37" t="s">
        <v>256</v>
      </c>
    </row>
    <row r="72" spans="1:16" ht="12.75">
      <c r="A72" s="25" t="s">
        <v>45</v>
      </c>
      <c r="B72" s="29" t="s">
        <v>257</v>
      </c>
      <c r="C72" s="29" t="s">
        <v>258</v>
      </c>
      <c r="D72" s="25" t="s">
        <v>47</v>
      </c>
      <c r="E72" s="30" t="s">
        <v>259</v>
      </c>
      <c r="F72" s="31" t="s">
        <v>133</v>
      </c>
      <c r="G72" s="32">
        <v>67.537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260</v>
      </c>
    </row>
    <row r="74" spans="1:5" ht="153">
      <c r="A74" s="38" t="s">
        <v>52</v>
      </c>
      <c r="E74" s="37" t="s">
        <v>261</v>
      </c>
    </row>
    <row r="75" spans="1:16" ht="12.75">
      <c r="A75" s="25" t="s">
        <v>45</v>
      </c>
      <c r="B75" s="29" t="s">
        <v>262</v>
      </c>
      <c r="C75" s="29" t="s">
        <v>263</v>
      </c>
      <c r="D75" s="25" t="s">
        <v>47</v>
      </c>
      <c r="E75" s="30" t="s">
        <v>264</v>
      </c>
      <c r="F75" s="31" t="s">
        <v>107</v>
      </c>
      <c r="G75" s="32">
        <v>16.209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265</v>
      </c>
    </row>
    <row r="77" spans="1:5" ht="25.5">
      <c r="A77" s="36" t="s">
        <v>52</v>
      </c>
      <c r="E77" s="37" t="s">
        <v>266</v>
      </c>
    </row>
    <row r="78" spans="1:18" ht="12.75" customHeight="1">
      <c r="A78" s="6" t="s">
        <v>43</v>
      </c>
      <c r="B78" s="6"/>
      <c r="C78" s="41" t="s">
        <v>33</v>
      </c>
      <c r="D78" s="6"/>
      <c r="E78" s="27" t="s">
        <v>267</v>
      </c>
      <c r="F78" s="6"/>
      <c r="G78" s="6"/>
      <c r="H78" s="6"/>
      <c r="I78" s="42">
        <f>0+Q78</f>
      </c>
      <c r="O78">
        <f>0+R78</f>
      </c>
      <c r="Q78">
        <f>0+I79+I82+I85+I88+I91+I94+I97+I100</f>
      </c>
      <c r="R78">
        <f>0+O79+O82+O85+O88+O91+O94+O97+O100</f>
      </c>
    </row>
    <row r="79" spans="1:16" ht="12.75">
      <c r="A79" s="25" t="s">
        <v>45</v>
      </c>
      <c r="B79" s="29" t="s">
        <v>268</v>
      </c>
      <c r="C79" s="29" t="s">
        <v>269</v>
      </c>
      <c r="D79" s="25" t="s">
        <v>47</v>
      </c>
      <c r="E79" s="30" t="s">
        <v>270</v>
      </c>
      <c r="F79" s="31" t="s">
        <v>133</v>
      </c>
      <c r="G79" s="32">
        <v>1.238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25.5">
      <c r="A81" s="38" t="s">
        <v>52</v>
      </c>
      <c r="E81" s="37" t="s">
        <v>271</v>
      </c>
    </row>
    <row r="82" spans="1:16" ht="12.75">
      <c r="A82" s="25" t="s">
        <v>45</v>
      </c>
      <c r="B82" s="29" t="s">
        <v>272</v>
      </c>
      <c r="C82" s="29" t="s">
        <v>273</v>
      </c>
      <c r="D82" s="25" t="s">
        <v>47</v>
      </c>
      <c r="E82" s="30" t="s">
        <v>274</v>
      </c>
      <c r="F82" s="31" t="s">
        <v>133</v>
      </c>
      <c r="G82" s="32">
        <v>9.316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275</v>
      </c>
    </row>
    <row r="84" spans="1:5" ht="114.75">
      <c r="A84" s="38" t="s">
        <v>52</v>
      </c>
      <c r="E84" s="37" t="s">
        <v>276</v>
      </c>
    </row>
    <row r="85" spans="1:16" ht="12.75">
      <c r="A85" s="25" t="s">
        <v>45</v>
      </c>
      <c r="B85" s="29" t="s">
        <v>277</v>
      </c>
      <c r="C85" s="29" t="s">
        <v>278</v>
      </c>
      <c r="D85" s="25" t="s">
        <v>47</v>
      </c>
      <c r="E85" s="30" t="s">
        <v>279</v>
      </c>
      <c r="F85" s="31" t="s">
        <v>133</v>
      </c>
      <c r="G85" s="32">
        <v>11.352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280</v>
      </c>
    </row>
    <row r="87" spans="1:5" ht="76.5">
      <c r="A87" s="38" t="s">
        <v>52</v>
      </c>
      <c r="E87" s="37" t="s">
        <v>281</v>
      </c>
    </row>
    <row r="88" spans="1:16" ht="12.75">
      <c r="A88" s="25" t="s">
        <v>45</v>
      </c>
      <c r="B88" s="29" t="s">
        <v>282</v>
      </c>
      <c r="C88" s="29" t="s">
        <v>283</v>
      </c>
      <c r="D88" s="25" t="s">
        <v>115</v>
      </c>
      <c r="E88" s="30" t="s">
        <v>284</v>
      </c>
      <c r="F88" s="31" t="s">
        <v>133</v>
      </c>
      <c r="G88" s="32">
        <v>7.651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285</v>
      </c>
    </row>
    <row r="90" spans="1:5" ht="63.75">
      <c r="A90" s="38" t="s">
        <v>52</v>
      </c>
      <c r="E90" s="37" t="s">
        <v>286</v>
      </c>
    </row>
    <row r="91" spans="1:16" ht="12.75">
      <c r="A91" s="25" t="s">
        <v>45</v>
      </c>
      <c r="B91" s="29" t="s">
        <v>287</v>
      </c>
      <c r="C91" s="29" t="s">
        <v>283</v>
      </c>
      <c r="D91" s="25" t="s">
        <v>119</v>
      </c>
      <c r="E91" s="30" t="s">
        <v>284</v>
      </c>
      <c r="F91" s="31" t="s">
        <v>133</v>
      </c>
      <c r="G91" s="32">
        <v>46.193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288</v>
      </c>
    </row>
    <row r="93" spans="1:5" ht="12.75">
      <c r="A93" s="38" t="s">
        <v>52</v>
      </c>
      <c r="E93" s="37" t="s">
        <v>289</v>
      </c>
    </row>
    <row r="94" spans="1:16" ht="12.75">
      <c r="A94" s="25" t="s">
        <v>45</v>
      </c>
      <c r="B94" s="29" t="s">
        <v>290</v>
      </c>
      <c r="C94" s="29" t="s">
        <v>291</v>
      </c>
      <c r="D94" s="25" t="s">
        <v>47</v>
      </c>
      <c r="E94" s="30" t="s">
        <v>292</v>
      </c>
      <c r="F94" s="31" t="s">
        <v>133</v>
      </c>
      <c r="G94" s="32">
        <v>20.225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293</v>
      </c>
    </row>
    <row r="96" spans="1:5" ht="12.75">
      <c r="A96" s="38" t="s">
        <v>52</v>
      </c>
      <c r="E96" s="37" t="s">
        <v>294</v>
      </c>
    </row>
    <row r="97" spans="1:16" ht="12.75">
      <c r="A97" s="25" t="s">
        <v>45</v>
      </c>
      <c r="B97" s="29" t="s">
        <v>295</v>
      </c>
      <c r="C97" s="29" t="s">
        <v>296</v>
      </c>
      <c r="D97" s="25" t="s">
        <v>47</v>
      </c>
      <c r="E97" s="30" t="s">
        <v>297</v>
      </c>
      <c r="F97" s="31" t="s">
        <v>133</v>
      </c>
      <c r="G97" s="32">
        <v>4.5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298</v>
      </c>
    </row>
    <row r="99" spans="1:5" ht="25.5">
      <c r="A99" s="38" t="s">
        <v>52</v>
      </c>
      <c r="E99" s="37" t="s">
        <v>299</v>
      </c>
    </row>
    <row r="100" spans="1:16" ht="12.75">
      <c r="A100" s="25" t="s">
        <v>45</v>
      </c>
      <c r="B100" s="29" t="s">
        <v>300</v>
      </c>
      <c r="C100" s="29" t="s">
        <v>301</v>
      </c>
      <c r="D100" s="25" t="s">
        <v>47</v>
      </c>
      <c r="E100" s="30" t="s">
        <v>302</v>
      </c>
      <c r="F100" s="31" t="s">
        <v>133</v>
      </c>
      <c r="G100" s="32">
        <v>2.929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25.5">
      <c r="A101" s="34" t="s">
        <v>50</v>
      </c>
      <c r="E101" s="35" t="s">
        <v>303</v>
      </c>
    </row>
    <row r="102" spans="1:5" ht="76.5">
      <c r="A102" s="36" t="s">
        <v>52</v>
      </c>
      <c r="E102" s="37" t="s">
        <v>304</v>
      </c>
    </row>
    <row r="103" spans="1:18" ht="12.75" customHeight="1">
      <c r="A103" s="6" t="s">
        <v>43</v>
      </c>
      <c r="B103" s="6"/>
      <c r="C103" s="41" t="s">
        <v>35</v>
      </c>
      <c r="D103" s="6"/>
      <c r="E103" s="27" t="s">
        <v>305</v>
      </c>
      <c r="F103" s="6"/>
      <c r="G103" s="6"/>
      <c r="H103" s="6"/>
      <c r="I103" s="42">
        <f>0+Q103</f>
      </c>
      <c r="O103">
        <f>0+R103</f>
      </c>
      <c r="Q103">
        <f>0+I104+I107+I110+I113+I116+I119+I122+I125+I128+I131+I134+I137</f>
      </c>
      <c r="R103">
        <f>0+O104+O107+O110+O113+O116+O119+O122+O125+O128+O131+O134+O137</f>
      </c>
    </row>
    <row r="104" spans="1:16" ht="25.5">
      <c r="A104" s="25" t="s">
        <v>45</v>
      </c>
      <c r="B104" s="29" t="s">
        <v>306</v>
      </c>
      <c r="C104" s="29" t="s">
        <v>307</v>
      </c>
      <c r="D104" s="25" t="s">
        <v>47</v>
      </c>
      <c r="E104" s="30" t="s">
        <v>308</v>
      </c>
      <c r="F104" s="31" t="s">
        <v>210</v>
      </c>
      <c r="G104" s="32">
        <v>299.51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309</v>
      </c>
    </row>
    <row r="106" spans="1:5" ht="25.5">
      <c r="A106" s="38" t="s">
        <v>52</v>
      </c>
      <c r="E106" s="37" t="s">
        <v>310</v>
      </c>
    </row>
    <row r="107" spans="1:16" ht="12.75">
      <c r="A107" s="25" t="s">
        <v>45</v>
      </c>
      <c r="B107" s="29" t="s">
        <v>311</v>
      </c>
      <c r="C107" s="29" t="s">
        <v>312</v>
      </c>
      <c r="D107" s="25" t="s">
        <v>47</v>
      </c>
      <c r="E107" s="30" t="s">
        <v>313</v>
      </c>
      <c r="F107" s="31" t="s">
        <v>210</v>
      </c>
      <c r="G107" s="32">
        <v>25.501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314</v>
      </c>
    </row>
    <row r="109" spans="1:5" ht="63.75">
      <c r="A109" s="38" t="s">
        <v>52</v>
      </c>
      <c r="E109" s="37" t="s">
        <v>315</v>
      </c>
    </row>
    <row r="110" spans="1:16" ht="12.75">
      <c r="A110" s="25" t="s">
        <v>45</v>
      </c>
      <c r="B110" s="29" t="s">
        <v>316</v>
      </c>
      <c r="C110" s="29" t="s">
        <v>317</v>
      </c>
      <c r="D110" s="25" t="s">
        <v>47</v>
      </c>
      <c r="E110" s="30" t="s">
        <v>318</v>
      </c>
      <c r="F110" s="31" t="s">
        <v>210</v>
      </c>
      <c r="G110" s="32">
        <v>299.51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319</v>
      </c>
    </row>
    <row r="112" spans="1:5" ht="25.5">
      <c r="A112" s="38" t="s">
        <v>52</v>
      </c>
      <c r="E112" s="37" t="s">
        <v>310</v>
      </c>
    </row>
    <row r="113" spans="1:16" ht="12.75">
      <c r="A113" s="25" t="s">
        <v>45</v>
      </c>
      <c r="B113" s="29" t="s">
        <v>320</v>
      </c>
      <c r="C113" s="29" t="s">
        <v>321</v>
      </c>
      <c r="D113" s="25" t="s">
        <v>47</v>
      </c>
      <c r="E113" s="30" t="s">
        <v>322</v>
      </c>
      <c r="F113" s="31" t="s">
        <v>210</v>
      </c>
      <c r="G113" s="32">
        <v>41.421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25.5">
      <c r="A114" s="34" t="s">
        <v>50</v>
      </c>
      <c r="E114" s="35" t="s">
        <v>323</v>
      </c>
    </row>
    <row r="115" spans="1:5" ht="12.75">
      <c r="A115" s="38" t="s">
        <v>52</v>
      </c>
      <c r="E115" s="37" t="s">
        <v>324</v>
      </c>
    </row>
    <row r="116" spans="1:16" ht="12.75">
      <c r="A116" s="25" t="s">
        <v>45</v>
      </c>
      <c r="B116" s="29" t="s">
        <v>325</v>
      </c>
      <c r="C116" s="29" t="s">
        <v>326</v>
      </c>
      <c r="D116" s="25" t="s">
        <v>47</v>
      </c>
      <c r="E116" s="30" t="s">
        <v>327</v>
      </c>
      <c r="F116" s="31" t="s">
        <v>210</v>
      </c>
      <c r="G116" s="32">
        <v>299.51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12.75">
      <c r="A117" s="34" t="s">
        <v>50</v>
      </c>
      <c r="E117" s="35" t="s">
        <v>328</v>
      </c>
    </row>
    <row r="118" spans="1:5" ht="25.5">
      <c r="A118" s="38" t="s">
        <v>52</v>
      </c>
      <c r="E118" s="37" t="s">
        <v>310</v>
      </c>
    </row>
    <row r="119" spans="1:16" ht="12.75">
      <c r="A119" s="25" t="s">
        <v>45</v>
      </c>
      <c r="B119" s="29" t="s">
        <v>329</v>
      </c>
      <c r="C119" s="29" t="s">
        <v>330</v>
      </c>
      <c r="D119" s="25" t="s">
        <v>47</v>
      </c>
      <c r="E119" s="30" t="s">
        <v>331</v>
      </c>
      <c r="F119" s="31" t="s">
        <v>210</v>
      </c>
      <c r="G119" s="32">
        <v>688.172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332</v>
      </c>
    </row>
    <row r="121" spans="1:5" ht="63.75">
      <c r="A121" s="38" t="s">
        <v>52</v>
      </c>
      <c r="E121" s="37" t="s">
        <v>333</v>
      </c>
    </row>
    <row r="122" spans="1:16" ht="12.75">
      <c r="A122" s="25" t="s">
        <v>45</v>
      </c>
      <c r="B122" s="29" t="s">
        <v>334</v>
      </c>
      <c r="C122" s="29" t="s">
        <v>335</v>
      </c>
      <c r="D122" s="25" t="s">
        <v>47</v>
      </c>
      <c r="E122" s="30" t="s">
        <v>336</v>
      </c>
      <c r="F122" s="31" t="s">
        <v>210</v>
      </c>
      <c r="G122" s="32">
        <v>344.086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337</v>
      </c>
    </row>
    <row r="124" spans="1:5" ht="25.5">
      <c r="A124" s="38" t="s">
        <v>52</v>
      </c>
      <c r="E124" s="37" t="s">
        <v>338</v>
      </c>
    </row>
    <row r="125" spans="1:16" ht="12.75">
      <c r="A125" s="25" t="s">
        <v>45</v>
      </c>
      <c r="B125" s="29" t="s">
        <v>339</v>
      </c>
      <c r="C125" s="29" t="s">
        <v>340</v>
      </c>
      <c r="D125" s="25" t="s">
        <v>47</v>
      </c>
      <c r="E125" s="30" t="s">
        <v>341</v>
      </c>
      <c r="F125" s="31" t="s">
        <v>210</v>
      </c>
      <c r="G125" s="32">
        <v>344.086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342</v>
      </c>
    </row>
    <row r="127" spans="1:5" ht="63.75">
      <c r="A127" s="38" t="s">
        <v>52</v>
      </c>
      <c r="E127" s="37" t="s">
        <v>343</v>
      </c>
    </row>
    <row r="128" spans="1:16" ht="25.5">
      <c r="A128" s="25" t="s">
        <v>45</v>
      </c>
      <c r="B128" s="29" t="s">
        <v>344</v>
      </c>
      <c r="C128" s="29" t="s">
        <v>345</v>
      </c>
      <c r="D128" s="25" t="s">
        <v>47</v>
      </c>
      <c r="E128" s="30" t="s">
        <v>346</v>
      </c>
      <c r="F128" s="31" t="s">
        <v>210</v>
      </c>
      <c r="G128" s="32">
        <v>299.51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12.75">
      <c r="A129" s="34" t="s">
        <v>50</v>
      </c>
      <c r="E129" s="35" t="s">
        <v>347</v>
      </c>
    </row>
    <row r="130" spans="1:5" ht="25.5">
      <c r="A130" s="38" t="s">
        <v>52</v>
      </c>
      <c r="E130" s="37" t="s">
        <v>310</v>
      </c>
    </row>
    <row r="131" spans="1:16" ht="12.75">
      <c r="A131" s="25" t="s">
        <v>45</v>
      </c>
      <c r="B131" s="29" t="s">
        <v>348</v>
      </c>
      <c r="C131" s="29" t="s">
        <v>349</v>
      </c>
      <c r="D131" s="25" t="s">
        <v>47</v>
      </c>
      <c r="E131" s="30" t="s">
        <v>350</v>
      </c>
      <c r="F131" s="31" t="s">
        <v>210</v>
      </c>
      <c r="G131" s="32">
        <v>44.576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351</v>
      </c>
    </row>
    <row r="133" spans="1:5" ht="25.5">
      <c r="A133" s="38" t="s">
        <v>52</v>
      </c>
      <c r="E133" s="37" t="s">
        <v>352</v>
      </c>
    </row>
    <row r="134" spans="1:16" ht="12.75">
      <c r="A134" s="25" t="s">
        <v>45</v>
      </c>
      <c r="B134" s="29" t="s">
        <v>353</v>
      </c>
      <c r="C134" s="29" t="s">
        <v>354</v>
      </c>
      <c r="D134" s="25" t="s">
        <v>47</v>
      </c>
      <c r="E134" s="30" t="s">
        <v>355</v>
      </c>
      <c r="F134" s="31" t="s">
        <v>210</v>
      </c>
      <c r="G134" s="32">
        <v>25.501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47</v>
      </c>
    </row>
    <row r="136" spans="1:5" ht="63.75">
      <c r="A136" s="38" t="s">
        <v>52</v>
      </c>
      <c r="E136" s="37" t="s">
        <v>315</v>
      </c>
    </row>
    <row r="137" spans="1:16" ht="25.5">
      <c r="A137" s="25" t="s">
        <v>45</v>
      </c>
      <c r="B137" s="29" t="s">
        <v>356</v>
      </c>
      <c r="C137" s="29" t="s">
        <v>357</v>
      </c>
      <c r="D137" s="25" t="s">
        <v>47</v>
      </c>
      <c r="E137" s="30" t="s">
        <v>358</v>
      </c>
      <c r="F137" s="31" t="s">
        <v>210</v>
      </c>
      <c r="G137" s="32">
        <v>1.757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359</v>
      </c>
    </row>
    <row r="139" spans="1:5" ht="12.75">
      <c r="A139" s="36" t="s">
        <v>52</v>
      </c>
      <c r="E139" s="37" t="s">
        <v>360</v>
      </c>
    </row>
    <row r="140" spans="1:18" ht="12.75" customHeight="1">
      <c r="A140" s="6" t="s">
        <v>43</v>
      </c>
      <c r="B140" s="6"/>
      <c r="C140" s="41" t="s">
        <v>71</v>
      </c>
      <c r="D140" s="6"/>
      <c r="E140" s="27" t="s">
        <v>361</v>
      </c>
      <c r="F140" s="6"/>
      <c r="G140" s="6"/>
      <c r="H140" s="6"/>
      <c r="I140" s="42">
        <f>0+Q140</f>
      </c>
      <c r="O140">
        <f>0+R140</f>
      </c>
      <c r="Q140">
        <f>0+I141+I144+I147+I150+I153</f>
      </c>
      <c r="R140">
        <f>0+O141+O144+O147+O150+O153</f>
      </c>
    </row>
    <row r="141" spans="1:16" ht="25.5">
      <c r="A141" s="25" t="s">
        <v>45</v>
      </c>
      <c r="B141" s="29" t="s">
        <v>362</v>
      </c>
      <c r="C141" s="29" t="s">
        <v>363</v>
      </c>
      <c r="D141" s="25" t="s">
        <v>47</v>
      </c>
      <c r="E141" s="30" t="s">
        <v>364</v>
      </c>
      <c r="F141" s="31" t="s">
        <v>210</v>
      </c>
      <c r="G141" s="32">
        <v>91.345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>
      <c r="A142" s="34" t="s">
        <v>50</v>
      </c>
      <c r="E142" s="35" t="s">
        <v>365</v>
      </c>
    </row>
    <row r="143" spans="1:5" ht="76.5">
      <c r="A143" s="38" t="s">
        <v>52</v>
      </c>
      <c r="E143" s="37" t="s">
        <v>366</v>
      </c>
    </row>
    <row r="144" spans="1:16" ht="12.75">
      <c r="A144" s="25" t="s">
        <v>45</v>
      </c>
      <c r="B144" s="29" t="s">
        <v>367</v>
      </c>
      <c r="C144" s="29" t="s">
        <v>368</v>
      </c>
      <c r="D144" s="25" t="s">
        <v>47</v>
      </c>
      <c r="E144" s="30" t="s">
        <v>369</v>
      </c>
      <c r="F144" s="31" t="s">
        <v>210</v>
      </c>
      <c r="G144" s="32">
        <v>37.829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12.75">
      <c r="A145" s="34" t="s">
        <v>50</v>
      </c>
      <c r="E145" s="35" t="s">
        <v>370</v>
      </c>
    </row>
    <row r="146" spans="1:5" ht="76.5">
      <c r="A146" s="38" t="s">
        <v>52</v>
      </c>
      <c r="E146" s="37" t="s">
        <v>371</v>
      </c>
    </row>
    <row r="147" spans="1:16" ht="12.75">
      <c r="A147" s="25" t="s">
        <v>45</v>
      </c>
      <c r="B147" s="29" t="s">
        <v>372</v>
      </c>
      <c r="C147" s="29" t="s">
        <v>373</v>
      </c>
      <c r="D147" s="25" t="s">
        <v>47</v>
      </c>
      <c r="E147" s="30" t="s">
        <v>374</v>
      </c>
      <c r="F147" s="31" t="s">
        <v>49</v>
      </c>
      <c r="G147" s="32">
        <v>1</v>
      </c>
      <c r="H147" s="33">
        <v>0</v>
      </c>
      <c r="I147" s="33">
        <f>ROUND(ROUND(H147,2)*ROUND(G147,3),2)</f>
      </c>
      <c r="O147">
        <f>(I147*21)/100</f>
      </c>
      <c r="P147" t="s">
        <v>23</v>
      </c>
    </row>
    <row r="148" spans="1:5" ht="12.75">
      <c r="A148" s="34" t="s">
        <v>50</v>
      </c>
      <c r="E148" s="35" t="s">
        <v>375</v>
      </c>
    </row>
    <row r="149" spans="1:5" ht="12.75">
      <c r="A149" s="38" t="s">
        <v>52</v>
      </c>
      <c r="E149" s="37" t="s">
        <v>47</v>
      </c>
    </row>
    <row r="150" spans="1:16" ht="12.75">
      <c r="A150" s="25" t="s">
        <v>45</v>
      </c>
      <c r="B150" s="29" t="s">
        <v>376</v>
      </c>
      <c r="C150" s="29" t="s">
        <v>377</v>
      </c>
      <c r="D150" s="25" t="s">
        <v>47</v>
      </c>
      <c r="E150" s="30" t="s">
        <v>378</v>
      </c>
      <c r="F150" s="31" t="s">
        <v>210</v>
      </c>
      <c r="G150" s="32">
        <v>8.45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379</v>
      </c>
    </row>
    <row r="152" spans="1:5" ht="12.75">
      <c r="A152" s="38" t="s">
        <v>52</v>
      </c>
      <c r="E152" s="37" t="s">
        <v>380</v>
      </c>
    </row>
    <row r="153" spans="1:16" ht="12.75">
      <c r="A153" s="25" t="s">
        <v>45</v>
      </c>
      <c r="B153" s="29" t="s">
        <v>381</v>
      </c>
      <c r="C153" s="29" t="s">
        <v>382</v>
      </c>
      <c r="D153" s="25" t="s">
        <v>47</v>
      </c>
      <c r="E153" s="30" t="s">
        <v>383</v>
      </c>
      <c r="F153" s="31" t="s">
        <v>210</v>
      </c>
      <c r="G153" s="32">
        <v>10.032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384</v>
      </c>
    </row>
    <row r="155" spans="1:5" ht="76.5">
      <c r="A155" s="36" t="s">
        <v>52</v>
      </c>
      <c r="E155" s="37" t="s">
        <v>385</v>
      </c>
    </row>
    <row r="156" spans="1:18" ht="12.75" customHeight="1">
      <c r="A156" s="6" t="s">
        <v>43</v>
      </c>
      <c r="B156" s="6"/>
      <c r="C156" s="41" t="s">
        <v>74</v>
      </c>
      <c r="D156" s="6"/>
      <c r="E156" s="27" t="s">
        <v>386</v>
      </c>
      <c r="F156" s="6"/>
      <c r="G156" s="6"/>
      <c r="H156" s="6"/>
      <c r="I156" s="42">
        <f>0+Q156</f>
      </c>
      <c r="O156">
        <f>0+R156</f>
      </c>
      <c r="Q156">
        <f>0+I157</f>
      </c>
      <c r="R156">
        <f>0+O157</f>
      </c>
    </row>
    <row r="157" spans="1:16" ht="12.75">
      <c r="A157" s="25" t="s">
        <v>45</v>
      </c>
      <c r="B157" s="29" t="s">
        <v>387</v>
      </c>
      <c r="C157" s="29" t="s">
        <v>388</v>
      </c>
      <c r="D157" s="25" t="s">
        <v>47</v>
      </c>
      <c r="E157" s="30" t="s">
        <v>389</v>
      </c>
      <c r="F157" s="31" t="s">
        <v>159</v>
      </c>
      <c r="G157" s="32">
        <v>17.48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38.25">
      <c r="A158" s="34" t="s">
        <v>50</v>
      </c>
      <c r="E158" s="35" t="s">
        <v>390</v>
      </c>
    </row>
    <row r="159" spans="1:5" ht="51">
      <c r="A159" s="36" t="s">
        <v>52</v>
      </c>
      <c r="E159" s="37" t="s">
        <v>391</v>
      </c>
    </row>
    <row r="160" spans="1:18" ht="12.75" customHeight="1">
      <c r="A160" s="6" t="s">
        <v>43</v>
      </c>
      <c r="B160" s="6"/>
      <c r="C160" s="41" t="s">
        <v>40</v>
      </c>
      <c r="D160" s="6"/>
      <c r="E160" s="27" t="s">
        <v>156</v>
      </c>
      <c r="F160" s="6"/>
      <c r="G160" s="6"/>
      <c r="H160" s="6"/>
      <c r="I160" s="42">
        <f>0+Q160</f>
      </c>
      <c r="O160">
        <f>0+R160</f>
      </c>
      <c r="Q160">
        <f>0+I161+I164+I167+I170+I173+I176+I179+I182+I185+I188+I191+I194+I197</f>
      </c>
      <c r="R160">
        <f>0+O161+O164+O167+O170+O173+O176+O179+O182+O185+O188+O191+O194+O197</f>
      </c>
    </row>
    <row r="161" spans="1:16" ht="12.75">
      <c r="A161" s="25" t="s">
        <v>45</v>
      </c>
      <c r="B161" s="29" t="s">
        <v>392</v>
      </c>
      <c r="C161" s="29" t="s">
        <v>393</v>
      </c>
      <c r="D161" s="25" t="s">
        <v>47</v>
      </c>
      <c r="E161" s="30" t="s">
        <v>394</v>
      </c>
      <c r="F161" s="31" t="s">
        <v>159</v>
      </c>
      <c r="G161" s="32">
        <v>30.4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47</v>
      </c>
    </row>
    <row r="163" spans="1:5" ht="12.75">
      <c r="A163" s="38" t="s">
        <v>52</v>
      </c>
      <c r="E163" s="37" t="s">
        <v>395</v>
      </c>
    </row>
    <row r="164" spans="1:16" ht="12.75">
      <c r="A164" s="25" t="s">
        <v>45</v>
      </c>
      <c r="B164" s="29" t="s">
        <v>396</v>
      </c>
      <c r="C164" s="29" t="s">
        <v>397</v>
      </c>
      <c r="D164" s="25" t="s">
        <v>47</v>
      </c>
      <c r="E164" s="30" t="s">
        <v>398</v>
      </c>
      <c r="F164" s="31" t="s">
        <v>77</v>
      </c>
      <c r="G164" s="32">
        <v>2</v>
      </c>
      <c r="H164" s="33">
        <v>0</v>
      </c>
      <c r="I164" s="33">
        <f>ROUND(ROUND(H164,2)*ROUND(G164,3),2)</f>
      </c>
      <c r="O164">
        <f>(I164*21)/100</f>
      </c>
      <c r="P164" t="s">
        <v>23</v>
      </c>
    </row>
    <row r="165" spans="1:5" ht="12.75">
      <c r="A165" s="34" t="s">
        <v>50</v>
      </c>
      <c r="E165" s="35" t="s">
        <v>399</v>
      </c>
    </row>
    <row r="166" spans="1:5" ht="12.75">
      <c r="A166" s="38" t="s">
        <v>52</v>
      </c>
      <c r="E166" s="37" t="s">
        <v>98</v>
      </c>
    </row>
    <row r="167" spans="1:16" ht="25.5">
      <c r="A167" s="25" t="s">
        <v>45</v>
      </c>
      <c r="B167" s="29" t="s">
        <v>400</v>
      </c>
      <c r="C167" s="29" t="s">
        <v>401</v>
      </c>
      <c r="D167" s="25" t="s">
        <v>47</v>
      </c>
      <c r="E167" s="30" t="s">
        <v>402</v>
      </c>
      <c r="F167" s="31" t="s">
        <v>77</v>
      </c>
      <c r="G167" s="32">
        <v>4</v>
      </c>
      <c r="H167" s="33">
        <v>0</v>
      </c>
      <c r="I167" s="33">
        <f>ROUND(ROUND(H167,2)*ROUND(G167,3),2)</f>
      </c>
      <c r="O167">
        <f>(I167*21)/100</f>
      </c>
      <c r="P167" t="s">
        <v>23</v>
      </c>
    </row>
    <row r="168" spans="1:5" ht="25.5">
      <c r="A168" s="34" t="s">
        <v>50</v>
      </c>
      <c r="E168" s="35" t="s">
        <v>403</v>
      </c>
    </row>
    <row r="169" spans="1:5" ht="12.75">
      <c r="A169" s="38" t="s">
        <v>52</v>
      </c>
      <c r="E169" s="37" t="s">
        <v>404</v>
      </c>
    </row>
    <row r="170" spans="1:16" ht="25.5">
      <c r="A170" s="25" t="s">
        <v>45</v>
      </c>
      <c r="B170" s="29" t="s">
        <v>405</v>
      </c>
      <c r="C170" s="29" t="s">
        <v>406</v>
      </c>
      <c r="D170" s="25" t="s">
        <v>47</v>
      </c>
      <c r="E170" s="30" t="s">
        <v>407</v>
      </c>
      <c r="F170" s="31" t="s">
        <v>210</v>
      </c>
      <c r="G170" s="32">
        <v>12.85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408</v>
      </c>
    </row>
    <row r="172" spans="1:5" ht="25.5">
      <c r="A172" s="38" t="s">
        <v>52</v>
      </c>
      <c r="E172" s="37" t="s">
        <v>409</v>
      </c>
    </row>
    <row r="173" spans="1:16" ht="25.5">
      <c r="A173" s="25" t="s">
        <v>45</v>
      </c>
      <c r="B173" s="29" t="s">
        <v>410</v>
      </c>
      <c r="C173" s="29" t="s">
        <v>411</v>
      </c>
      <c r="D173" s="25" t="s">
        <v>47</v>
      </c>
      <c r="E173" s="30" t="s">
        <v>412</v>
      </c>
      <c r="F173" s="31" t="s">
        <v>210</v>
      </c>
      <c r="G173" s="32">
        <v>12.85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413</v>
      </c>
    </row>
    <row r="175" spans="1:5" ht="25.5">
      <c r="A175" s="38" t="s">
        <v>52</v>
      </c>
      <c r="E175" s="37" t="s">
        <v>409</v>
      </c>
    </row>
    <row r="176" spans="1:16" ht="12.75">
      <c r="A176" s="25" t="s">
        <v>45</v>
      </c>
      <c r="B176" s="29" t="s">
        <v>414</v>
      </c>
      <c r="C176" s="29" t="s">
        <v>415</v>
      </c>
      <c r="D176" s="25" t="s">
        <v>115</v>
      </c>
      <c r="E176" s="30" t="s">
        <v>416</v>
      </c>
      <c r="F176" s="31" t="s">
        <v>159</v>
      </c>
      <c r="G176" s="32">
        <v>31.7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417</v>
      </c>
    </row>
    <row r="178" spans="1:5" ht="25.5">
      <c r="A178" s="38" t="s">
        <v>52</v>
      </c>
      <c r="E178" s="37" t="s">
        <v>418</v>
      </c>
    </row>
    <row r="179" spans="1:16" ht="12.75">
      <c r="A179" s="25" t="s">
        <v>45</v>
      </c>
      <c r="B179" s="29" t="s">
        <v>419</v>
      </c>
      <c r="C179" s="29" t="s">
        <v>415</v>
      </c>
      <c r="D179" s="25" t="s">
        <v>119</v>
      </c>
      <c r="E179" s="30" t="s">
        <v>416</v>
      </c>
      <c r="F179" s="31" t="s">
        <v>159</v>
      </c>
      <c r="G179" s="32">
        <v>24.336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47</v>
      </c>
    </row>
    <row r="181" spans="1:5" ht="25.5">
      <c r="A181" s="38" t="s">
        <v>52</v>
      </c>
      <c r="E181" s="37" t="s">
        <v>420</v>
      </c>
    </row>
    <row r="182" spans="1:16" ht="12.75">
      <c r="A182" s="25" t="s">
        <v>45</v>
      </c>
      <c r="B182" s="29" t="s">
        <v>421</v>
      </c>
      <c r="C182" s="29" t="s">
        <v>422</v>
      </c>
      <c r="D182" s="25" t="s">
        <v>47</v>
      </c>
      <c r="E182" s="30" t="s">
        <v>423</v>
      </c>
      <c r="F182" s="31" t="s">
        <v>159</v>
      </c>
      <c r="G182" s="32">
        <v>18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424</v>
      </c>
    </row>
    <row r="184" spans="1:5" ht="25.5">
      <c r="A184" s="38" t="s">
        <v>52</v>
      </c>
      <c r="E184" s="37" t="s">
        <v>425</v>
      </c>
    </row>
    <row r="185" spans="1:16" ht="12.75">
      <c r="A185" s="25" t="s">
        <v>45</v>
      </c>
      <c r="B185" s="29" t="s">
        <v>426</v>
      </c>
      <c r="C185" s="29" t="s">
        <v>427</v>
      </c>
      <c r="D185" s="25" t="s">
        <v>47</v>
      </c>
      <c r="E185" s="30" t="s">
        <v>428</v>
      </c>
      <c r="F185" s="31" t="s">
        <v>159</v>
      </c>
      <c r="G185" s="32">
        <v>30.24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47</v>
      </c>
    </row>
    <row r="187" spans="1:5" ht="63.75">
      <c r="A187" s="38" t="s">
        <v>52</v>
      </c>
      <c r="E187" s="37" t="s">
        <v>429</v>
      </c>
    </row>
    <row r="188" spans="1:16" ht="12.75">
      <c r="A188" s="25" t="s">
        <v>45</v>
      </c>
      <c r="B188" s="29" t="s">
        <v>430</v>
      </c>
      <c r="C188" s="29" t="s">
        <v>431</v>
      </c>
      <c r="D188" s="25" t="s">
        <v>115</v>
      </c>
      <c r="E188" s="30" t="s">
        <v>432</v>
      </c>
      <c r="F188" s="31" t="s">
        <v>159</v>
      </c>
      <c r="G188" s="32">
        <v>30.37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25.5">
      <c r="A189" s="34" t="s">
        <v>50</v>
      </c>
      <c r="E189" s="35" t="s">
        <v>433</v>
      </c>
    </row>
    <row r="190" spans="1:5" ht="12.75">
      <c r="A190" s="38" t="s">
        <v>52</v>
      </c>
      <c r="E190" s="37" t="s">
        <v>434</v>
      </c>
    </row>
    <row r="191" spans="1:16" ht="12.75">
      <c r="A191" s="25" t="s">
        <v>45</v>
      </c>
      <c r="B191" s="29" t="s">
        <v>435</v>
      </c>
      <c r="C191" s="29" t="s">
        <v>431</v>
      </c>
      <c r="D191" s="25" t="s">
        <v>119</v>
      </c>
      <c r="E191" s="30" t="s">
        <v>432</v>
      </c>
      <c r="F191" s="31" t="s">
        <v>159</v>
      </c>
      <c r="G191" s="32">
        <v>60.64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>
      <c r="A192" s="34" t="s">
        <v>50</v>
      </c>
      <c r="E192" s="35" t="s">
        <v>47</v>
      </c>
    </row>
    <row r="193" spans="1:5" ht="102">
      <c r="A193" s="38" t="s">
        <v>52</v>
      </c>
      <c r="E193" s="37" t="s">
        <v>436</v>
      </c>
    </row>
    <row r="194" spans="1:16" ht="12.75">
      <c r="A194" s="25" t="s">
        <v>45</v>
      </c>
      <c r="B194" s="29" t="s">
        <v>437</v>
      </c>
      <c r="C194" s="29" t="s">
        <v>438</v>
      </c>
      <c r="D194" s="25" t="s">
        <v>47</v>
      </c>
      <c r="E194" s="30" t="s">
        <v>439</v>
      </c>
      <c r="F194" s="31" t="s">
        <v>159</v>
      </c>
      <c r="G194" s="32">
        <v>10.95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440</v>
      </c>
    </row>
    <row r="196" spans="1:5" ht="12.75">
      <c r="A196" s="38" t="s">
        <v>52</v>
      </c>
      <c r="E196" s="37" t="s">
        <v>441</v>
      </c>
    </row>
    <row r="197" spans="1:16" ht="12.75">
      <c r="A197" s="25" t="s">
        <v>45</v>
      </c>
      <c r="B197" s="29" t="s">
        <v>442</v>
      </c>
      <c r="C197" s="29" t="s">
        <v>443</v>
      </c>
      <c r="D197" s="25" t="s">
        <v>47</v>
      </c>
      <c r="E197" s="30" t="s">
        <v>444</v>
      </c>
      <c r="F197" s="31" t="s">
        <v>77</v>
      </c>
      <c r="G197" s="32">
        <v>1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445</v>
      </c>
    </row>
    <row r="199" spans="1:5" ht="12.75">
      <c r="A199" s="36" t="s">
        <v>52</v>
      </c>
      <c r="E199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0+O8+O18+O58+O62+O84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446</v>
      </c>
      <c r="I3" s="39">
        <f>0+I8+I18+I58+I62+I84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446</v>
      </c>
      <c r="D4" s="6"/>
      <c r="E4" s="18" t="s">
        <v>447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25.5">
      <c r="A9" s="25" t="s">
        <v>45</v>
      </c>
      <c r="B9" s="29" t="s">
        <v>29</v>
      </c>
      <c r="C9" s="29" t="s">
        <v>105</v>
      </c>
      <c r="D9" s="25" t="s">
        <v>47</v>
      </c>
      <c r="E9" s="30" t="s">
        <v>106</v>
      </c>
      <c r="F9" s="31" t="s">
        <v>107</v>
      </c>
      <c r="G9" s="32">
        <v>224.03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8" t="s">
        <v>52</v>
      </c>
      <c r="E11" s="37" t="s">
        <v>448</v>
      </c>
    </row>
    <row r="12" spans="1:16" ht="25.5">
      <c r="A12" s="25" t="s">
        <v>45</v>
      </c>
      <c r="B12" s="29" t="s">
        <v>23</v>
      </c>
      <c r="C12" s="29" t="s">
        <v>110</v>
      </c>
      <c r="D12" s="25" t="s">
        <v>47</v>
      </c>
      <c r="E12" s="30" t="s">
        <v>111</v>
      </c>
      <c r="F12" s="31" t="s">
        <v>107</v>
      </c>
      <c r="G12" s="32">
        <v>106.644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38.25">
      <c r="A13" s="34" t="s">
        <v>50</v>
      </c>
      <c r="E13" s="35" t="s">
        <v>449</v>
      </c>
    </row>
    <row r="14" spans="1:5" ht="63.75">
      <c r="A14" s="38" t="s">
        <v>52</v>
      </c>
      <c r="E14" s="37" t="s">
        <v>450</v>
      </c>
    </row>
    <row r="15" spans="1:16" ht="25.5">
      <c r="A15" s="25" t="s">
        <v>45</v>
      </c>
      <c r="B15" s="29" t="s">
        <v>22</v>
      </c>
      <c r="C15" s="29" t="s">
        <v>122</v>
      </c>
      <c r="D15" s="25" t="s">
        <v>47</v>
      </c>
      <c r="E15" s="30" t="s">
        <v>123</v>
      </c>
      <c r="F15" s="31" t="s">
        <v>107</v>
      </c>
      <c r="G15" s="32">
        <v>241.528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451</v>
      </c>
    </row>
    <row r="17" spans="1:5" ht="25.5">
      <c r="A17" s="36" t="s">
        <v>52</v>
      </c>
      <c r="E17" s="37" t="s">
        <v>452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130</v>
      </c>
      <c r="F18" s="6"/>
      <c r="G18" s="6"/>
      <c r="H18" s="6"/>
      <c r="I18" s="42">
        <f>0+Q18</f>
      </c>
      <c r="O18">
        <f>0+R18</f>
      </c>
      <c r="Q18">
        <f>0+I19+I22+I25+I28+I31+I34+I37+I40+I43+I46+I49+I52+I55</f>
      </c>
      <c r="R18">
        <f>0+O19+O22+O25+O28+O31+O34+O37+O40+O43+O46+O49+O52+O55</f>
      </c>
    </row>
    <row r="19" spans="1:16" ht="12.75">
      <c r="A19" s="25" t="s">
        <v>45</v>
      </c>
      <c r="B19" s="29" t="s">
        <v>33</v>
      </c>
      <c r="C19" s="29" t="s">
        <v>131</v>
      </c>
      <c r="D19" s="25" t="s">
        <v>47</v>
      </c>
      <c r="E19" s="30" t="s">
        <v>132</v>
      </c>
      <c r="F19" s="31" t="s">
        <v>133</v>
      </c>
      <c r="G19" s="32">
        <v>32.318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453</v>
      </c>
    </row>
    <row r="21" spans="1:5" ht="51">
      <c r="A21" s="38" t="s">
        <v>52</v>
      </c>
      <c r="E21" s="37" t="s">
        <v>454</v>
      </c>
    </row>
    <row r="22" spans="1:16" ht="25.5">
      <c r="A22" s="25" t="s">
        <v>45</v>
      </c>
      <c r="B22" s="29" t="s">
        <v>35</v>
      </c>
      <c r="C22" s="29" t="s">
        <v>136</v>
      </c>
      <c r="D22" s="25" t="s">
        <v>47</v>
      </c>
      <c r="E22" s="30" t="s">
        <v>137</v>
      </c>
      <c r="F22" s="31" t="s">
        <v>133</v>
      </c>
      <c r="G22" s="32">
        <v>127.12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455</v>
      </c>
    </row>
    <row r="24" spans="1:5" ht="51">
      <c r="A24" s="38" t="s">
        <v>52</v>
      </c>
      <c r="E24" s="37" t="s">
        <v>456</v>
      </c>
    </row>
    <row r="25" spans="1:16" ht="12.75">
      <c r="A25" s="25" t="s">
        <v>45</v>
      </c>
      <c r="B25" s="29" t="s">
        <v>37</v>
      </c>
      <c r="C25" s="29" t="s">
        <v>144</v>
      </c>
      <c r="D25" s="25" t="s">
        <v>47</v>
      </c>
      <c r="E25" s="30" t="s">
        <v>145</v>
      </c>
      <c r="F25" s="31" t="s">
        <v>133</v>
      </c>
      <c r="G25" s="32">
        <v>12.117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457</v>
      </c>
    </row>
    <row r="27" spans="1:5" ht="12.75">
      <c r="A27" s="38" t="s">
        <v>52</v>
      </c>
      <c r="E27" s="37" t="s">
        <v>458</v>
      </c>
    </row>
    <row r="28" spans="1:16" ht="12.75">
      <c r="A28" s="25" t="s">
        <v>45</v>
      </c>
      <c r="B28" s="29" t="s">
        <v>71</v>
      </c>
      <c r="C28" s="29" t="s">
        <v>459</v>
      </c>
      <c r="D28" s="25" t="s">
        <v>47</v>
      </c>
      <c r="E28" s="30" t="s">
        <v>460</v>
      </c>
      <c r="F28" s="31" t="s">
        <v>159</v>
      </c>
      <c r="G28" s="32">
        <v>26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461</v>
      </c>
    </row>
    <row r="30" spans="1:5" ht="12.75">
      <c r="A30" s="38" t="s">
        <v>52</v>
      </c>
      <c r="E30" s="37" t="s">
        <v>462</v>
      </c>
    </row>
    <row r="31" spans="1:16" ht="12.75">
      <c r="A31" s="25" t="s">
        <v>45</v>
      </c>
      <c r="B31" s="29" t="s">
        <v>74</v>
      </c>
      <c r="C31" s="29" t="s">
        <v>186</v>
      </c>
      <c r="D31" s="25" t="s">
        <v>47</v>
      </c>
      <c r="E31" s="30" t="s">
        <v>187</v>
      </c>
      <c r="F31" s="31" t="s">
        <v>133</v>
      </c>
      <c r="G31" s="32">
        <v>279.356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463</v>
      </c>
    </row>
    <row r="33" spans="1:5" ht="12.75">
      <c r="A33" s="38" t="s">
        <v>52</v>
      </c>
      <c r="E33" s="37" t="s">
        <v>464</v>
      </c>
    </row>
    <row r="34" spans="1:16" ht="12.75">
      <c r="A34" s="25" t="s">
        <v>45</v>
      </c>
      <c r="B34" s="29" t="s">
        <v>40</v>
      </c>
      <c r="C34" s="29" t="s">
        <v>465</v>
      </c>
      <c r="D34" s="25" t="s">
        <v>47</v>
      </c>
      <c r="E34" s="30" t="s">
        <v>466</v>
      </c>
      <c r="F34" s="31" t="s">
        <v>133</v>
      </c>
      <c r="G34" s="32">
        <v>282.625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76.5">
      <c r="A36" s="38" t="s">
        <v>52</v>
      </c>
      <c r="E36" s="37" t="s">
        <v>467</v>
      </c>
    </row>
    <row r="37" spans="1:16" ht="12.75">
      <c r="A37" s="25" t="s">
        <v>468</v>
      </c>
      <c r="B37" s="29" t="s">
        <v>42</v>
      </c>
      <c r="C37" s="29" t="s">
        <v>152</v>
      </c>
      <c r="D37" s="25" t="s">
        <v>47</v>
      </c>
      <c r="E37" s="30" t="s">
        <v>153</v>
      </c>
      <c r="F37" s="31" t="s">
        <v>133</v>
      </c>
      <c r="G37" s="32">
        <v>282.625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469</v>
      </c>
    </row>
    <row r="39" spans="1:5" ht="12.75">
      <c r="A39" s="38" t="s">
        <v>52</v>
      </c>
      <c r="E39" s="37" t="s">
        <v>47</v>
      </c>
    </row>
    <row r="40" spans="1:16" ht="12.75">
      <c r="A40" s="25" t="s">
        <v>45</v>
      </c>
      <c r="B40" s="29" t="s">
        <v>85</v>
      </c>
      <c r="C40" s="29" t="s">
        <v>190</v>
      </c>
      <c r="D40" s="25" t="s">
        <v>47</v>
      </c>
      <c r="E40" s="30" t="s">
        <v>191</v>
      </c>
      <c r="F40" s="31" t="s">
        <v>133</v>
      </c>
      <c r="G40" s="32">
        <v>449.966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192</v>
      </c>
    </row>
    <row r="42" spans="1:5" ht="63.75">
      <c r="A42" s="38" t="s">
        <v>52</v>
      </c>
      <c r="E42" s="37" t="s">
        <v>470</v>
      </c>
    </row>
    <row r="43" spans="1:16" ht="12.75">
      <c r="A43" s="25" t="s">
        <v>45</v>
      </c>
      <c r="B43" s="29" t="s">
        <v>88</v>
      </c>
      <c r="C43" s="29" t="s">
        <v>471</v>
      </c>
      <c r="D43" s="25" t="s">
        <v>47</v>
      </c>
      <c r="E43" s="30" t="s">
        <v>472</v>
      </c>
      <c r="F43" s="31" t="s">
        <v>133</v>
      </c>
      <c r="G43" s="32">
        <v>282.625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76.5">
      <c r="A45" s="38" t="s">
        <v>52</v>
      </c>
      <c r="E45" s="37" t="s">
        <v>473</v>
      </c>
    </row>
    <row r="46" spans="1:16" ht="12.75">
      <c r="A46" s="25" t="s">
        <v>45</v>
      </c>
      <c r="B46" s="29" t="s">
        <v>92</v>
      </c>
      <c r="C46" s="29" t="s">
        <v>197</v>
      </c>
      <c r="D46" s="25" t="s">
        <v>47</v>
      </c>
      <c r="E46" s="30" t="s">
        <v>198</v>
      </c>
      <c r="F46" s="31" t="s">
        <v>133</v>
      </c>
      <c r="G46" s="32">
        <v>14.698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51">
      <c r="A48" s="38" t="s">
        <v>52</v>
      </c>
      <c r="E48" s="37" t="s">
        <v>474</v>
      </c>
    </row>
    <row r="49" spans="1:16" ht="12.75">
      <c r="A49" s="25" t="s">
        <v>45</v>
      </c>
      <c r="B49" s="29" t="s">
        <v>94</v>
      </c>
      <c r="C49" s="29" t="s">
        <v>208</v>
      </c>
      <c r="D49" s="25" t="s">
        <v>47</v>
      </c>
      <c r="E49" s="30" t="s">
        <v>209</v>
      </c>
      <c r="F49" s="31" t="s">
        <v>210</v>
      </c>
      <c r="G49" s="32">
        <v>481.712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8" t="s">
        <v>52</v>
      </c>
      <c r="E51" s="37" t="s">
        <v>475</v>
      </c>
    </row>
    <row r="52" spans="1:16" ht="12.75">
      <c r="A52" s="25" t="s">
        <v>45</v>
      </c>
      <c r="B52" s="29" t="s">
        <v>99</v>
      </c>
      <c r="C52" s="29" t="s">
        <v>476</v>
      </c>
      <c r="D52" s="25" t="s">
        <v>47</v>
      </c>
      <c r="E52" s="30" t="s">
        <v>477</v>
      </c>
      <c r="F52" s="31" t="s">
        <v>210</v>
      </c>
      <c r="G52" s="32">
        <v>698.39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47</v>
      </c>
    </row>
    <row r="54" spans="1:5" ht="12.75">
      <c r="A54" s="38" t="s">
        <v>52</v>
      </c>
      <c r="E54" s="37" t="s">
        <v>478</v>
      </c>
    </row>
    <row r="55" spans="1:16" ht="12.75">
      <c r="A55" s="25" t="s">
        <v>45</v>
      </c>
      <c r="B55" s="29" t="s">
        <v>169</v>
      </c>
      <c r="C55" s="29" t="s">
        <v>216</v>
      </c>
      <c r="D55" s="25" t="s">
        <v>47</v>
      </c>
      <c r="E55" s="30" t="s">
        <v>217</v>
      </c>
      <c r="F55" s="31" t="s">
        <v>210</v>
      </c>
      <c r="G55" s="32">
        <v>698.39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6" t="s">
        <v>52</v>
      </c>
      <c r="E57" s="37" t="s">
        <v>478</v>
      </c>
    </row>
    <row r="58" spans="1:18" ht="12.75" customHeight="1">
      <c r="A58" s="6" t="s">
        <v>43</v>
      </c>
      <c r="B58" s="6"/>
      <c r="C58" s="41" t="s">
        <v>23</v>
      </c>
      <c r="D58" s="6"/>
      <c r="E58" s="27" t="s">
        <v>218</v>
      </c>
      <c r="F58" s="6"/>
      <c r="G58" s="6"/>
      <c r="H58" s="6"/>
      <c r="I58" s="42">
        <f>0+Q58</f>
      </c>
      <c r="O58">
        <f>0+R58</f>
      </c>
      <c r="Q58">
        <f>0+I59</f>
      </c>
      <c r="R58">
        <f>0+O59</f>
      </c>
    </row>
    <row r="59" spans="1:16" ht="12.75">
      <c r="A59" s="25" t="s">
        <v>45</v>
      </c>
      <c r="B59" s="29" t="s">
        <v>174</v>
      </c>
      <c r="C59" s="29" t="s">
        <v>479</v>
      </c>
      <c r="D59" s="25" t="s">
        <v>47</v>
      </c>
      <c r="E59" s="30" t="s">
        <v>480</v>
      </c>
      <c r="F59" s="31" t="s">
        <v>210</v>
      </c>
      <c r="G59" s="32">
        <v>605.948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481</v>
      </c>
    </row>
    <row r="61" spans="1:5" ht="12.75">
      <c r="A61" s="36" t="s">
        <v>52</v>
      </c>
      <c r="E61" s="37" t="s">
        <v>482</v>
      </c>
    </row>
    <row r="62" spans="1:18" ht="12.75" customHeight="1">
      <c r="A62" s="6" t="s">
        <v>43</v>
      </c>
      <c r="B62" s="6"/>
      <c r="C62" s="41" t="s">
        <v>35</v>
      </c>
      <c r="D62" s="6"/>
      <c r="E62" s="27" t="s">
        <v>305</v>
      </c>
      <c r="F62" s="6"/>
      <c r="G62" s="6"/>
      <c r="H62" s="6"/>
      <c r="I62" s="42">
        <f>0+Q62</f>
      </c>
      <c r="O62">
        <f>0+R62</f>
      </c>
      <c r="Q62">
        <f>0+I63+I66+I69+I72+I75+I78+I81</f>
      </c>
      <c r="R62">
        <f>0+O63+O66+O69+O72+O75+O78+O81</f>
      </c>
    </row>
    <row r="63" spans="1:16" ht="12.75">
      <c r="A63" s="25" t="s">
        <v>45</v>
      </c>
      <c r="B63" s="29" t="s">
        <v>241</v>
      </c>
      <c r="C63" s="29" t="s">
        <v>317</v>
      </c>
      <c r="D63" s="25" t="s">
        <v>115</v>
      </c>
      <c r="E63" s="30" t="s">
        <v>318</v>
      </c>
      <c r="F63" s="31" t="s">
        <v>210</v>
      </c>
      <c r="G63" s="32">
        <v>365.75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319</v>
      </c>
    </row>
    <row r="65" spans="1:5" ht="12.75">
      <c r="A65" s="38" t="s">
        <v>52</v>
      </c>
      <c r="E65" s="37" t="s">
        <v>483</v>
      </c>
    </row>
    <row r="66" spans="1:16" ht="12.75">
      <c r="A66" s="25" t="s">
        <v>45</v>
      </c>
      <c r="B66" s="29" t="s">
        <v>247</v>
      </c>
      <c r="C66" s="29" t="s">
        <v>317</v>
      </c>
      <c r="D66" s="25" t="s">
        <v>119</v>
      </c>
      <c r="E66" s="30" t="s">
        <v>318</v>
      </c>
      <c r="F66" s="31" t="s">
        <v>210</v>
      </c>
      <c r="G66" s="32">
        <v>481.712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484</v>
      </c>
    </row>
    <row r="68" spans="1:5" ht="12.75">
      <c r="A68" s="38" t="s">
        <v>52</v>
      </c>
      <c r="E68" s="37" t="s">
        <v>475</v>
      </c>
    </row>
    <row r="69" spans="1:16" ht="12.75">
      <c r="A69" s="25" t="s">
        <v>45</v>
      </c>
      <c r="B69" s="29" t="s">
        <v>252</v>
      </c>
      <c r="C69" s="29" t="s">
        <v>485</v>
      </c>
      <c r="D69" s="25" t="s">
        <v>47</v>
      </c>
      <c r="E69" s="30" t="s">
        <v>486</v>
      </c>
      <c r="F69" s="31" t="s">
        <v>133</v>
      </c>
      <c r="G69" s="32">
        <v>17.171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12.75">
      <c r="A71" s="38" t="s">
        <v>52</v>
      </c>
      <c r="E71" s="37" t="s">
        <v>487</v>
      </c>
    </row>
    <row r="72" spans="1:16" ht="12.75">
      <c r="A72" s="25" t="s">
        <v>45</v>
      </c>
      <c r="B72" s="29" t="s">
        <v>257</v>
      </c>
      <c r="C72" s="29" t="s">
        <v>326</v>
      </c>
      <c r="D72" s="25" t="s">
        <v>47</v>
      </c>
      <c r="E72" s="30" t="s">
        <v>327</v>
      </c>
      <c r="F72" s="31" t="s">
        <v>210</v>
      </c>
      <c r="G72" s="32">
        <v>365.75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328</v>
      </c>
    </row>
    <row r="74" spans="1:5" ht="12.75">
      <c r="A74" s="38" t="s">
        <v>52</v>
      </c>
      <c r="E74" s="37" t="s">
        <v>483</v>
      </c>
    </row>
    <row r="75" spans="1:16" ht="12.75">
      <c r="A75" s="25" t="s">
        <v>45</v>
      </c>
      <c r="B75" s="29" t="s">
        <v>262</v>
      </c>
      <c r="C75" s="29" t="s">
        <v>330</v>
      </c>
      <c r="D75" s="25" t="s">
        <v>47</v>
      </c>
      <c r="E75" s="30" t="s">
        <v>331</v>
      </c>
      <c r="F75" s="31" t="s">
        <v>210</v>
      </c>
      <c r="G75" s="32">
        <v>302.935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332</v>
      </c>
    </row>
    <row r="77" spans="1:5" ht="25.5">
      <c r="A77" s="38" t="s">
        <v>52</v>
      </c>
      <c r="E77" s="37" t="s">
        <v>488</v>
      </c>
    </row>
    <row r="78" spans="1:16" ht="12.75">
      <c r="A78" s="25" t="s">
        <v>45</v>
      </c>
      <c r="B78" s="29" t="s">
        <v>268</v>
      </c>
      <c r="C78" s="29" t="s">
        <v>489</v>
      </c>
      <c r="D78" s="25" t="s">
        <v>47</v>
      </c>
      <c r="E78" s="30" t="s">
        <v>490</v>
      </c>
      <c r="F78" s="31" t="s">
        <v>210</v>
      </c>
      <c r="G78" s="32">
        <v>302.935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491</v>
      </c>
    </row>
    <row r="80" spans="1:5" ht="25.5">
      <c r="A80" s="38" t="s">
        <v>52</v>
      </c>
      <c r="E80" s="37" t="s">
        <v>488</v>
      </c>
    </row>
    <row r="81" spans="1:16" ht="12.75">
      <c r="A81" s="25" t="s">
        <v>45</v>
      </c>
      <c r="B81" s="29" t="s">
        <v>272</v>
      </c>
      <c r="C81" s="29" t="s">
        <v>340</v>
      </c>
      <c r="D81" s="25" t="s">
        <v>47</v>
      </c>
      <c r="E81" s="30" t="s">
        <v>341</v>
      </c>
      <c r="F81" s="31" t="s">
        <v>210</v>
      </c>
      <c r="G81" s="32">
        <v>302.935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492</v>
      </c>
    </row>
    <row r="83" spans="1:5" ht="25.5">
      <c r="A83" s="36" t="s">
        <v>52</v>
      </c>
      <c r="E83" s="37" t="s">
        <v>488</v>
      </c>
    </row>
    <row r="84" spans="1:18" ht="12.75" customHeight="1">
      <c r="A84" s="6" t="s">
        <v>43</v>
      </c>
      <c r="B84" s="6"/>
      <c r="C84" s="41" t="s">
        <v>40</v>
      </c>
      <c r="D84" s="6"/>
      <c r="E84" s="27" t="s">
        <v>156</v>
      </c>
      <c r="F84" s="6"/>
      <c r="G84" s="6"/>
      <c r="H84" s="6"/>
      <c r="I84" s="42">
        <f>0+Q84</f>
      </c>
      <c r="O84">
        <f>0+R84</f>
      </c>
      <c r="Q84">
        <f>0+I85+I88</f>
      </c>
      <c r="R84">
        <f>0+O85+O88</f>
      </c>
    </row>
    <row r="85" spans="1:16" ht="12.75">
      <c r="A85" s="25" t="s">
        <v>45</v>
      </c>
      <c r="B85" s="29" t="s">
        <v>277</v>
      </c>
      <c r="C85" s="29" t="s">
        <v>493</v>
      </c>
      <c r="D85" s="25" t="s">
        <v>47</v>
      </c>
      <c r="E85" s="30" t="s">
        <v>494</v>
      </c>
      <c r="F85" s="31" t="s">
        <v>77</v>
      </c>
      <c r="G85" s="32">
        <v>10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495</v>
      </c>
    </row>
    <row r="87" spans="1:5" ht="12.75">
      <c r="A87" s="38" t="s">
        <v>52</v>
      </c>
      <c r="E87" s="37" t="s">
        <v>496</v>
      </c>
    </row>
    <row r="88" spans="1:16" ht="12.75">
      <c r="A88" s="25" t="s">
        <v>45</v>
      </c>
      <c r="B88" s="29" t="s">
        <v>282</v>
      </c>
      <c r="C88" s="29" t="s">
        <v>497</v>
      </c>
      <c r="D88" s="25" t="s">
        <v>47</v>
      </c>
      <c r="E88" s="30" t="s">
        <v>498</v>
      </c>
      <c r="F88" s="31" t="s">
        <v>77</v>
      </c>
      <c r="G88" s="32">
        <v>10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6" t="s">
        <v>52</v>
      </c>
      <c r="E90" s="37" t="s">
        <v>496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