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09021 - Chodníky" sheetId="2" r:id="rId2"/>
    <sheet name="202209022 - Komunikace" sheetId="3" r:id="rId3"/>
  </sheets>
  <definedNames>
    <definedName name="_xlnm.Print_Area" localSheetId="0">'Rekapitulace stavby'!$D$4:$AO$76,'Rekapitulace stavby'!$C$82:$AQ$97</definedName>
    <definedName name="_xlnm._FilterDatabase" localSheetId="1" hidden="1">'202209021 - Chodníky'!$C$134:$K$325</definedName>
    <definedName name="_xlnm.Print_Area" localSheetId="1">'202209021 - Chodníky'!$C$4:$J$76,'202209021 - Chodníky'!$C$82:$J$116,'202209021 - Chodníky'!$C$122:$K$325</definedName>
    <definedName name="_xlnm._FilterDatabase" localSheetId="2" hidden="1">'202209022 - Komunikace'!$C$126:$K$174</definedName>
    <definedName name="_xlnm.Print_Area" localSheetId="2">'202209022 - Komunikace'!$C$4:$J$76,'202209022 - Komunikace'!$C$82:$J$108,'202209022 - Komunikace'!$C$114:$K$174</definedName>
    <definedName name="_xlnm.Print_Titles" localSheetId="0">'Rekapitulace stavby'!$92:$92</definedName>
    <definedName name="_xlnm.Print_Titles" localSheetId="1">'202209021 - Chodníky'!$134:$134</definedName>
    <definedName name="_xlnm.Print_Titles" localSheetId="2">'202209022 - Komunikace'!$126:$126</definedName>
  </definedNames>
  <calcPr fullCalcOnLoad="1"/>
</workbook>
</file>

<file path=xl/sharedStrings.xml><?xml version="1.0" encoding="utf-8"?>
<sst xmlns="http://schemas.openxmlformats.org/spreadsheetml/2006/main" count="2431" uniqueCount="560">
  <si>
    <t>Export Komplet</t>
  </si>
  <si>
    <t/>
  </si>
  <si>
    <t>2.0</t>
  </si>
  <si>
    <t>ZAMOK</t>
  </si>
  <si>
    <t>False</t>
  </si>
  <si>
    <t>{27ce93d4-c7cb-4b08-8ab9-5ac31aaa3cb1}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</si>
  <si>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</si>
  <si>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</si>
  <si>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</si>
  <si>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</si>
  <si>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</si>
  <si>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</si>
  <si>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</si>
  <si>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</si>
  <si>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20220902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</si>
  <si>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</si>
  <si>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</si>
  <si>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Pačejov úprava před školou</t>
  </si>
  <si>
    <t>KSO:</t>
  </si>
  <si>
    <t>CC-CZ:</t>
  </si>
  <si>
    <t>Místo:</t>
  </si>
  <si>
    <t xml:space="preserve"> </t>
  </si>
  <si>
    <t>Datum:</t>
  </si>
  <si>
    <t>6. 1. 2023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</si>
  <si>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</si>
  <si>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</si>
  <si>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</si>
  <si>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</si>
  <si>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</si>
  <si>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</si>
  <si>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</si>
  <si>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</si>
  <si>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</si>
  <si>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</si>
  <si>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</si>
  <si>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</si>
  <si>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</si>
  <si>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</si>
  <si>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</si>
  <si>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</si>
  <si>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</si>
  <si>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</si>
  <si>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</si>
  <si>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</si>
  <si>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</si>
  <si>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</si>
  <si>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</si>
  <si>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</si>
  <si>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</si>
  <si>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</si>
  <si>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</si>
  <si>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</si>
  <si>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</si>
  <si>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</si>
  <si>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</si>
  <si>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</si>
  <si>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</si>
  <si>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</si>
  <si>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</si>
  <si>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</si>
  <si>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</si>
  <si>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</si>
  <si>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</si>
  <si>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</si>
  <si>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</si>
  <si>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</si>
  <si>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</si>
  <si>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</si>
  <si>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</si>
  <si>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</si>
  <si>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</si>
  <si>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</si>
  <si>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</si>
  <si>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</si>
  <si>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</si>
  <si>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</si>
  <si>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</si>
  <si>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</si>
  <si>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202209021</t>
  </si>
  <si>
    <t>Chodníky</t>
  </si>
  <si>
    <t>STA</t>
  </si>
  <si>
    <t>1</t>
  </si>
  <si>
    <t>{69d0c705-8014-4768-9862-18056add8d47}</t>
  </si>
  <si>
    <t>2</t>
  </si>
  <si>
    <t>202209022</t>
  </si>
  <si>
    <t>Komunikace</t>
  </si>
  <si>
    <t>{8069be1e-fb59-45cb-aca0-635cf7080639}</t>
  </si>
  <si>
    <t>KRYCÍ LIST SOUPISU PRACÍ</t>
  </si>
  <si>
    <t>Objekt:</t>
  </si>
  <si>
    <t>202209021 - Chodníky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</si>
  <si>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</si>
  <si>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</si>
  <si>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</si>
  <si>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</si>
  <si>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</si>
  <si>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</si>
  <si>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</si>
  <si>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</si>
  <si>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</si>
  <si>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</si>
  <si>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</si>
  <si>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</si>
  <si>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8prop01 - Dodatečné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</si>
  <si>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</si>
  <si>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</si>
  <si>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</si>
  <si>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</si>
  <si>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</si>
  <si>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</si>
  <si>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</si>
  <si>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</si>
  <si>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</si>
  <si>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</si>
  <si>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</si>
  <si>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</si>
  <si>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</si>
  <si>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</si>
  <si>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</si>
  <si>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</si>
  <si>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</si>
  <si>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</si>
  <si>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</si>
  <si>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</si>
  <si>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</si>
  <si>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</si>
  <si>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</si>
  <si>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</si>
  <si>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</si>
  <si>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</si>
  <si>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</si>
  <si>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</si>
  <si>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</si>
  <si>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</si>
  <si>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200 mm strojně pl přes 200 m2</t>
  </si>
  <si>
    <t>m2</t>
  </si>
  <si>
    <t>CS ÚRS 2023 01</t>
  </si>
  <si>
    <t>4</t>
  </si>
  <si>
    <t>1567561885</t>
  </si>
  <si>
    <t>PP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</si>
  <si>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</si>
  <si>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VV</t>
  </si>
  <si>
    <t>208,4+63,8</t>
  </si>
  <si>
    <t>122552204</t>
  </si>
  <si>
    <t>Odkopávky a prokopávky nezapažené pro silnice a dálnice v hornině třídy těžitelnosti III objem do 500 m3 strojně</t>
  </si>
  <si>
    <t>m3</t>
  </si>
  <si>
    <t>-818401260</t>
  </si>
  <si>
    <t>Odkopávky a prokopávky nezapažené pro silnice a dálnice strojně v hornině třídy těžitelnosti III přes 100 do 500 m3</t>
  </si>
  <si>
    <t>146,8*0,4+267,5*0,4*0,4</t>
  </si>
  <si>
    <t>3</t>
  </si>
  <si>
    <t>129911123</t>
  </si>
  <si>
    <t>Bourání zdiva z ŽB nebo předpjatého betonu v odkopávkách nebo prokopávkách ručně</t>
  </si>
  <si>
    <t>1523164841</t>
  </si>
  <si>
    <t>Bourání konstrukcí v odkopávkách a prokopávkách ručně s přemístěním suti na hromady na vzdálenost do 20 m nebo s naložením na dopravní prostředek z betonu železového nebo předpjatého</t>
  </si>
  <si>
    <t>P</t>
  </si>
  <si>
    <t xml:space="preserve">Poznámka k položce:
stávající váha
</t>
  </si>
  <si>
    <t>162751117</t>
  </si>
  <si>
    <t>Vodorovné přemístění do 10000 m výkopku/sypaniny z horniny třídy těžitelnosti I, skupiny 1 až 3</t>
  </si>
  <si>
    <t>1204313438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</si>
  <si>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</si>
  <si>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Poznámka k položce:
skládka Zavlekov</t>
  </si>
  <si>
    <t>5</t>
  </si>
  <si>
    <t>162751119</t>
  </si>
  <si>
    <t>Příplatek k vodorovnému přemístění výkopku/sypaniny z horniny třídy těžitelnosti I, skupiny 1 až 3 ZKD 1000 m přes 10000 m</t>
  </si>
  <si>
    <t>1746999010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</si>
  <si>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</si>
  <si>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Poznámka k položce:
skládka Zavlekov - trasa 16 km, doplatek 6 km</t>
  </si>
  <si>
    <t>101,52*6</t>
  </si>
  <si>
    <t>6</t>
  </si>
  <si>
    <t>171201211</t>
  </si>
  <si>
    <t>Poplatek za uložení odpadu ze sypaniny na skládce (skládkovné)</t>
  </si>
  <si>
    <t>t</t>
  </si>
  <si>
    <t>379859653</t>
  </si>
  <si>
    <t>Uložení sypaniny poplatek za uložení sypaniny na skládce (skládkovné)</t>
  </si>
  <si>
    <t>101,52*1,75</t>
  </si>
  <si>
    <t>7</t>
  </si>
  <si>
    <t>171251201</t>
  </si>
  <si>
    <t>Uložení sypaniny na skládky nebo meziskládky</t>
  </si>
  <si>
    <t>814209483</t>
  </si>
  <si>
    <t>Uložení sypaniny na skládky nebo meziskládky bez hutnění s upravením uložené sypaniny do předepsaného tvaru</t>
  </si>
  <si>
    <t>8</t>
  </si>
  <si>
    <t>181101131</t>
  </si>
  <si>
    <t>Úprava pozemku s rozpojením, přehrnutím, urovnáním a přehrnutím do 20 m zeminy tř 3</t>
  </si>
  <si>
    <t>-1022949471</t>
  </si>
  <si>
    <t>Úprava pozemku s rozpojením a přehrnutím včetně urovnání v zemině tř. 3, s přemístěním na vzdálenost do 20 m</t>
  </si>
  <si>
    <t>686,05*0,15</t>
  </si>
  <si>
    <t>9</t>
  </si>
  <si>
    <t>181951112</t>
  </si>
  <si>
    <t>Úprava pláně v hornině třídy těžitelnosti I, skupiny 1 až 3 se zhutněním strojně</t>
  </si>
  <si>
    <t>-60364710</t>
  </si>
  <si>
    <t>Úprava pláně vyrovnáním výškových rozdílů strojně v hornině třídy těžitelnosti I, skupiny 1 až 3 se zhutněním</t>
  </si>
  <si>
    <t>445,3+132,45+108,3</t>
  </si>
  <si>
    <t>Zakládání</t>
  </si>
  <si>
    <t>10</t>
  </si>
  <si>
    <t>275313711</t>
  </si>
  <si>
    <t>Základové patky z betonu tř. C 20/25</t>
  </si>
  <si>
    <t>-1029929534</t>
  </si>
  <si>
    <t>Základy z betonu prostého patky a bloky z betonu kamenem neprokládaného tř. C 20/25</t>
  </si>
  <si>
    <t>Poznámka k položce:
patky pod konstrukci zastávky bus</t>
  </si>
  <si>
    <t>4*0,25*0,25*0,5</t>
  </si>
  <si>
    <t>Svislé a kompletní konstrukce</t>
  </si>
  <si>
    <t>11</t>
  </si>
  <si>
    <t>989-040</t>
  </si>
  <si>
    <t>Demontáže ostatních drobných nespecifikovaných prvků vč. odvozu a skládkovného</t>
  </si>
  <si>
    <t>hod</t>
  </si>
  <si>
    <t>2026619648</t>
  </si>
  <si>
    <t>Poznámka k položce:
přesunutí stávající zastávky</t>
  </si>
  <si>
    <t>Vodorovné konstrukce</t>
  </si>
  <si>
    <t>12</t>
  </si>
  <si>
    <t>451319777</t>
  </si>
  <si>
    <t>Příplatek ZKD 10 mm tl u podkladu nebo lože pod dlažbu z betonu</t>
  </si>
  <si>
    <t>1958406209</t>
  </si>
  <si>
    <t>Podklad nebo lože pod dlažbu (přídlažbu)  Příplatek k cenám za každých dalších i započatých 10 mm tloušťky podkladu nebo lože z betonu prostého</t>
  </si>
  <si>
    <t xml:space="preserve">Poznámka k položce:
příplatek k položce přídlažba - celkem 5 cm
</t>
  </si>
  <si>
    <t>216,6*0,1*5</t>
  </si>
  <si>
    <t>Komunikace pozemní</t>
  </si>
  <si>
    <t>13</t>
  </si>
  <si>
    <t>564730111</t>
  </si>
  <si>
    <t>Podklad z kameniva hrubého drceného vel. 16-32 mm tl 100 mm</t>
  </si>
  <si>
    <t>-723427897</t>
  </si>
  <si>
    <t>Podklad nebo kryt z kameniva hrubého drceného  vel. 16-32 mm s rozprostřením a zhutněním, po zhutnění tl. 100 mm</t>
  </si>
  <si>
    <t xml:space="preserve">Poznámka k položce:
štěrková plocha </t>
  </si>
  <si>
    <t>14</t>
  </si>
  <si>
    <t>564851111</t>
  </si>
  <si>
    <t>Podklad ze štěrkodrtě ŠD tl 150 mm</t>
  </si>
  <si>
    <t>769081161</t>
  </si>
  <si>
    <t>Podklad ze štěrkodrti ŠD  s rozprostřením a zhutněním, po zhutnění tl. 150 mm</t>
  </si>
  <si>
    <t>146,5+63,9+25,5+17,9+191,5+132,45+8</t>
  </si>
  <si>
    <t>564952111</t>
  </si>
  <si>
    <t>Podklad z mechanicky zpevněného kameniva MZK tl 150 mm</t>
  </si>
  <si>
    <t>-834291500</t>
  </si>
  <si>
    <t>Podklad z mechanicky zpevněného kameniva MZK (minerální beton)  s rozprostřením a s hutněním, po zhutnění tl. 150 mm</t>
  </si>
  <si>
    <t>146,5+63,9+25,5+17,9+191,5</t>
  </si>
  <si>
    <t>16</t>
  </si>
  <si>
    <t>565131111</t>
  </si>
  <si>
    <t>Vyrovnání povrchu dosavadních podkladů obalovaným kamenivem ACP (OK) tl 50 mm</t>
  </si>
  <si>
    <t>1144853440</t>
  </si>
  <si>
    <t>Vyrovnání povrchu dosavadních podkladů  s rozprostřením hmot a zhutněním obalovaným kamenivem ACP (OK) tl. 50 mm</t>
  </si>
  <si>
    <t>Poznámka k položce:
vyspravení podél nových obrub</t>
  </si>
  <si>
    <t>17</t>
  </si>
  <si>
    <t>591411111</t>
  </si>
  <si>
    <t>Kladení dlažby z mozaiky jednobarevné komunikací pro pěší lože z kameniva</t>
  </si>
  <si>
    <t>1739589696</t>
  </si>
  <si>
    <t>Kladení dlažby z mozaiky komunikací pro pěší  s vyplněním spár, s dvojím beraněním a se smetením přebytečného materiálu na vzdálenost do 3 m jednobarevné, s ložem tl. do 40 mm z kameniva</t>
  </si>
  <si>
    <t>Poznámka k položce:
chodníky 132,45 m2
zastávka bus 8 m2</t>
  </si>
  <si>
    <t>18</t>
  </si>
  <si>
    <t>M</t>
  </si>
  <si>
    <t>58381004</t>
  </si>
  <si>
    <t>kostka dlažební mozaika žula 4/6 tř 1</t>
  </si>
  <si>
    <t>-1556611241</t>
  </si>
  <si>
    <t>140,45*1,05</t>
  </si>
  <si>
    <t>19</t>
  </si>
  <si>
    <t>596211112</t>
  </si>
  <si>
    <t>Kladení zámkové dlažby komunikací pro pěší tl 60 mm skupiny A pl do 300 m2</t>
  </si>
  <si>
    <t>-1263550731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</si>
  <si>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</si>
  <si>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20</t>
  </si>
  <si>
    <t>59245041</t>
  </si>
  <si>
    <t>dlažba zámková profilová 230x140x60mm barevná</t>
  </si>
  <si>
    <t>-159667316</t>
  </si>
  <si>
    <t>9,52*1,05</t>
  </si>
  <si>
    <t>9,996*1,02 'Přepočtené koeficientem množství</t>
  </si>
  <si>
    <t>59245006</t>
  </si>
  <si>
    <t>dlažba skladebná betonová pro nevidomé 200x100x60mm barevná</t>
  </si>
  <si>
    <t>-314919836</t>
  </si>
  <si>
    <t>dlažba tvar obdélník betonová pro nevidomé 200x100x60mm barevná</t>
  </si>
  <si>
    <t>10,85*1,05</t>
  </si>
  <si>
    <t>22</t>
  </si>
  <si>
    <t>596212212</t>
  </si>
  <si>
    <t>Kladení zámkové dlažby pozemních komunikací tl 80 mm skupiny A pl do 300 m2</t>
  </si>
  <si>
    <t>1833434446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</si>
  <si>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</si>
  <si>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21,6+169,9</t>
  </si>
  <si>
    <t>23</t>
  </si>
  <si>
    <t>59245020</t>
  </si>
  <si>
    <t>dlažba tvar obdélník betonová 200x100x80mm přírodní</t>
  </si>
  <si>
    <t>1774877968</t>
  </si>
  <si>
    <t>Poznámka k položce:
přejezd u školy, plocha u prodejny</t>
  </si>
  <si>
    <t>191,500*1,05</t>
  </si>
  <si>
    <t>Trubní vedení</t>
  </si>
  <si>
    <t>24</t>
  </si>
  <si>
    <t>895941302</t>
  </si>
  <si>
    <t>Osazení vpusti uliční DN 450 z betonových dílců dno s kalištěm</t>
  </si>
  <si>
    <t>kus</t>
  </si>
  <si>
    <t>578474374</t>
  </si>
  <si>
    <t>Osazení vpusti uliční z betonových dílců DN 450 dno s kalištěm</t>
  </si>
  <si>
    <t>25</t>
  </si>
  <si>
    <t>592238520</t>
  </si>
  <si>
    <t>dno betonové pro uliční vpusť s kalovou prohlubní TBV-Q 2a 45x30x5 cm</t>
  </si>
  <si>
    <t>-1375545573</t>
  </si>
  <si>
    <t>dno betonové pro uliční vpusť s kalovou prohlubní 45x30x5 cm</t>
  </si>
  <si>
    <t>26</t>
  </si>
  <si>
    <t>59222802600</t>
  </si>
  <si>
    <t>skruž betonová pro uliční vpusť horní TBV-Q 450/570/5d</t>
  </si>
  <si>
    <t>-1063992157</t>
  </si>
  <si>
    <t>skruž betonová pro uliční vpusť horní 45 x 29,5 x 5 cm</t>
  </si>
  <si>
    <t>27</t>
  </si>
  <si>
    <t>592238620</t>
  </si>
  <si>
    <t>skruž betonová pro uliční vpusť středová TBV-Q 450/295/6a 45x29,5x5 cm</t>
  </si>
  <si>
    <t>1148628053</t>
  </si>
  <si>
    <t>skruž betonová pro uliční vpusť středová 45 x 29,5 x 5 cm</t>
  </si>
  <si>
    <t>28</t>
  </si>
  <si>
    <t>899211111</t>
  </si>
  <si>
    <t>Osazení mříží s rámem hmotnosti do 50 kg</t>
  </si>
  <si>
    <t>41678372</t>
  </si>
  <si>
    <t>Osazení litinových mříží s rámem na šachtách tunelové stoky  hmotnosti jednotlivě do 50 kg</t>
  </si>
  <si>
    <t>29</t>
  </si>
  <si>
    <t>592238780</t>
  </si>
  <si>
    <t>mříž M1 D400 DIN 19583-13, 500/500 mm</t>
  </si>
  <si>
    <t>2146813145</t>
  </si>
  <si>
    <t>mříž vtoková pro uliční vpusti 500/500 mm</t>
  </si>
  <si>
    <t>30</t>
  </si>
  <si>
    <t>592238750</t>
  </si>
  <si>
    <t>koš pozink. D1 DIN 4052, nízký, pro rám 500/300</t>
  </si>
  <si>
    <t>-1874878866</t>
  </si>
  <si>
    <t>8prop01</t>
  </si>
  <si>
    <t>Dodatečné práce</t>
  </si>
  <si>
    <t>31</t>
  </si>
  <si>
    <t>810352111</t>
  </si>
  <si>
    <t>Potrubí z jedné betonové trouby kanalizační DN 200</t>
  </si>
  <si>
    <t>-1013398676</t>
  </si>
  <si>
    <t>Potrubí z jedné betonové trouby kanalizační s osazením, s popř. nutným přeseknutím trouby v rovině kolmé nebo skloněné k její ose, se začištěním seku , Js trouby 200 mm</t>
  </si>
  <si>
    <t>Poznámka k položce:
připojení nové uliční vpusti</t>
  </si>
  <si>
    <t>Ostatní konstrukce a práce, bourání</t>
  </si>
  <si>
    <t>32</t>
  </si>
  <si>
    <t>429172111</t>
  </si>
  <si>
    <t>Výroba ocelových prvků svařované do 100 kg</t>
  </si>
  <si>
    <t>kg</t>
  </si>
  <si>
    <t>-68242555</t>
  </si>
  <si>
    <t xml:space="preserve">výroba zábradlí </t>
  </si>
  <si>
    <t>Poznámka k položce:
zábradlí dle stávajícího provedení</t>
  </si>
  <si>
    <t>33</t>
  </si>
  <si>
    <t>911111111</t>
  </si>
  <si>
    <t>Montáž zábradlí ocelového zabetonovaného</t>
  </si>
  <si>
    <t>m</t>
  </si>
  <si>
    <t>491826077</t>
  </si>
  <si>
    <t>Montáž zábradlí ocelového  zabetonovaného</t>
  </si>
  <si>
    <t>34</t>
  </si>
  <si>
    <t>914111111</t>
  </si>
  <si>
    <t>Montáž svislé dopravní značky do velikosti 1 m2 objímkami na sloupek nebo konzolu</t>
  </si>
  <si>
    <t>2096461913</t>
  </si>
  <si>
    <t>Montáž svislé dopravní značky základní  velikosti do 1 m2 objímkami na sloupky nebo konzoly</t>
  </si>
  <si>
    <t>35</t>
  </si>
  <si>
    <t>40445608</t>
  </si>
  <si>
    <t>značky upravující přednost P1, P4 700mm</t>
  </si>
  <si>
    <t>549363333</t>
  </si>
  <si>
    <t>36</t>
  </si>
  <si>
    <t>40445612</t>
  </si>
  <si>
    <t>značky upravující přednost P2, P3, P8 750mm</t>
  </si>
  <si>
    <t>-1210716111</t>
  </si>
  <si>
    <t>37</t>
  </si>
  <si>
    <t>40445648</t>
  </si>
  <si>
    <t>dodatkové tabulky E2c,d , E11 500x700mm</t>
  </si>
  <si>
    <t>-182572052</t>
  </si>
  <si>
    <t>38</t>
  </si>
  <si>
    <t>914511112</t>
  </si>
  <si>
    <t>Montáž sloupku dopravních značek délky do 3,5 m s betonovým základem a patkou</t>
  </si>
  <si>
    <t>-427475805</t>
  </si>
  <si>
    <t>Montáž sloupku dopravních značek  délky do 3,5 m do hliníkové patky</t>
  </si>
  <si>
    <t>39</t>
  </si>
  <si>
    <t>40445225</t>
  </si>
  <si>
    <t>sloupek pro dopravní značku Zn D 60mm v 3,5m</t>
  </si>
  <si>
    <t>-35314906</t>
  </si>
  <si>
    <t>40</t>
  </si>
  <si>
    <t>40445240</t>
  </si>
  <si>
    <t>patka pro sloupek Al D 60mm</t>
  </si>
  <si>
    <t>413854403</t>
  </si>
  <si>
    <t>41</t>
  </si>
  <si>
    <t>40445256</t>
  </si>
  <si>
    <t>svorka upínací na sloupek dopravní značky D 60mm</t>
  </si>
  <si>
    <t>866657124</t>
  </si>
  <si>
    <t>42</t>
  </si>
  <si>
    <t>40445253</t>
  </si>
  <si>
    <t>víčko plastové na sloupek D 60mm</t>
  </si>
  <si>
    <t>32810295</t>
  </si>
  <si>
    <t>43</t>
  </si>
  <si>
    <t>915131111</t>
  </si>
  <si>
    <t>Vodorovné dopravní značení přechody pro chodce, šipky, symboly základní bílá barva</t>
  </si>
  <si>
    <t>1725956572</t>
  </si>
  <si>
    <t>Vodorovné dopravní značení stříkané barvou  přechody pro chodce, šipky, symboly bílé základní</t>
  </si>
  <si>
    <t>Poznámka k položce:
2x zastávka BUS</t>
  </si>
  <si>
    <t>44</t>
  </si>
  <si>
    <t>915621111</t>
  </si>
  <si>
    <t>Předznačení vodorovného plošného značení</t>
  </si>
  <si>
    <t>808051302</t>
  </si>
  <si>
    <t>Předznačení pro vodorovné značení  stříkané barvou nebo prováděné z nátěrových hmot plošné šipky, symboly, nápisy</t>
  </si>
  <si>
    <t>45</t>
  </si>
  <si>
    <t>916131213</t>
  </si>
  <si>
    <t>Osazení silničního obrubníku betonového stojatého s boční opěrou do lože z betonu prostého</t>
  </si>
  <si>
    <t>-702413463</t>
  </si>
  <si>
    <t>Osazení silničního obrubníku betonového se zřízením lože, s vyplněním a zatřením spár cementovou maltou stojatého s boční opěrou z betonu prostého, do lože z betonu prostého</t>
  </si>
  <si>
    <t>46</t>
  </si>
  <si>
    <t>BTB.24114</t>
  </si>
  <si>
    <t>obrubník betonový silniční Standard 100x15x25 cm</t>
  </si>
  <si>
    <t>-809470994</t>
  </si>
  <si>
    <t>200*1,05</t>
  </si>
  <si>
    <t>47</t>
  </si>
  <si>
    <t>59217032</t>
  </si>
  <si>
    <t>obrubník betonový silniční 1000x150x150mm</t>
  </si>
  <si>
    <t>-1372072148</t>
  </si>
  <si>
    <t>67,6*1,05</t>
  </si>
  <si>
    <t>48</t>
  </si>
  <si>
    <t>916132113</t>
  </si>
  <si>
    <t>Osazení obruby z betonové přídlažby s boční opěrou do lože z betonu prostého</t>
  </si>
  <si>
    <t>-339508055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</si>
  <si>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</si>
  <si>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49</t>
  </si>
  <si>
    <t>1219564953</t>
  </si>
  <si>
    <t>Poznámka k položce:
přídlažba š. 100 mm podél obrub</t>
  </si>
  <si>
    <t>50</t>
  </si>
  <si>
    <t>916231213</t>
  </si>
  <si>
    <t>Osazení chodníkového obrubníku betonového stojatého s boční opěrou do lože z betonu prostého</t>
  </si>
  <si>
    <t>-1255488874</t>
  </si>
  <si>
    <t>Osazení chodníkového obrubníku betonového se zřízením lože, s vyplněním a zatřením spár cementovou maltou stojatého s boční opěrou z betonu prostého, do lože z betonu prostého</t>
  </si>
  <si>
    <t>Poznámka k položce:
chodníky
zastávak bus 8m</t>
  </si>
  <si>
    <t>51</t>
  </si>
  <si>
    <t>592175099</t>
  </si>
  <si>
    <t>betonový obrubník parkový 50x200x1000 mm, přírodní</t>
  </si>
  <si>
    <t>1305694450</t>
  </si>
  <si>
    <t>45,3*1,05/0,5</t>
  </si>
  <si>
    <t>52</t>
  </si>
  <si>
    <t>966006132</t>
  </si>
  <si>
    <t>Odstranění značek dopravních nebo orientačních se sloupky s betonovými patkami</t>
  </si>
  <si>
    <t>1352114399</t>
  </si>
  <si>
    <t>Odstranění dopravních nebo orientačních značek se sloupkem  s uložením hmot na vzdálenost do 20 m nebo s naložením na dopravní prostředek, se zásypem jam a jeho zhutněním s betonovou patkou</t>
  </si>
  <si>
    <t>53</t>
  </si>
  <si>
    <t>966071131</t>
  </si>
  <si>
    <t>Demontáž ocelových kcí hmotnosti do 5 t z profilů hmotnosti přes 30 kg/m</t>
  </si>
  <si>
    <t>786603018</t>
  </si>
  <si>
    <t>Demontáž ocelových konstrukcí profilů hmotnosti přes 30 kg/m, hmotnosti konstrukce do 5 t</t>
  </si>
  <si>
    <t>54</t>
  </si>
  <si>
    <t>966075141</t>
  </si>
  <si>
    <t>Odstranění kovového zábradlí vcelku</t>
  </si>
  <si>
    <t>374515440</t>
  </si>
  <si>
    <t>Odstranění různých konstrukcí na mostech kovového zábradlí vcelku</t>
  </si>
  <si>
    <t>997</t>
  </si>
  <si>
    <t>Přesun sutě</t>
  </si>
  <si>
    <t>55</t>
  </si>
  <si>
    <t>997221551</t>
  </si>
  <si>
    <t>Vodorovná doprava suti ze sypkých materiálů do 1 km</t>
  </si>
  <si>
    <t>-713218425</t>
  </si>
  <si>
    <t>Vodorovná doprava suti  bez naložení, ale se složením a s hrubým urovnáním ze sypkých materiálů, na vzdálenost do 1 km</t>
  </si>
  <si>
    <t>Poznámka k položce:
skládka Zavlekov 16 km</t>
  </si>
  <si>
    <t>998</t>
  </si>
  <si>
    <t>Přesun hmot</t>
  </si>
  <si>
    <t>56</t>
  </si>
  <si>
    <t>998223011</t>
  </si>
  <si>
    <t>Přesun hmot pro pozemní komunikace s krytem dlážděným</t>
  </si>
  <si>
    <t>1492390283</t>
  </si>
  <si>
    <t>Přesun hmot pro pozemní komunikace s krytem dlážděným  dopravní vzdálenost do 200 m jakékoliv délky objektu</t>
  </si>
  <si>
    <t>PSV</t>
  </si>
  <si>
    <t>Práce a dodávky PSV</t>
  </si>
  <si>
    <t>783</t>
  </si>
  <si>
    <t>Dokončovací práce - nátěry</t>
  </si>
  <si>
    <t>57</t>
  </si>
  <si>
    <t>783314101</t>
  </si>
  <si>
    <t>Základní jednonásobný syntetický nátěr zámečnických konstrukcí</t>
  </si>
  <si>
    <t>404222843</t>
  </si>
  <si>
    <t>Základní nátěr zámečnických konstrukcí jednonásobný syntetický</t>
  </si>
  <si>
    <t>Poznámka k položce:
ocelové zábradlí</t>
  </si>
  <si>
    <t>13,5*1,05</t>
  </si>
  <si>
    <t>58</t>
  </si>
  <si>
    <t>783317101</t>
  </si>
  <si>
    <t>Krycí jednonásobný syntetický standardní nátěr zámečnických konstrukcí</t>
  </si>
  <si>
    <t>540933559</t>
  </si>
  <si>
    <t>Krycí nátěr (email) zámečnických konstrukcí jednonásobný syntetický standardní</t>
  </si>
  <si>
    <t>VRN</t>
  </si>
  <si>
    <t>Vedlejší rozpočtové náklady</t>
  </si>
  <si>
    <t>VRN1</t>
  </si>
  <si>
    <t>Průzkumné, geodetické a projektové práce</t>
  </si>
  <si>
    <t>59</t>
  </si>
  <si>
    <t>012103000</t>
  </si>
  <si>
    <t>Geodetické práce před výstavbou</t>
  </si>
  <si>
    <t>kpl</t>
  </si>
  <si>
    <t>1024</t>
  </si>
  <si>
    <t>1108081833</t>
  </si>
  <si>
    <t>60</t>
  </si>
  <si>
    <t>012203000</t>
  </si>
  <si>
    <t>Geodetické práce při provádění stavby</t>
  </si>
  <si>
    <t>-528204375</t>
  </si>
  <si>
    <t>61</t>
  </si>
  <si>
    <t>012303000</t>
  </si>
  <si>
    <t>Geodetické práce po výstavbě</t>
  </si>
  <si>
    <t>-1921517189</t>
  </si>
  <si>
    <t>62</t>
  </si>
  <si>
    <t>013254000</t>
  </si>
  <si>
    <t>Dokumentace skutečného provedení stavby</t>
  </si>
  <si>
    <t>-1336662463</t>
  </si>
  <si>
    <t>VRN3</t>
  </si>
  <si>
    <t>Zařízení staveniště</t>
  </si>
  <si>
    <t>63</t>
  </si>
  <si>
    <t>030001000</t>
  </si>
  <si>
    <t>1246422800</t>
  </si>
  <si>
    <t>VRN4</t>
  </si>
  <si>
    <t>Inženýrská činnost</t>
  </si>
  <si>
    <t>64</t>
  </si>
  <si>
    <t>043154000</t>
  </si>
  <si>
    <t>Zkoušky hutnicí</t>
  </si>
  <si>
    <t>ks</t>
  </si>
  <si>
    <t>1654983633</t>
  </si>
  <si>
    <t>VRN7</t>
  </si>
  <si>
    <t>Provozní vlivy</t>
  </si>
  <si>
    <t>65</t>
  </si>
  <si>
    <t>072103011</t>
  </si>
  <si>
    <t>Zajištění DIO komunikace II. a III. třídy - jednoduché el. vedení</t>
  </si>
  <si>
    <t>1902664193</t>
  </si>
  <si>
    <t>VRN9</t>
  </si>
  <si>
    <t>Ostatní náklady</t>
  </si>
  <si>
    <t>66</t>
  </si>
  <si>
    <t>091003000</t>
  </si>
  <si>
    <t>Ostatní náklady bez rozlišení - čištění komunikací</t>
  </si>
  <si>
    <t>-197435143</t>
  </si>
  <si>
    <t>Ostatní náklady bez rozlišení</t>
  </si>
  <si>
    <t>202209022 - Komunikace</t>
  </si>
  <si>
    <t>113107242</t>
  </si>
  <si>
    <t>Odstranění podkladu živičného tl přes 50 do 100 mm strojně pl přes 200 m2</t>
  </si>
  <si>
    <t>-1084784789</t>
  </si>
  <si>
    <t>Odstranění podkladů nebo krytů strojně plochy jednotlivě přes 200 m2 s přemístěním hmot na skládku na vzdálenost do 20 m nebo s naložením na dopravní prostředek živičných, o tl. vrstvy přes 50 do 100 mm</t>
  </si>
  <si>
    <t>208,4+63,8+40,86</t>
  </si>
  <si>
    <t>113154114</t>
  </si>
  <si>
    <t>Frézování živičného krytu tl 100 mm pruh š 0,5 m pl do 500 m2 bez překážek v trase</t>
  </si>
  <si>
    <t>-1206320649</t>
  </si>
  <si>
    <t>Frézování živičného podkladu nebo krytu  s naložením na dopravní prostředek plochy do 500 m2 bez překážek v trase pruhu šířky do 0,5 m, tloušťky vrstvy 100 mm</t>
  </si>
  <si>
    <t>565171111</t>
  </si>
  <si>
    <t>Vyrovnání povrchu dosavadních podkladů obalovaným kamenivem ACP (OK) tl 100 mm</t>
  </si>
  <si>
    <t>-861819031</t>
  </si>
  <si>
    <t>Vyrovnání povrchu dosavadních podkladů s rozprostřením hmot a zhutněním obalovaným kamenivem ACP (OK) tl. 100 mm</t>
  </si>
  <si>
    <t>Poznámka k položce:
sanace podkladních konstrukčních vrstev - uvažováno 60%</t>
  </si>
  <si>
    <t>761,32*1,05*0,6</t>
  </si>
  <si>
    <t>573111111</t>
  </si>
  <si>
    <t>Postřik živičný infiltrační s posypem z asfaltu množství 0,60 kg/m2</t>
  </si>
  <si>
    <t>-1103400719</t>
  </si>
  <si>
    <t>Postřik infiltrační PI z asfaltu silničního s posypem kamenivem, v množství 0,60 kg/m2</t>
  </si>
  <si>
    <t>573211107</t>
  </si>
  <si>
    <t>Postřik živičný spojovací z asfaltu v množství 0,30 kg/m2</t>
  </si>
  <si>
    <t>-40277684</t>
  </si>
  <si>
    <t>Postřik spojovací PS bez posypu kamenivem z asfaltu silničního, v množství 0,30 kg/m2</t>
  </si>
  <si>
    <t>761,32*1,03</t>
  </si>
  <si>
    <t>577134211</t>
  </si>
  <si>
    <t>Asfaltový beton vrstva obrusná ACO 11 (ABS) tř. II tl 40 mm š do 3 m z nemodifikovaného asfaltu</t>
  </si>
  <si>
    <t>-539994351</t>
  </si>
  <si>
    <t>Asfaltový beton vrstva obrusná ACO 11 (ABS)  s rozprostřením a se zhutněním z nemodifikovaného asfaltu v pruhu šířky do 3 m tř. II, po zhutnění tl. 40 mm</t>
  </si>
  <si>
    <t>899331111</t>
  </si>
  <si>
    <t>Výšková úprava uličního vstupu nebo vpusti do 200 mm zvýšením poklopu</t>
  </si>
  <si>
    <t>-1417306602</t>
  </si>
  <si>
    <t>899431111</t>
  </si>
  <si>
    <t>Výšková úprava uličního vstupu nebo vpusti do 200 mm zvýšením krycího hrnce, šoupěte nebo hydrantu</t>
  </si>
  <si>
    <t>-1715385665</t>
  </si>
  <si>
    <t>Výšková úprava uličního vstupu nebo vpusti do 200 mm  zvýšením krycího hrnce, šoupěte nebo hydrantu bez úpravy armatur</t>
  </si>
  <si>
    <t>2060988538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</si>
  <si>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</si>
  <si>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</si>
  <si>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</si>
  <si>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315319651</t>
  </si>
  <si>
    <t>Vodorovná doprava suti bez naložení, ale se složením a s hrubým urovnáním Příplatek k ceně za každý další i započatý 1 km přes 1 km</t>
  </si>
  <si>
    <t>243,977*14</t>
  </si>
  <si>
    <t>2057184133</t>
  </si>
  <si>
    <t>-360451595</t>
  </si>
  <si>
    <t>413148196</t>
  </si>
  <si>
    <t>1809021469</t>
  </si>
  <si>
    <t>-324108394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</si>
</sst>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40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47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48</v>
      </c>
      <c r="AI60" s="40"/>
      <c r="AJ60" s="40"/>
      <c r="AK60" s="40"/>
      <c r="AL60" s="40"/>
      <c r="AM60" s="62" t="s">
        <v>49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51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48</v>
      </c>
      <c r="AI75" s="40"/>
      <c r="AJ75" s="40"/>
      <c r="AK75" s="40"/>
      <c r="AL75" s="40"/>
      <c r="AM75" s="62" t="s">
        <v>49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20220902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Pačejov úprava před školou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6. 1. 2023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53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54</v>
      </c>
      <c r="D92" s="92"/>
      <c r="E92" s="92"/>
      <c r="F92" s="92"/>
      <c r="G92" s="92"/>
      <c r="H92" s="93"/>
      <c r="I92" s="94" t="s">
        <v>55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56</v>
      </c>
      <c r="AH92" s="92"/>
      <c r="AI92" s="92"/>
      <c r="AJ92" s="92"/>
      <c r="AK92" s="92"/>
      <c r="AL92" s="92"/>
      <c r="AM92" s="92"/>
      <c r="AN92" s="94" t="s">
        <v>57</v>
      </c>
      <c r="AO92" s="92"/>
      <c r="AP92" s="96"/>
      <c r="AQ92" s="97" t="s">
        <v>58</v>
      </c>
      <c r="AR92" s="42"/>
      <c r="AS92" s="98" t="s">
        <v>59</v>
      </c>
      <c r="AT92" s="99" t="s">
        <v>60</v>
      </c>
      <c r="AU92" s="99" t="s">
        <v>61</v>
      </c>
      <c r="AV92" s="99" t="s">
        <v>62</v>
      </c>
      <c r="AW92" s="99" t="s">
        <v>63</v>
      </c>
      <c r="AX92" s="99" t="s">
        <v>64</v>
      </c>
      <c r="AY92" s="99" t="s">
        <v>65</v>
      </c>
      <c r="AZ92" s="99" t="s">
        <v>66</v>
      </c>
      <c r="BA92" s="99" t="s">
        <v>67</v>
      </c>
      <c r="BB92" s="99" t="s">
        <v>68</v>
      </c>
      <c r="BC92" s="99" t="s">
        <v>69</v>
      </c>
      <c r="BD92" s="100" t="s">
        <v>70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71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ROUND(SUM(AG95:AG96),2)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ROUND(SUM(AS95:AS96),2)</f>
        <v>0</v>
      </c>
      <c r="AT94" s="112">
        <f>ROUND(SUM(AV94:AW94),2)</f>
        <v>0</v>
      </c>
      <c r="AU94" s="113">
        <f>ROUND(SUM(AU95:AU96),5)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ROUND(SUM(AZ95:AZ96),2)</f>
        <v>0</v>
      </c>
      <c r="BA94" s="112">
        <f>ROUND(SUM(BA95:BA96),2)</f>
        <v>0</v>
      </c>
      <c r="BB94" s="112">
        <f>ROUND(SUM(BB95:BB96),2)</f>
        <v>0</v>
      </c>
      <c r="BC94" s="112">
        <f>ROUND(SUM(BC95:BC96),2)</f>
        <v>0</v>
      </c>
      <c r="BD94" s="114">
        <f>ROUND(SUM(BD95:BD96),2)</f>
        <v>0</v>
      </c>
      <c r="BE94" s="6"/>
      <c r="BS94" s="115" t="s">
        <v>72</v>
      </c>
      <c r="BT94" s="115" t="s">
        <v>73</v>
      </c>
      <c r="BU94" s="116" t="s">
        <v>74</v>
      </c>
      <c r="BV94" s="115" t="s">
        <v>75</v>
      </c>
      <c r="BW94" s="115" t="s">
        <v>5</v>
      </c>
      <c r="BX94" s="115" t="s">
        <v>76</v>
      </c>
      <c r="CL94" s="115" t="s">
        <v>1</v>
      </c>
    </row>
    <row r="95" spans="1:91" s="7" customFormat="1" ht="24.75" customHeight="1">
      <c r="A95" s="117" t="s">
        <v>77</v>
      </c>
      <c r="B95" s="118"/>
      <c r="C95" s="119"/>
      <c r="D95" s="120" t="s">
        <v>78</v>
      </c>
      <c r="E95" s="120"/>
      <c r="F95" s="120"/>
      <c r="G95" s="120"/>
      <c r="H95" s="120"/>
      <c r="I95" s="121"/>
      <c r="J95" s="120" t="s">
        <v>79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'202209021 - Chodníky'!J30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'202209021 - Chodníky'!P135</f>
        <v>0</v>
      </c>
      <c r="AV95" s="126">
        <f>'202209021 - Chodníky'!J33</f>
        <v>0</v>
      </c>
      <c r="AW95" s="126">
        <f>'202209021 - Chodníky'!J34</f>
        <v>0</v>
      </c>
      <c r="AX95" s="126">
        <f>'202209021 - Chodníky'!J35</f>
        <v>0</v>
      </c>
      <c r="AY95" s="126">
        <f>'202209021 - Chodníky'!J36</f>
        <v>0</v>
      </c>
      <c r="AZ95" s="126">
        <f>'202209021 - Chodníky'!F33</f>
        <v>0</v>
      </c>
      <c r="BA95" s="126">
        <f>'202209021 - Chodníky'!F34</f>
        <v>0</v>
      </c>
      <c r="BB95" s="126">
        <f>'202209021 - Chodníky'!F35</f>
        <v>0</v>
      </c>
      <c r="BC95" s="126">
        <f>'202209021 - Chodníky'!F36</f>
        <v>0</v>
      </c>
      <c r="BD95" s="128">
        <f>'202209021 - Chodníky'!F37</f>
        <v>0</v>
      </c>
      <c r="BE95" s="7"/>
      <c r="BT95" s="129" t="s">
        <v>81</v>
      </c>
      <c r="BV95" s="129" t="s">
        <v>75</v>
      </c>
      <c r="BW95" s="129" t="s">
        <v>82</v>
      </c>
      <c r="BX95" s="129" t="s">
        <v>5</v>
      </c>
      <c r="CL95" s="129" t="s">
        <v>1</v>
      </c>
      <c r="CM95" s="129" t="s">
        <v>83</v>
      </c>
    </row>
    <row r="96" spans="1:91" s="7" customFormat="1" ht="24.75" customHeight="1">
      <c r="A96" s="117" t="s">
        <v>77</v>
      </c>
      <c r="B96" s="118"/>
      <c r="C96" s="119"/>
      <c r="D96" s="120" t="s">
        <v>84</v>
      </c>
      <c r="E96" s="120"/>
      <c r="F96" s="120"/>
      <c r="G96" s="120"/>
      <c r="H96" s="120"/>
      <c r="I96" s="121"/>
      <c r="J96" s="120" t="s">
        <v>85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'202209022 - Komunikace'!J30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80</v>
      </c>
      <c r="AR96" s="124"/>
      <c r="AS96" s="130">
        <v>0</v>
      </c>
      <c r="AT96" s="131">
        <f>ROUND(SUM(AV96:AW96),2)</f>
        <v>0</v>
      </c>
      <c r="AU96" s="132">
        <f>'202209022 - Komunikace'!P127</f>
        <v>0</v>
      </c>
      <c r="AV96" s="131">
        <f>'202209022 - Komunikace'!J33</f>
        <v>0</v>
      </c>
      <c r="AW96" s="131">
        <f>'202209022 - Komunikace'!J34</f>
        <v>0</v>
      </c>
      <c r="AX96" s="131">
        <f>'202209022 - Komunikace'!J35</f>
        <v>0</v>
      </c>
      <c r="AY96" s="131">
        <f>'202209022 - Komunikace'!J36</f>
        <v>0</v>
      </c>
      <c r="AZ96" s="131">
        <f>'202209022 - Komunikace'!F33</f>
        <v>0</v>
      </c>
      <c r="BA96" s="131">
        <f>'202209022 - Komunikace'!F34</f>
        <v>0</v>
      </c>
      <c r="BB96" s="131">
        <f>'202209022 - Komunikace'!F35</f>
        <v>0</v>
      </c>
      <c r="BC96" s="131">
        <f>'202209022 - Komunikace'!F36</f>
        <v>0</v>
      </c>
      <c r="BD96" s="133">
        <f>'202209022 - Komunikace'!F37</f>
        <v>0</v>
      </c>
      <c r="BE96" s="7"/>
      <c r="BT96" s="129" t="s">
        <v>81</v>
      </c>
      <c r="BV96" s="129" t="s">
        <v>75</v>
      </c>
      <c r="BW96" s="129" t="s">
        <v>86</v>
      </c>
      <c r="BX96" s="129" t="s">
        <v>5</v>
      </c>
      <c r="CL96" s="129" t="s">
        <v>1</v>
      </c>
      <c r="CM96" s="129" t="s">
        <v>83</v>
      </c>
    </row>
    <row r="97" spans="1:57" s="2" customFormat="1" ht="30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s="2" customFormat="1" ht="6.95" customHeight="1">
      <c r="A98" s="36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02209021 - Chodníky'!C2" display="/"/>
    <hyperlink ref="A96" location="'202209022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</row>
    <row r="4" spans="2:46" s="1" customFormat="1" ht="24.95" customHeight="1">
      <c r="B4" s="18"/>
      <c r="D4" s="136" t="s">
        <v>87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Pačejov úprava před školou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88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89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6. 1. 2023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ROUND(J135,2)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ROUND((SUM(BE135:BE325)),2)</f>
        <v>0</v>
      </c>
      <c r="G33" s="36"/>
      <c r="H33" s="36"/>
      <c r="I33" s="153">
        <v>0.21</v>
      </c>
      <c r="J33" s="152">
        <f>ROUND(((SUM(BE135:BE325))*I33),2)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ROUND((SUM(BF135:BF325)),2)</f>
        <v>0</v>
      </c>
      <c r="G34" s="36"/>
      <c r="H34" s="36"/>
      <c r="I34" s="153">
        <v>0.15</v>
      </c>
      <c r="J34" s="152">
        <f>ROUND(((SUM(BF135:BF325))*I34),2)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ROUND((SUM(BG135:BG325)),2)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ROUND((SUM(BH135:BH325)),2)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ROUND((SUM(BI135:BI325)),2)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Pačejov úprava před školou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88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202209021 - Chodníky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6. 1. 2023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91</v>
      </c>
      <c r="D94" s="174"/>
      <c r="E94" s="174"/>
      <c r="F94" s="174"/>
      <c r="G94" s="174"/>
      <c r="H94" s="174"/>
      <c r="I94" s="174"/>
      <c r="J94" s="175" t="s">
        <v>92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93</v>
      </c>
      <c r="D96" s="38"/>
      <c r="E96" s="38"/>
      <c r="F96" s="38"/>
      <c r="G96" s="38"/>
      <c r="H96" s="38"/>
      <c r="I96" s="38"/>
      <c r="J96" s="108">
        <f>J135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94</v>
      </c>
    </row>
    <row r="97" spans="1:31" s="9" customFormat="1" ht="24.95" customHeight="1">
      <c r="A97" s="9"/>
      <c r="B97" s="177"/>
      <c r="C97" s="178"/>
      <c r="D97" s="179" t="s">
        <v>95</v>
      </c>
      <c r="E97" s="180"/>
      <c r="F97" s="180"/>
      <c r="G97" s="180"/>
      <c r="H97" s="180"/>
      <c r="I97" s="180"/>
      <c r="J97" s="181">
        <f>J136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96</v>
      </c>
      <c r="E98" s="186"/>
      <c r="F98" s="186"/>
      <c r="G98" s="186"/>
      <c r="H98" s="186"/>
      <c r="I98" s="186"/>
      <c r="J98" s="187">
        <f>J137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97</v>
      </c>
      <c r="E99" s="186"/>
      <c r="F99" s="186"/>
      <c r="G99" s="186"/>
      <c r="H99" s="186"/>
      <c r="I99" s="186"/>
      <c r="J99" s="187">
        <f>J165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98</v>
      </c>
      <c r="E100" s="186"/>
      <c r="F100" s="186"/>
      <c r="G100" s="186"/>
      <c r="H100" s="186"/>
      <c r="I100" s="186"/>
      <c r="J100" s="187">
        <f>J170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99</v>
      </c>
      <c r="E101" s="186"/>
      <c r="F101" s="186"/>
      <c r="G101" s="186"/>
      <c r="H101" s="186"/>
      <c r="I101" s="186"/>
      <c r="J101" s="187">
        <f>J174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100</v>
      </c>
      <c r="E102" s="186"/>
      <c r="F102" s="186"/>
      <c r="G102" s="186"/>
      <c r="H102" s="186"/>
      <c r="I102" s="186"/>
      <c r="J102" s="187">
        <f>J179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3"/>
      <c r="C103" s="184"/>
      <c r="D103" s="185" t="s">
        <v>101</v>
      </c>
      <c r="E103" s="186"/>
      <c r="F103" s="186"/>
      <c r="G103" s="186"/>
      <c r="H103" s="186"/>
      <c r="I103" s="186"/>
      <c r="J103" s="187">
        <f>J214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3"/>
      <c r="C104" s="184"/>
      <c r="D104" s="185" t="s">
        <v>102</v>
      </c>
      <c r="E104" s="186"/>
      <c r="F104" s="186"/>
      <c r="G104" s="186"/>
      <c r="H104" s="186"/>
      <c r="I104" s="186"/>
      <c r="J104" s="187">
        <f>J229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3"/>
      <c r="C105" s="184"/>
      <c r="D105" s="185" t="s">
        <v>103</v>
      </c>
      <c r="E105" s="186"/>
      <c r="F105" s="186"/>
      <c r="G105" s="186"/>
      <c r="H105" s="186"/>
      <c r="I105" s="186"/>
      <c r="J105" s="187">
        <f>J233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104</v>
      </c>
      <c r="E106" s="186"/>
      <c r="F106" s="186"/>
      <c r="G106" s="186"/>
      <c r="H106" s="186"/>
      <c r="I106" s="186"/>
      <c r="J106" s="187">
        <f>J287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105</v>
      </c>
      <c r="E107" s="186"/>
      <c r="F107" s="186"/>
      <c r="G107" s="186"/>
      <c r="H107" s="186"/>
      <c r="I107" s="186"/>
      <c r="J107" s="187">
        <f>J291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7"/>
      <c r="C108" s="178"/>
      <c r="D108" s="179" t="s">
        <v>106</v>
      </c>
      <c r="E108" s="180"/>
      <c r="F108" s="180"/>
      <c r="G108" s="180"/>
      <c r="H108" s="180"/>
      <c r="I108" s="180"/>
      <c r="J108" s="181">
        <f>J294</f>
        <v>0</v>
      </c>
      <c r="K108" s="178"/>
      <c r="L108" s="182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3"/>
      <c r="C109" s="184"/>
      <c r="D109" s="185" t="s">
        <v>107</v>
      </c>
      <c r="E109" s="186"/>
      <c r="F109" s="186"/>
      <c r="G109" s="186"/>
      <c r="H109" s="186"/>
      <c r="I109" s="186"/>
      <c r="J109" s="187">
        <f>J295</f>
        <v>0</v>
      </c>
      <c r="K109" s="184"/>
      <c r="L109" s="18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7"/>
      <c r="C110" s="178"/>
      <c r="D110" s="179" t="s">
        <v>108</v>
      </c>
      <c r="E110" s="180"/>
      <c r="F110" s="180"/>
      <c r="G110" s="180"/>
      <c r="H110" s="180"/>
      <c r="I110" s="180"/>
      <c r="J110" s="181">
        <f>J304</f>
        <v>0</v>
      </c>
      <c r="K110" s="178"/>
      <c r="L110" s="18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3"/>
      <c r="C111" s="184"/>
      <c r="D111" s="185" t="s">
        <v>109</v>
      </c>
      <c r="E111" s="186"/>
      <c r="F111" s="186"/>
      <c r="G111" s="186"/>
      <c r="H111" s="186"/>
      <c r="I111" s="186"/>
      <c r="J111" s="187">
        <f>J305</f>
        <v>0</v>
      </c>
      <c r="K111" s="184"/>
      <c r="L111" s="18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3"/>
      <c r="C112" s="184"/>
      <c r="D112" s="185" t="s">
        <v>110</v>
      </c>
      <c r="E112" s="186"/>
      <c r="F112" s="186"/>
      <c r="G112" s="186"/>
      <c r="H112" s="186"/>
      <c r="I112" s="186"/>
      <c r="J112" s="187">
        <f>J314</f>
        <v>0</v>
      </c>
      <c r="K112" s="184"/>
      <c r="L112" s="18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3"/>
      <c r="C113" s="184"/>
      <c r="D113" s="185" t="s">
        <v>111</v>
      </c>
      <c r="E113" s="186"/>
      <c r="F113" s="186"/>
      <c r="G113" s="186"/>
      <c r="H113" s="186"/>
      <c r="I113" s="186"/>
      <c r="J113" s="187">
        <f>J317</f>
        <v>0</v>
      </c>
      <c r="K113" s="184"/>
      <c r="L113" s="18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3"/>
      <c r="C114" s="184"/>
      <c r="D114" s="185" t="s">
        <v>112</v>
      </c>
      <c r="E114" s="186"/>
      <c r="F114" s="186"/>
      <c r="G114" s="186"/>
      <c r="H114" s="186"/>
      <c r="I114" s="186"/>
      <c r="J114" s="187">
        <f>J320</f>
        <v>0</v>
      </c>
      <c r="K114" s="184"/>
      <c r="L114" s="18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3"/>
      <c r="C115" s="184"/>
      <c r="D115" s="185" t="s">
        <v>113</v>
      </c>
      <c r="E115" s="186"/>
      <c r="F115" s="186"/>
      <c r="G115" s="186"/>
      <c r="H115" s="186"/>
      <c r="I115" s="186"/>
      <c r="J115" s="187">
        <f>J323</f>
        <v>0</v>
      </c>
      <c r="K115" s="184"/>
      <c r="L115" s="18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64"/>
      <c r="C117" s="65"/>
      <c r="D117" s="65"/>
      <c r="E117" s="65"/>
      <c r="F117" s="65"/>
      <c r="G117" s="65"/>
      <c r="H117" s="65"/>
      <c r="I117" s="65"/>
      <c r="J117" s="65"/>
      <c r="K117" s="65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21" spans="1:31" s="2" customFormat="1" ht="6.95" customHeight="1">
      <c r="A121" s="36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24.95" customHeight="1">
      <c r="A122" s="36"/>
      <c r="B122" s="37"/>
      <c r="C122" s="21" t="s">
        <v>114</v>
      </c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6.95" customHeight="1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2" customHeight="1">
      <c r="A124" s="36"/>
      <c r="B124" s="37"/>
      <c r="C124" s="30" t="s">
        <v>16</v>
      </c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6.5" customHeight="1">
      <c r="A125" s="36"/>
      <c r="B125" s="37"/>
      <c r="C125" s="38"/>
      <c r="D125" s="38"/>
      <c r="E125" s="172" t="str">
        <f>E7</f>
        <v>Pačejov úprava před školou</v>
      </c>
      <c r="F125" s="30"/>
      <c r="G125" s="30"/>
      <c r="H125" s="30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2" customFormat="1" ht="12" customHeight="1">
      <c r="A126" s="36"/>
      <c r="B126" s="37"/>
      <c r="C126" s="30" t="s">
        <v>88</v>
      </c>
      <c r="D126" s="38"/>
      <c r="E126" s="38"/>
      <c r="F126" s="38"/>
      <c r="G126" s="38"/>
      <c r="H126" s="38"/>
      <c r="I126" s="38"/>
      <c r="J126" s="38"/>
      <c r="K126" s="38"/>
      <c r="L126" s="61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s="2" customFormat="1" ht="16.5" customHeight="1">
      <c r="A127" s="36"/>
      <c r="B127" s="37"/>
      <c r="C127" s="38"/>
      <c r="D127" s="38"/>
      <c r="E127" s="74" t="str">
        <f>E9</f>
        <v>202209021 - Chodníky</v>
      </c>
      <c r="F127" s="38"/>
      <c r="G127" s="38"/>
      <c r="H127" s="38"/>
      <c r="I127" s="38"/>
      <c r="J127" s="38"/>
      <c r="K127" s="38"/>
      <c r="L127" s="61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s="2" customFormat="1" ht="6.95" customHeight="1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61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s="2" customFormat="1" ht="12" customHeight="1">
      <c r="A129" s="36"/>
      <c r="B129" s="37"/>
      <c r="C129" s="30" t="s">
        <v>20</v>
      </c>
      <c r="D129" s="38"/>
      <c r="E129" s="38"/>
      <c r="F129" s="25" t="str">
        <f>F12</f>
        <v xml:space="preserve"> </v>
      </c>
      <c r="G129" s="38"/>
      <c r="H129" s="38"/>
      <c r="I129" s="30" t="s">
        <v>22</v>
      </c>
      <c r="J129" s="77" t="str">
        <f>IF(J12="","",J12)</f>
        <v>6. 1. 2023</v>
      </c>
      <c r="K129" s="38"/>
      <c r="L129" s="61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s="2" customFormat="1" ht="6.95" customHeight="1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61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s="2" customFormat="1" ht="15.15" customHeight="1">
      <c r="A131" s="36"/>
      <c r="B131" s="37"/>
      <c r="C131" s="30" t="s">
        <v>24</v>
      </c>
      <c r="D131" s="38"/>
      <c r="E131" s="38"/>
      <c r="F131" s="25" t="str">
        <f>E15</f>
        <v xml:space="preserve"> </v>
      </c>
      <c r="G131" s="38"/>
      <c r="H131" s="38"/>
      <c r="I131" s="30" t="s">
        <v>29</v>
      </c>
      <c r="J131" s="34" t="str">
        <f>E21</f>
        <v xml:space="preserve"> </v>
      </c>
      <c r="K131" s="38"/>
      <c r="L131" s="61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s="2" customFormat="1" ht="15.15" customHeight="1">
      <c r="A132" s="36"/>
      <c r="B132" s="37"/>
      <c r="C132" s="30" t="s">
        <v>27</v>
      </c>
      <c r="D132" s="38"/>
      <c r="E132" s="38"/>
      <c r="F132" s="25" t="str">
        <f>IF(E18="","",E18)</f>
        <v>Vyplň údaj</v>
      </c>
      <c r="G132" s="38"/>
      <c r="H132" s="38"/>
      <c r="I132" s="30" t="s">
        <v>31</v>
      </c>
      <c r="J132" s="34" t="str">
        <f>E24</f>
        <v xml:space="preserve"> </v>
      </c>
      <c r="K132" s="38"/>
      <c r="L132" s="61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s="2" customFormat="1" ht="10.3" customHeight="1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61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s="11" customFormat="1" ht="29.25" customHeight="1">
      <c r="A134" s="189"/>
      <c r="B134" s="190"/>
      <c r="C134" s="191" t="s">
        <v>115</v>
      </c>
      <c r="D134" s="192" t="s">
        <v>58</v>
      </c>
      <c r="E134" s="192" t="s">
        <v>54</v>
      </c>
      <c r="F134" s="192" t="s">
        <v>55</v>
      </c>
      <c r="G134" s="192" t="s">
        <v>116</v>
      </c>
      <c r="H134" s="192" t="s">
        <v>117</v>
      </c>
      <c r="I134" s="192" t="s">
        <v>118</v>
      </c>
      <c r="J134" s="192" t="s">
        <v>92</v>
      </c>
      <c r="K134" s="193" t="s">
        <v>119</v>
      </c>
      <c r="L134" s="194"/>
      <c r="M134" s="98" t="s">
        <v>1</v>
      </c>
      <c r="N134" s="99" t="s">
        <v>37</v>
      </c>
      <c r="O134" s="99" t="s">
        <v>120</v>
      </c>
      <c r="P134" s="99" t="s">
        <v>121</v>
      </c>
      <c r="Q134" s="99" t="s">
        <v>122</v>
      </c>
      <c r="R134" s="99" t="s">
        <v>123</v>
      </c>
      <c r="S134" s="99" t="s">
        <v>124</v>
      </c>
      <c r="T134" s="100" t="s">
        <v>125</v>
      </c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</row>
    <row r="135" spans="1:63" s="2" customFormat="1" ht="22.8" customHeight="1">
      <c r="A135" s="36"/>
      <c r="B135" s="37"/>
      <c r="C135" s="105" t="s">
        <v>126</v>
      </c>
      <c r="D135" s="38"/>
      <c r="E135" s="38"/>
      <c r="F135" s="38"/>
      <c r="G135" s="38"/>
      <c r="H135" s="38"/>
      <c r="I135" s="38"/>
      <c r="J135" s="195">
        <f>BK135</f>
        <v>0</v>
      </c>
      <c r="K135" s="38"/>
      <c r="L135" s="42"/>
      <c r="M135" s="101"/>
      <c r="N135" s="196"/>
      <c r="O135" s="102"/>
      <c r="P135" s="197">
        <f>P136+P294+P304</f>
        <v>0</v>
      </c>
      <c r="Q135" s="102"/>
      <c r="R135" s="197">
        <f>R136+R294+R304</f>
        <v>597.64414245</v>
      </c>
      <c r="S135" s="102"/>
      <c r="T135" s="198">
        <f>T136+T294+T304</f>
        <v>82.15887999999998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72</v>
      </c>
      <c r="AU135" s="15" t="s">
        <v>94</v>
      </c>
      <c r="BK135" s="199">
        <f>BK136+BK294+BK304</f>
        <v>0</v>
      </c>
    </row>
    <row r="136" spans="1:63" s="12" customFormat="1" ht="25.9" customHeight="1">
      <c r="A136" s="12"/>
      <c r="B136" s="200"/>
      <c r="C136" s="201"/>
      <c r="D136" s="202" t="s">
        <v>72</v>
      </c>
      <c r="E136" s="203" t="s">
        <v>127</v>
      </c>
      <c r="F136" s="203" t="s">
        <v>128</v>
      </c>
      <c r="G136" s="201"/>
      <c r="H136" s="201"/>
      <c r="I136" s="204"/>
      <c r="J136" s="205">
        <f>BK136</f>
        <v>0</v>
      </c>
      <c r="K136" s="201"/>
      <c r="L136" s="206"/>
      <c r="M136" s="207"/>
      <c r="N136" s="208"/>
      <c r="O136" s="208"/>
      <c r="P136" s="209">
        <f>P137+P165+P170+P174+P179+P214+P229+P233+P287+P291</f>
        <v>0</v>
      </c>
      <c r="Q136" s="208"/>
      <c r="R136" s="209">
        <f>R137+R165+R170+R174+R179+R214+R229+R233+R287+R291</f>
        <v>597.64045695</v>
      </c>
      <c r="S136" s="208"/>
      <c r="T136" s="210">
        <f>T137+T165+T170+T174+T179+T214+T229+T233+T287+T291</f>
        <v>82.15887999999998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81</v>
      </c>
      <c r="AT136" s="212" t="s">
        <v>72</v>
      </c>
      <c r="AU136" s="212" t="s">
        <v>73</v>
      </c>
      <c r="AY136" s="211" t="s">
        <v>129</v>
      </c>
      <c r="BK136" s="213">
        <f>BK137+BK165+BK170+BK174+BK179+BK214+BK229+BK233+BK287+BK291</f>
        <v>0</v>
      </c>
    </row>
    <row r="137" spans="1:63" s="12" customFormat="1" ht="22.8" customHeight="1">
      <c r="A137" s="12"/>
      <c r="B137" s="200"/>
      <c r="C137" s="201"/>
      <c r="D137" s="202" t="s">
        <v>72</v>
      </c>
      <c r="E137" s="214" t="s">
        <v>81</v>
      </c>
      <c r="F137" s="214" t="s">
        <v>130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SUM(P138:P164)</f>
        <v>0</v>
      </c>
      <c r="Q137" s="208"/>
      <c r="R137" s="209">
        <f>SUM(R138:R164)</f>
        <v>0</v>
      </c>
      <c r="S137" s="208"/>
      <c r="T137" s="210">
        <f>SUM(T138:T164)</f>
        <v>78.93799999999999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81</v>
      </c>
      <c r="AT137" s="212" t="s">
        <v>72</v>
      </c>
      <c r="AU137" s="212" t="s">
        <v>81</v>
      </c>
      <c r="AY137" s="211" t="s">
        <v>129</v>
      </c>
      <c r="BK137" s="213">
        <f>SUM(BK138:BK164)</f>
        <v>0</v>
      </c>
    </row>
    <row r="138" spans="1:65" s="2" customFormat="1" ht="24.15" customHeight="1">
      <c r="A138" s="36"/>
      <c r="B138" s="37"/>
      <c r="C138" s="216" t="s">
        <v>81</v>
      </c>
      <c r="D138" s="216" t="s">
        <v>131</v>
      </c>
      <c r="E138" s="217" t="s">
        <v>132</v>
      </c>
      <c r="F138" s="218" t="s">
        <v>133</v>
      </c>
      <c r="G138" s="219" t="s">
        <v>134</v>
      </c>
      <c r="H138" s="220">
        <v>272.2</v>
      </c>
      <c r="I138" s="221"/>
      <c r="J138" s="222">
        <f>ROUND(I138*H138,2)</f>
        <v>0</v>
      </c>
      <c r="K138" s="218" t="s">
        <v>135</v>
      </c>
      <c r="L138" s="42"/>
      <c r="M138" s="223" t="s">
        <v>1</v>
      </c>
      <c r="N138" s="224" t="s">
        <v>38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0.29</v>
      </c>
      <c r="T138" s="226">
        <f>S138*H138</f>
        <v>78.93799999999999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136</v>
      </c>
      <c r="AT138" s="227" t="s">
        <v>131</v>
      </c>
      <c r="AU138" s="227" t="s">
        <v>83</v>
      </c>
      <c r="AY138" s="15" t="s">
        <v>129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81</v>
      </c>
      <c r="BK138" s="228">
        <f>ROUND(I138*H138,2)</f>
        <v>0</v>
      </c>
      <c r="BL138" s="15" t="s">
        <v>136</v>
      </c>
      <c r="BM138" s="227" t="s">
        <v>137</v>
      </c>
    </row>
    <row r="139" spans="1:47" s="2" customFormat="1" ht="12">
      <c r="A139" s="36"/>
      <c r="B139" s="37"/>
      <c r="C139" s="38"/>
      <c r="D139" s="229" t="s">
        <v>138</v>
      </c>
      <c r="E139" s="38"/>
      <c r="F139" s="230" t="s">
        <v>139</v>
      </c>
      <c r="G139" s="38"/>
      <c r="H139" s="38"/>
      <c r="I139" s="231"/>
      <c r="J139" s="38"/>
      <c r="K139" s="38"/>
      <c r="L139" s="42"/>
      <c r="M139" s="232"/>
      <c r="N139" s="233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138</v>
      </c>
      <c r="AU139" s="15" t="s">
        <v>83</v>
      </c>
    </row>
    <row r="140" spans="1:51" s="13" customFormat="1" ht="12">
      <c r="A140" s="13"/>
      <c r="B140" s="234"/>
      <c r="C140" s="235"/>
      <c r="D140" s="229" t="s">
        <v>140</v>
      </c>
      <c r="E140" s="236" t="s">
        <v>1</v>
      </c>
      <c r="F140" s="237" t="s">
        <v>141</v>
      </c>
      <c r="G140" s="235"/>
      <c r="H140" s="238">
        <v>272.2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140</v>
      </c>
      <c r="AU140" s="244" t="s">
        <v>83</v>
      </c>
      <c r="AV140" s="13" t="s">
        <v>83</v>
      </c>
      <c r="AW140" s="13" t="s">
        <v>30</v>
      </c>
      <c r="AX140" s="13" t="s">
        <v>81</v>
      </c>
      <c r="AY140" s="244" t="s">
        <v>129</v>
      </c>
    </row>
    <row r="141" spans="1:65" s="2" customFormat="1" ht="37.8" customHeight="1">
      <c r="A141" s="36"/>
      <c r="B141" s="37"/>
      <c r="C141" s="216" t="s">
        <v>83</v>
      </c>
      <c r="D141" s="216" t="s">
        <v>131</v>
      </c>
      <c r="E141" s="217" t="s">
        <v>142</v>
      </c>
      <c r="F141" s="218" t="s">
        <v>143</v>
      </c>
      <c r="G141" s="219" t="s">
        <v>144</v>
      </c>
      <c r="H141" s="220">
        <v>101.52</v>
      </c>
      <c r="I141" s="221"/>
      <c r="J141" s="222">
        <f>ROUND(I141*H141,2)</f>
        <v>0</v>
      </c>
      <c r="K141" s="218" t="s">
        <v>135</v>
      </c>
      <c r="L141" s="42"/>
      <c r="M141" s="223" t="s">
        <v>1</v>
      </c>
      <c r="N141" s="224" t="s">
        <v>38</v>
      </c>
      <c r="O141" s="89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136</v>
      </c>
      <c r="AT141" s="227" t="s">
        <v>131</v>
      </c>
      <c r="AU141" s="227" t="s">
        <v>83</v>
      </c>
      <c r="AY141" s="15" t="s">
        <v>129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81</v>
      </c>
      <c r="BK141" s="228">
        <f>ROUND(I141*H141,2)</f>
        <v>0</v>
      </c>
      <c r="BL141" s="15" t="s">
        <v>136</v>
      </c>
      <c r="BM141" s="227" t="s">
        <v>145</v>
      </c>
    </row>
    <row r="142" spans="1:47" s="2" customFormat="1" ht="12">
      <c r="A142" s="36"/>
      <c r="B142" s="37"/>
      <c r="C142" s="38"/>
      <c r="D142" s="229" t="s">
        <v>138</v>
      </c>
      <c r="E142" s="38"/>
      <c r="F142" s="230" t="s">
        <v>146</v>
      </c>
      <c r="G142" s="38"/>
      <c r="H142" s="38"/>
      <c r="I142" s="231"/>
      <c r="J142" s="38"/>
      <c r="K142" s="38"/>
      <c r="L142" s="42"/>
      <c r="M142" s="232"/>
      <c r="N142" s="233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138</v>
      </c>
      <c r="AU142" s="15" t="s">
        <v>83</v>
      </c>
    </row>
    <row r="143" spans="1:51" s="13" customFormat="1" ht="12">
      <c r="A143" s="13"/>
      <c r="B143" s="234"/>
      <c r="C143" s="235"/>
      <c r="D143" s="229" t="s">
        <v>140</v>
      </c>
      <c r="E143" s="236" t="s">
        <v>1</v>
      </c>
      <c r="F143" s="237" t="s">
        <v>147</v>
      </c>
      <c r="G143" s="235"/>
      <c r="H143" s="238">
        <v>101.52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140</v>
      </c>
      <c r="AU143" s="244" t="s">
        <v>83</v>
      </c>
      <c r="AV143" s="13" t="s">
        <v>83</v>
      </c>
      <c r="AW143" s="13" t="s">
        <v>30</v>
      </c>
      <c r="AX143" s="13" t="s">
        <v>81</v>
      </c>
      <c r="AY143" s="244" t="s">
        <v>129</v>
      </c>
    </row>
    <row r="144" spans="1:65" s="2" customFormat="1" ht="24.15" customHeight="1">
      <c r="A144" s="36"/>
      <c r="B144" s="37"/>
      <c r="C144" s="216" t="s">
        <v>148</v>
      </c>
      <c r="D144" s="216" t="s">
        <v>131</v>
      </c>
      <c r="E144" s="217" t="s">
        <v>149</v>
      </c>
      <c r="F144" s="218" t="s">
        <v>150</v>
      </c>
      <c r="G144" s="219" t="s">
        <v>144</v>
      </c>
      <c r="H144" s="220">
        <v>8.55</v>
      </c>
      <c r="I144" s="221"/>
      <c r="J144" s="222">
        <f>ROUND(I144*H144,2)</f>
        <v>0</v>
      </c>
      <c r="K144" s="218" t="s">
        <v>135</v>
      </c>
      <c r="L144" s="42"/>
      <c r="M144" s="223" t="s">
        <v>1</v>
      </c>
      <c r="N144" s="224" t="s">
        <v>38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136</v>
      </c>
      <c r="AT144" s="227" t="s">
        <v>131</v>
      </c>
      <c r="AU144" s="227" t="s">
        <v>83</v>
      </c>
      <c r="AY144" s="15" t="s">
        <v>129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81</v>
      </c>
      <c r="BK144" s="228">
        <f>ROUND(I144*H144,2)</f>
        <v>0</v>
      </c>
      <c r="BL144" s="15" t="s">
        <v>136</v>
      </c>
      <c r="BM144" s="227" t="s">
        <v>151</v>
      </c>
    </row>
    <row r="145" spans="1:47" s="2" customFormat="1" ht="12">
      <c r="A145" s="36"/>
      <c r="B145" s="37"/>
      <c r="C145" s="38"/>
      <c r="D145" s="229" t="s">
        <v>138</v>
      </c>
      <c r="E145" s="38"/>
      <c r="F145" s="230" t="s">
        <v>152</v>
      </c>
      <c r="G145" s="38"/>
      <c r="H145" s="38"/>
      <c r="I145" s="231"/>
      <c r="J145" s="38"/>
      <c r="K145" s="38"/>
      <c r="L145" s="42"/>
      <c r="M145" s="232"/>
      <c r="N145" s="233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138</v>
      </c>
      <c r="AU145" s="15" t="s">
        <v>83</v>
      </c>
    </row>
    <row r="146" spans="1:47" s="2" customFormat="1" ht="12">
      <c r="A146" s="36"/>
      <c r="B146" s="37"/>
      <c r="C146" s="38"/>
      <c r="D146" s="229" t="s">
        <v>153</v>
      </c>
      <c r="E146" s="38"/>
      <c r="F146" s="245" t="s">
        <v>154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153</v>
      </c>
      <c r="AU146" s="15" t="s">
        <v>83</v>
      </c>
    </row>
    <row r="147" spans="1:65" s="2" customFormat="1" ht="33" customHeight="1">
      <c r="A147" s="36"/>
      <c r="B147" s="37"/>
      <c r="C147" s="216" t="s">
        <v>136</v>
      </c>
      <c r="D147" s="216" t="s">
        <v>131</v>
      </c>
      <c r="E147" s="217" t="s">
        <v>155</v>
      </c>
      <c r="F147" s="218" t="s">
        <v>156</v>
      </c>
      <c r="G147" s="219" t="s">
        <v>144</v>
      </c>
      <c r="H147" s="220">
        <v>101.52</v>
      </c>
      <c r="I147" s="221"/>
      <c r="J147" s="222">
        <f>ROUND(I147*H147,2)</f>
        <v>0</v>
      </c>
      <c r="K147" s="218" t="s">
        <v>135</v>
      </c>
      <c r="L147" s="42"/>
      <c r="M147" s="223" t="s">
        <v>1</v>
      </c>
      <c r="N147" s="224" t="s">
        <v>38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136</v>
      </c>
      <c r="AT147" s="227" t="s">
        <v>131</v>
      </c>
      <c r="AU147" s="227" t="s">
        <v>83</v>
      </c>
      <c r="AY147" s="15" t="s">
        <v>129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81</v>
      </c>
      <c r="BK147" s="228">
        <f>ROUND(I147*H147,2)</f>
        <v>0</v>
      </c>
      <c r="BL147" s="15" t="s">
        <v>136</v>
      </c>
      <c r="BM147" s="227" t="s">
        <v>157</v>
      </c>
    </row>
    <row r="148" spans="1:47" s="2" customFormat="1" ht="12">
      <c r="A148" s="36"/>
      <c r="B148" s="37"/>
      <c r="C148" s="38"/>
      <c r="D148" s="229" t="s">
        <v>138</v>
      </c>
      <c r="E148" s="38"/>
      <c r="F148" s="230" t="s">
        <v>158</v>
      </c>
      <c r="G148" s="38"/>
      <c r="H148" s="38"/>
      <c r="I148" s="231"/>
      <c r="J148" s="38"/>
      <c r="K148" s="38"/>
      <c r="L148" s="42"/>
      <c r="M148" s="232"/>
      <c r="N148" s="233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138</v>
      </c>
      <c r="AU148" s="15" t="s">
        <v>83</v>
      </c>
    </row>
    <row r="149" spans="1:47" s="2" customFormat="1" ht="12">
      <c r="A149" s="36"/>
      <c r="B149" s="37"/>
      <c r="C149" s="38"/>
      <c r="D149" s="229" t="s">
        <v>153</v>
      </c>
      <c r="E149" s="38"/>
      <c r="F149" s="245" t="s">
        <v>159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153</v>
      </c>
      <c r="AU149" s="15" t="s">
        <v>83</v>
      </c>
    </row>
    <row r="150" spans="1:65" s="2" customFormat="1" ht="37.8" customHeight="1">
      <c r="A150" s="36"/>
      <c r="B150" s="37"/>
      <c r="C150" s="216" t="s">
        <v>160</v>
      </c>
      <c r="D150" s="216" t="s">
        <v>131</v>
      </c>
      <c r="E150" s="217" t="s">
        <v>161</v>
      </c>
      <c r="F150" s="218" t="s">
        <v>162</v>
      </c>
      <c r="G150" s="219" t="s">
        <v>144</v>
      </c>
      <c r="H150" s="220">
        <v>609.12</v>
      </c>
      <c r="I150" s="221"/>
      <c r="J150" s="222">
        <f>ROUND(I150*H150,2)</f>
        <v>0</v>
      </c>
      <c r="K150" s="218" t="s">
        <v>135</v>
      </c>
      <c r="L150" s="42"/>
      <c r="M150" s="223" t="s">
        <v>1</v>
      </c>
      <c r="N150" s="224" t="s">
        <v>38</v>
      </c>
      <c r="O150" s="8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136</v>
      </c>
      <c r="AT150" s="227" t="s">
        <v>131</v>
      </c>
      <c r="AU150" s="227" t="s">
        <v>83</v>
      </c>
      <c r="AY150" s="15" t="s">
        <v>129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81</v>
      </c>
      <c r="BK150" s="228">
        <f>ROUND(I150*H150,2)</f>
        <v>0</v>
      </c>
      <c r="BL150" s="15" t="s">
        <v>136</v>
      </c>
      <c r="BM150" s="227" t="s">
        <v>163</v>
      </c>
    </row>
    <row r="151" spans="1:47" s="2" customFormat="1" ht="12">
      <c r="A151" s="36"/>
      <c r="B151" s="37"/>
      <c r="C151" s="38"/>
      <c r="D151" s="229" t="s">
        <v>138</v>
      </c>
      <c r="E151" s="38"/>
      <c r="F151" s="230" t="s">
        <v>164</v>
      </c>
      <c r="G151" s="38"/>
      <c r="H151" s="38"/>
      <c r="I151" s="231"/>
      <c r="J151" s="38"/>
      <c r="K151" s="38"/>
      <c r="L151" s="42"/>
      <c r="M151" s="232"/>
      <c r="N151" s="233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138</v>
      </c>
      <c r="AU151" s="15" t="s">
        <v>83</v>
      </c>
    </row>
    <row r="152" spans="1:47" s="2" customFormat="1" ht="12">
      <c r="A152" s="36"/>
      <c r="B152" s="37"/>
      <c r="C152" s="38"/>
      <c r="D152" s="229" t="s">
        <v>153</v>
      </c>
      <c r="E152" s="38"/>
      <c r="F152" s="245" t="s">
        <v>165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153</v>
      </c>
      <c r="AU152" s="15" t="s">
        <v>83</v>
      </c>
    </row>
    <row r="153" spans="1:51" s="13" customFormat="1" ht="12">
      <c r="A153" s="13"/>
      <c r="B153" s="234"/>
      <c r="C153" s="235"/>
      <c r="D153" s="229" t="s">
        <v>140</v>
      </c>
      <c r="E153" s="236" t="s">
        <v>1</v>
      </c>
      <c r="F153" s="237" t="s">
        <v>166</v>
      </c>
      <c r="G153" s="235"/>
      <c r="H153" s="238">
        <v>609.12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140</v>
      </c>
      <c r="AU153" s="244" t="s">
        <v>83</v>
      </c>
      <c r="AV153" s="13" t="s">
        <v>83</v>
      </c>
      <c r="AW153" s="13" t="s">
        <v>30</v>
      </c>
      <c r="AX153" s="13" t="s">
        <v>81</v>
      </c>
      <c r="AY153" s="244" t="s">
        <v>129</v>
      </c>
    </row>
    <row r="154" spans="1:65" s="2" customFormat="1" ht="24.15" customHeight="1">
      <c r="A154" s="36"/>
      <c r="B154" s="37"/>
      <c r="C154" s="216" t="s">
        <v>167</v>
      </c>
      <c r="D154" s="216" t="s">
        <v>131</v>
      </c>
      <c r="E154" s="217" t="s">
        <v>168</v>
      </c>
      <c r="F154" s="218" t="s">
        <v>169</v>
      </c>
      <c r="G154" s="219" t="s">
        <v>170</v>
      </c>
      <c r="H154" s="220">
        <v>177.66</v>
      </c>
      <c r="I154" s="221"/>
      <c r="J154" s="222">
        <f>ROUND(I154*H154,2)</f>
        <v>0</v>
      </c>
      <c r="K154" s="218" t="s">
        <v>135</v>
      </c>
      <c r="L154" s="42"/>
      <c r="M154" s="223" t="s">
        <v>1</v>
      </c>
      <c r="N154" s="224" t="s">
        <v>38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136</v>
      </c>
      <c r="AT154" s="227" t="s">
        <v>131</v>
      </c>
      <c r="AU154" s="227" t="s">
        <v>83</v>
      </c>
      <c r="AY154" s="15" t="s">
        <v>129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81</v>
      </c>
      <c r="BK154" s="228">
        <f>ROUND(I154*H154,2)</f>
        <v>0</v>
      </c>
      <c r="BL154" s="15" t="s">
        <v>136</v>
      </c>
      <c r="BM154" s="227" t="s">
        <v>171</v>
      </c>
    </row>
    <row r="155" spans="1:47" s="2" customFormat="1" ht="12">
      <c r="A155" s="36"/>
      <c r="B155" s="37"/>
      <c r="C155" s="38"/>
      <c r="D155" s="229" t="s">
        <v>138</v>
      </c>
      <c r="E155" s="38"/>
      <c r="F155" s="230" t="s">
        <v>172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138</v>
      </c>
      <c r="AU155" s="15" t="s">
        <v>83</v>
      </c>
    </row>
    <row r="156" spans="1:51" s="13" customFormat="1" ht="12">
      <c r="A156" s="13"/>
      <c r="B156" s="234"/>
      <c r="C156" s="235"/>
      <c r="D156" s="229" t="s">
        <v>140</v>
      </c>
      <c r="E156" s="236" t="s">
        <v>1</v>
      </c>
      <c r="F156" s="237" t="s">
        <v>173</v>
      </c>
      <c r="G156" s="235"/>
      <c r="H156" s="238">
        <v>177.66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140</v>
      </c>
      <c r="AU156" s="244" t="s">
        <v>83</v>
      </c>
      <c r="AV156" s="13" t="s">
        <v>83</v>
      </c>
      <c r="AW156" s="13" t="s">
        <v>30</v>
      </c>
      <c r="AX156" s="13" t="s">
        <v>81</v>
      </c>
      <c r="AY156" s="244" t="s">
        <v>129</v>
      </c>
    </row>
    <row r="157" spans="1:65" s="2" customFormat="1" ht="16.5" customHeight="1">
      <c r="A157" s="36"/>
      <c r="B157" s="37"/>
      <c r="C157" s="216" t="s">
        <v>174</v>
      </c>
      <c r="D157" s="216" t="s">
        <v>131</v>
      </c>
      <c r="E157" s="217" t="s">
        <v>175</v>
      </c>
      <c r="F157" s="218" t="s">
        <v>176</v>
      </c>
      <c r="G157" s="219" t="s">
        <v>144</v>
      </c>
      <c r="H157" s="220">
        <v>101.52</v>
      </c>
      <c r="I157" s="221"/>
      <c r="J157" s="222">
        <f>ROUND(I157*H157,2)</f>
        <v>0</v>
      </c>
      <c r="K157" s="218" t="s">
        <v>135</v>
      </c>
      <c r="L157" s="42"/>
      <c r="M157" s="223" t="s">
        <v>1</v>
      </c>
      <c r="N157" s="224" t="s">
        <v>38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136</v>
      </c>
      <c r="AT157" s="227" t="s">
        <v>131</v>
      </c>
      <c r="AU157" s="227" t="s">
        <v>83</v>
      </c>
      <c r="AY157" s="15" t="s">
        <v>129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81</v>
      </c>
      <c r="BK157" s="228">
        <f>ROUND(I157*H157,2)</f>
        <v>0</v>
      </c>
      <c r="BL157" s="15" t="s">
        <v>136</v>
      </c>
      <c r="BM157" s="227" t="s">
        <v>177</v>
      </c>
    </row>
    <row r="158" spans="1:47" s="2" customFormat="1" ht="12">
      <c r="A158" s="36"/>
      <c r="B158" s="37"/>
      <c r="C158" s="38"/>
      <c r="D158" s="229" t="s">
        <v>138</v>
      </c>
      <c r="E158" s="38"/>
      <c r="F158" s="230" t="s">
        <v>178</v>
      </c>
      <c r="G158" s="38"/>
      <c r="H158" s="38"/>
      <c r="I158" s="231"/>
      <c r="J158" s="38"/>
      <c r="K158" s="38"/>
      <c r="L158" s="42"/>
      <c r="M158" s="232"/>
      <c r="N158" s="233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138</v>
      </c>
      <c r="AU158" s="15" t="s">
        <v>83</v>
      </c>
    </row>
    <row r="159" spans="1:65" s="2" customFormat="1" ht="24.15" customHeight="1">
      <c r="A159" s="36"/>
      <c r="B159" s="37"/>
      <c r="C159" s="216" t="s">
        <v>179</v>
      </c>
      <c r="D159" s="216" t="s">
        <v>131</v>
      </c>
      <c r="E159" s="217" t="s">
        <v>180</v>
      </c>
      <c r="F159" s="218" t="s">
        <v>181</v>
      </c>
      <c r="G159" s="219" t="s">
        <v>144</v>
      </c>
      <c r="H159" s="220">
        <v>102.908</v>
      </c>
      <c r="I159" s="221"/>
      <c r="J159" s="222">
        <f>ROUND(I159*H159,2)</f>
        <v>0</v>
      </c>
      <c r="K159" s="218" t="s">
        <v>135</v>
      </c>
      <c r="L159" s="42"/>
      <c r="M159" s="223" t="s">
        <v>1</v>
      </c>
      <c r="N159" s="224" t="s">
        <v>38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136</v>
      </c>
      <c r="AT159" s="227" t="s">
        <v>131</v>
      </c>
      <c r="AU159" s="227" t="s">
        <v>83</v>
      </c>
      <c r="AY159" s="15" t="s">
        <v>129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81</v>
      </c>
      <c r="BK159" s="228">
        <f>ROUND(I159*H159,2)</f>
        <v>0</v>
      </c>
      <c r="BL159" s="15" t="s">
        <v>136</v>
      </c>
      <c r="BM159" s="227" t="s">
        <v>182</v>
      </c>
    </row>
    <row r="160" spans="1:47" s="2" customFormat="1" ht="12">
      <c r="A160" s="36"/>
      <c r="B160" s="37"/>
      <c r="C160" s="38"/>
      <c r="D160" s="229" t="s">
        <v>138</v>
      </c>
      <c r="E160" s="38"/>
      <c r="F160" s="230" t="s">
        <v>183</v>
      </c>
      <c r="G160" s="38"/>
      <c r="H160" s="38"/>
      <c r="I160" s="231"/>
      <c r="J160" s="38"/>
      <c r="K160" s="38"/>
      <c r="L160" s="42"/>
      <c r="M160" s="232"/>
      <c r="N160" s="233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138</v>
      </c>
      <c r="AU160" s="15" t="s">
        <v>83</v>
      </c>
    </row>
    <row r="161" spans="1:51" s="13" customFormat="1" ht="12">
      <c r="A161" s="13"/>
      <c r="B161" s="234"/>
      <c r="C161" s="235"/>
      <c r="D161" s="229" t="s">
        <v>140</v>
      </c>
      <c r="E161" s="236" t="s">
        <v>1</v>
      </c>
      <c r="F161" s="237" t="s">
        <v>184</v>
      </c>
      <c r="G161" s="235"/>
      <c r="H161" s="238">
        <v>102.908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140</v>
      </c>
      <c r="AU161" s="244" t="s">
        <v>83</v>
      </c>
      <c r="AV161" s="13" t="s">
        <v>83</v>
      </c>
      <c r="AW161" s="13" t="s">
        <v>30</v>
      </c>
      <c r="AX161" s="13" t="s">
        <v>81</v>
      </c>
      <c r="AY161" s="244" t="s">
        <v>129</v>
      </c>
    </row>
    <row r="162" spans="1:65" s="2" customFormat="1" ht="24.15" customHeight="1">
      <c r="A162" s="36"/>
      <c r="B162" s="37"/>
      <c r="C162" s="216" t="s">
        <v>185</v>
      </c>
      <c r="D162" s="216" t="s">
        <v>131</v>
      </c>
      <c r="E162" s="217" t="s">
        <v>186</v>
      </c>
      <c r="F162" s="218" t="s">
        <v>187</v>
      </c>
      <c r="G162" s="219" t="s">
        <v>134</v>
      </c>
      <c r="H162" s="220">
        <v>686.05</v>
      </c>
      <c r="I162" s="221"/>
      <c r="J162" s="222">
        <f>ROUND(I162*H162,2)</f>
        <v>0</v>
      </c>
      <c r="K162" s="218" t="s">
        <v>135</v>
      </c>
      <c r="L162" s="42"/>
      <c r="M162" s="223" t="s">
        <v>1</v>
      </c>
      <c r="N162" s="224" t="s">
        <v>38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136</v>
      </c>
      <c r="AT162" s="227" t="s">
        <v>131</v>
      </c>
      <c r="AU162" s="227" t="s">
        <v>83</v>
      </c>
      <c r="AY162" s="15" t="s">
        <v>129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81</v>
      </c>
      <c r="BK162" s="228">
        <f>ROUND(I162*H162,2)</f>
        <v>0</v>
      </c>
      <c r="BL162" s="15" t="s">
        <v>136</v>
      </c>
      <c r="BM162" s="227" t="s">
        <v>188</v>
      </c>
    </row>
    <row r="163" spans="1:47" s="2" customFormat="1" ht="12">
      <c r="A163" s="36"/>
      <c r="B163" s="37"/>
      <c r="C163" s="38"/>
      <c r="D163" s="229" t="s">
        <v>138</v>
      </c>
      <c r="E163" s="38"/>
      <c r="F163" s="230" t="s">
        <v>189</v>
      </c>
      <c r="G163" s="38"/>
      <c r="H163" s="38"/>
      <c r="I163" s="231"/>
      <c r="J163" s="38"/>
      <c r="K163" s="38"/>
      <c r="L163" s="42"/>
      <c r="M163" s="232"/>
      <c r="N163" s="233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138</v>
      </c>
      <c r="AU163" s="15" t="s">
        <v>83</v>
      </c>
    </row>
    <row r="164" spans="1:51" s="13" customFormat="1" ht="12">
      <c r="A164" s="13"/>
      <c r="B164" s="234"/>
      <c r="C164" s="235"/>
      <c r="D164" s="229" t="s">
        <v>140</v>
      </c>
      <c r="E164" s="236" t="s">
        <v>1</v>
      </c>
      <c r="F164" s="237" t="s">
        <v>190</v>
      </c>
      <c r="G164" s="235"/>
      <c r="H164" s="238">
        <v>686.05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140</v>
      </c>
      <c r="AU164" s="244" t="s">
        <v>83</v>
      </c>
      <c r="AV164" s="13" t="s">
        <v>83</v>
      </c>
      <c r="AW164" s="13" t="s">
        <v>30</v>
      </c>
      <c r="AX164" s="13" t="s">
        <v>81</v>
      </c>
      <c r="AY164" s="244" t="s">
        <v>129</v>
      </c>
    </row>
    <row r="165" spans="1:63" s="12" customFormat="1" ht="22.8" customHeight="1">
      <c r="A165" s="12"/>
      <c r="B165" s="200"/>
      <c r="C165" s="201"/>
      <c r="D165" s="202" t="s">
        <v>72</v>
      </c>
      <c r="E165" s="214" t="s">
        <v>83</v>
      </c>
      <c r="F165" s="214" t="s">
        <v>191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SUM(P166:P169)</f>
        <v>0</v>
      </c>
      <c r="Q165" s="208"/>
      <c r="R165" s="209">
        <f>SUM(R166:R169)</f>
        <v>0.31273375</v>
      </c>
      <c r="S165" s="208"/>
      <c r="T165" s="210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1" t="s">
        <v>81</v>
      </c>
      <c r="AT165" s="212" t="s">
        <v>72</v>
      </c>
      <c r="AU165" s="212" t="s">
        <v>81</v>
      </c>
      <c r="AY165" s="211" t="s">
        <v>129</v>
      </c>
      <c r="BK165" s="213">
        <f>SUM(BK166:BK169)</f>
        <v>0</v>
      </c>
    </row>
    <row r="166" spans="1:65" s="2" customFormat="1" ht="16.5" customHeight="1">
      <c r="A166" s="36"/>
      <c r="B166" s="37"/>
      <c r="C166" s="216" t="s">
        <v>192</v>
      </c>
      <c r="D166" s="216" t="s">
        <v>131</v>
      </c>
      <c r="E166" s="217" t="s">
        <v>193</v>
      </c>
      <c r="F166" s="218" t="s">
        <v>194</v>
      </c>
      <c r="G166" s="219" t="s">
        <v>144</v>
      </c>
      <c r="H166" s="220">
        <v>0.125</v>
      </c>
      <c r="I166" s="221"/>
      <c r="J166" s="222">
        <f>ROUND(I166*H166,2)</f>
        <v>0</v>
      </c>
      <c r="K166" s="218" t="s">
        <v>135</v>
      </c>
      <c r="L166" s="42"/>
      <c r="M166" s="223" t="s">
        <v>1</v>
      </c>
      <c r="N166" s="224" t="s">
        <v>38</v>
      </c>
      <c r="O166" s="89"/>
      <c r="P166" s="225">
        <f>O166*H166</f>
        <v>0</v>
      </c>
      <c r="Q166" s="225">
        <v>2.50187</v>
      </c>
      <c r="R166" s="225">
        <f>Q166*H166</f>
        <v>0.31273375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136</v>
      </c>
      <c r="AT166" s="227" t="s">
        <v>131</v>
      </c>
      <c r="AU166" s="227" t="s">
        <v>83</v>
      </c>
      <c r="AY166" s="15" t="s">
        <v>129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81</v>
      </c>
      <c r="BK166" s="228">
        <f>ROUND(I166*H166,2)</f>
        <v>0</v>
      </c>
      <c r="BL166" s="15" t="s">
        <v>136</v>
      </c>
      <c r="BM166" s="227" t="s">
        <v>195</v>
      </c>
    </row>
    <row r="167" spans="1:47" s="2" customFormat="1" ht="12">
      <c r="A167" s="36"/>
      <c r="B167" s="37"/>
      <c r="C167" s="38"/>
      <c r="D167" s="229" t="s">
        <v>138</v>
      </c>
      <c r="E167" s="38"/>
      <c r="F167" s="230" t="s">
        <v>196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138</v>
      </c>
      <c r="AU167" s="15" t="s">
        <v>83</v>
      </c>
    </row>
    <row r="168" spans="1:47" s="2" customFormat="1" ht="12">
      <c r="A168" s="36"/>
      <c r="B168" s="37"/>
      <c r="C168" s="38"/>
      <c r="D168" s="229" t="s">
        <v>153</v>
      </c>
      <c r="E168" s="38"/>
      <c r="F168" s="245" t="s">
        <v>197</v>
      </c>
      <c r="G168" s="38"/>
      <c r="H168" s="38"/>
      <c r="I168" s="231"/>
      <c r="J168" s="38"/>
      <c r="K168" s="38"/>
      <c r="L168" s="42"/>
      <c r="M168" s="232"/>
      <c r="N168" s="233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153</v>
      </c>
      <c r="AU168" s="15" t="s">
        <v>83</v>
      </c>
    </row>
    <row r="169" spans="1:51" s="13" customFormat="1" ht="12">
      <c r="A169" s="13"/>
      <c r="B169" s="234"/>
      <c r="C169" s="235"/>
      <c r="D169" s="229" t="s">
        <v>140</v>
      </c>
      <c r="E169" s="236" t="s">
        <v>1</v>
      </c>
      <c r="F169" s="237" t="s">
        <v>198</v>
      </c>
      <c r="G169" s="235"/>
      <c r="H169" s="238">
        <v>0.125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140</v>
      </c>
      <c r="AU169" s="244" t="s">
        <v>83</v>
      </c>
      <c r="AV169" s="13" t="s">
        <v>83</v>
      </c>
      <c r="AW169" s="13" t="s">
        <v>30</v>
      </c>
      <c r="AX169" s="13" t="s">
        <v>81</v>
      </c>
      <c r="AY169" s="244" t="s">
        <v>129</v>
      </c>
    </row>
    <row r="170" spans="1:63" s="12" customFormat="1" ht="22.8" customHeight="1">
      <c r="A170" s="12"/>
      <c r="B170" s="200"/>
      <c r="C170" s="201"/>
      <c r="D170" s="202" t="s">
        <v>72</v>
      </c>
      <c r="E170" s="214" t="s">
        <v>148</v>
      </c>
      <c r="F170" s="214" t="s">
        <v>199</v>
      </c>
      <c r="G170" s="201"/>
      <c r="H170" s="201"/>
      <c r="I170" s="204"/>
      <c r="J170" s="215">
        <f>BK170</f>
        <v>0</v>
      </c>
      <c r="K170" s="201"/>
      <c r="L170" s="206"/>
      <c r="M170" s="207"/>
      <c r="N170" s="208"/>
      <c r="O170" s="208"/>
      <c r="P170" s="209">
        <f>SUM(P171:P173)</f>
        <v>0</v>
      </c>
      <c r="Q170" s="208"/>
      <c r="R170" s="209">
        <f>SUM(R171:R173)</f>
        <v>0</v>
      </c>
      <c r="S170" s="208"/>
      <c r="T170" s="210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1" t="s">
        <v>81</v>
      </c>
      <c r="AT170" s="212" t="s">
        <v>72</v>
      </c>
      <c r="AU170" s="212" t="s">
        <v>81</v>
      </c>
      <c r="AY170" s="211" t="s">
        <v>129</v>
      </c>
      <c r="BK170" s="213">
        <f>SUM(BK171:BK173)</f>
        <v>0</v>
      </c>
    </row>
    <row r="171" spans="1:65" s="2" customFormat="1" ht="24.15" customHeight="1">
      <c r="A171" s="36"/>
      <c r="B171" s="37"/>
      <c r="C171" s="216" t="s">
        <v>200</v>
      </c>
      <c r="D171" s="216" t="s">
        <v>131</v>
      </c>
      <c r="E171" s="217" t="s">
        <v>201</v>
      </c>
      <c r="F171" s="218" t="s">
        <v>202</v>
      </c>
      <c r="G171" s="219" t="s">
        <v>203</v>
      </c>
      <c r="H171" s="220">
        <v>50</v>
      </c>
      <c r="I171" s="221"/>
      <c r="J171" s="222">
        <f>ROUND(I171*H171,2)</f>
        <v>0</v>
      </c>
      <c r="K171" s="218" t="s">
        <v>135</v>
      </c>
      <c r="L171" s="42"/>
      <c r="M171" s="223" t="s">
        <v>1</v>
      </c>
      <c r="N171" s="224" t="s">
        <v>38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136</v>
      </c>
      <c r="AT171" s="227" t="s">
        <v>131</v>
      </c>
      <c r="AU171" s="227" t="s">
        <v>83</v>
      </c>
      <c r="AY171" s="15" t="s">
        <v>129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81</v>
      </c>
      <c r="BK171" s="228">
        <f>ROUND(I171*H171,2)</f>
        <v>0</v>
      </c>
      <c r="BL171" s="15" t="s">
        <v>136</v>
      </c>
      <c r="BM171" s="227" t="s">
        <v>204</v>
      </c>
    </row>
    <row r="172" spans="1:47" s="2" customFormat="1" ht="12">
      <c r="A172" s="36"/>
      <c r="B172" s="37"/>
      <c r="C172" s="38"/>
      <c r="D172" s="229" t="s">
        <v>138</v>
      </c>
      <c r="E172" s="38"/>
      <c r="F172" s="230" t="s">
        <v>202</v>
      </c>
      <c r="G172" s="38"/>
      <c r="H172" s="38"/>
      <c r="I172" s="231"/>
      <c r="J172" s="38"/>
      <c r="K172" s="38"/>
      <c r="L172" s="42"/>
      <c r="M172" s="232"/>
      <c r="N172" s="233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138</v>
      </c>
      <c r="AU172" s="15" t="s">
        <v>83</v>
      </c>
    </row>
    <row r="173" spans="1:47" s="2" customFormat="1" ht="12">
      <c r="A173" s="36"/>
      <c r="B173" s="37"/>
      <c r="C173" s="38"/>
      <c r="D173" s="229" t="s">
        <v>153</v>
      </c>
      <c r="E173" s="38"/>
      <c r="F173" s="245" t="s">
        <v>205</v>
      </c>
      <c r="G173" s="38"/>
      <c r="H173" s="38"/>
      <c r="I173" s="231"/>
      <c r="J173" s="38"/>
      <c r="K173" s="38"/>
      <c r="L173" s="42"/>
      <c r="M173" s="232"/>
      <c r="N173" s="233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153</v>
      </c>
      <c r="AU173" s="15" t="s">
        <v>83</v>
      </c>
    </row>
    <row r="174" spans="1:63" s="12" customFormat="1" ht="22.8" customHeight="1">
      <c r="A174" s="12"/>
      <c r="B174" s="200"/>
      <c r="C174" s="201"/>
      <c r="D174" s="202" t="s">
        <v>72</v>
      </c>
      <c r="E174" s="214" t="s">
        <v>136</v>
      </c>
      <c r="F174" s="214" t="s">
        <v>206</v>
      </c>
      <c r="G174" s="201"/>
      <c r="H174" s="201"/>
      <c r="I174" s="204"/>
      <c r="J174" s="215">
        <f>BK174</f>
        <v>0</v>
      </c>
      <c r="K174" s="201"/>
      <c r="L174" s="206"/>
      <c r="M174" s="207"/>
      <c r="N174" s="208"/>
      <c r="O174" s="208"/>
      <c r="P174" s="209">
        <f>SUM(P175:P178)</f>
        <v>0</v>
      </c>
      <c r="Q174" s="208"/>
      <c r="R174" s="209">
        <f>SUM(R175:R178)</f>
        <v>2.443248</v>
      </c>
      <c r="S174" s="208"/>
      <c r="T174" s="210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1" t="s">
        <v>81</v>
      </c>
      <c r="AT174" s="212" t="s">
        <v>72</v>
      </c>
      <c r="AU174" s="212" t="s">
        <v>81</v>
      </c>
      <c r="AY174" s="211" t="s">
        <v>129</v>
      </c>
      <c r="BK174" s="213">
        <f>SUM(BK175:BK178)</f>
        <v>0</v>
      </c>
    </row>
    <row r="175" spans="1:65" s="2" customFormat="1" ht="24.15" customHeight="1">
      <c r="A175" s="36"/>
      <c r="B175" s="37"/>
      <c r="C175" s="216" t="s">
        <v>207</v>
      </c>
      <c r="D175" s="216" t="s">
        <v>131</v>
      </c>
      <c r="E175" s="217" t="s">
        <v>208</v>
      </c>
      <c r="F175" s="218" t="s">
        <v>209</v>
      </c>
      <c r="G175" s="219" t="s">
        <v>134</v>
      </c>
      <c r="H175" s="220">
        <v>108.3</v>
      </c>
      <c r="I175" s="221"/>
      <c r="J175" s="222">
        <f>ROUND(I175*H175,2)</f>
        <v>0</v>
      </c>
      <c r="K175" s="218" t="s">
        <v>135</v>
      </c>
      <c r="L175" s="42"/>
      <c r="M175" s="223" t="s">
        <v>1</v>
      </c>
      <c r="N175" s="224" t="s">
        <v>38</v>
      </c>
      <c r="O175" s="89"/>
      <c r="P175" s="225">
        <f>O175*H175</f>
        <v>0</v>
      </c>
      <c r="Q175" s="225">
        <v>0.02256</v>
      </c>
      <c r="R175" s="225">
        <f>Q175*H175</f>
        <v>2.443248</v>
      </c>
      <c r="S175" s="225">
        <v>0</v>
      </c>
      <c r="T175" s="22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7" t="s">
        <v>136</v>
      </c>
      <c r="AT175" s="227" t="s">
        <v>131</v>
      </c>
      <c r="AU175" s="227" t="s">
        <v>83</v>
      </c>
      <c r="AY175" s="15" t="s">
        <v>129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5" t="s">
        <v>81</v>
      </c>
      <c r="BK175" s="228">
        <f>ROUND(I175*H175,2)</f>
        <v>0</v>
      </c>
      <c r="BL175" s="15" t="s">
        <v>136</v>
      </c>
      <c r="BM175" s="227" t="s">
        <v>210</v>
      </c>
    </row>
    <row r="176" spans="1:47" s="2" customFormat="1" ht="12">
      <c r="A176" s="36"/>
      <c r="B176" s="37"/>
      <c r="C176" s="38"/>
      <c r="D176" s="229" t="s">
        <v>138</v>
      </c>
      <c r="E176" s="38"/>
      <c r="F176" s="230" t="s">
        <v>211</v>
      </c>
      <c r="G176" s="38"/>
      <c r="H176" s="38"/>
      <c r="I176" s="231"/>
      <c r="J176" s="38"/>
      <c r="K176" s="38"/>
      <c r="L176" s="42"/>
      <c r="M176" s="232"/>
      <c r="N176" s="233"/>
      <c r="O176" s="89"/>
      <c r="P176" s="89"/>
      <c r="Q176" s="89"/>
      <c r="R176" s="89"/>
      <c r="S176" s="89"/>
      <c r="T176" s="90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138</v>
      </c>
      <c r="AU176" s="15" t="s">
        <v>83</v>
      </c>
    </row>
    <row r="177" spans="1:47" s="2" customFormat="1" ht="12">
      <c r="A177" s="36"/>
      <c r="B177" s="37"/>
      <c r="C177" s="38"/>
      <c r="D177" s="229" t="s">
        <v>153</v>
      </c>
      <c r="E177" s="38"/>
      <c r="F177" s="245" t="s">
        <v>212</v>
      </c>
      <c r="G177" s="38"/>
      <c r="H177" s="38"/>
      <c r="I177" s="231"/>
      <c r="J177" s="38"/>
      <c r="K177" s="38"/>
      <c r="L177" s="42"/>
      <c r="M177" s="232"/>
      <c r="N177" s="233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153</v>
      </c>
      <c r="AU177" s="15" t="s">
        <v>83</v>
      </c>
    </row>
    <row r="178" spans="1:51" s="13" customFormat="1" ht="12">
      <c r="A178" s="13"/>
      <c r="B178" s="234"/>
      <c r="C178" s="235"/>
      <c r="D178" s="229" t="s">
        <v>140</v>
      </c>
      <c r="E178" s="236" t="s">
        <v>1</v>
      </c>
      <c r="F178" s="237" t="s">
        <v>213</v>
      </c>
      <c r="G178" s="235"/>
      <c r="H178" s="238">
        <v>108.3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140</v>
      </c>
      <c r="AU178" s="244" t="s">
        <v>83</v>
      </c>
      <c r="AV178" s="13" t="s">
        <v>83</v>
      </c>
      <c r="AW178" s="13" t="s">
        <v>30</v>
      </c>
      <c r="AX178" s="13" t="s">
        <v>81</v>
      </c>
      <c r="AY178" s="244" t="s">
        <v>129</v>
      </c>
    </row>
    <row r="179" spans="1:63" s="12" customFormat="1" ht="22.8" customHeight="1">
      <c r="A179" s="12"/>
      <c r="B179" s="200"/>
      <c r="C179" s="201"/>
      <c r="D179" s="202" t="s">
        <v>72</v>
      </c>
      <c r="E179" s="214" t="s">
        <v>160</v>
      </c>
      <c r="F179" s="214" t="s">
        <v>214</v>
      </c>
      <c r="G179" s="201"/>
      <c r="H179" s="201"/>
      <c r="I179" s="204"/>
      <c r="J179" s="215">
        <f>BK179</f>
        <v>0</v>
      </c>
      <c r="K179" s="201"/>
      <c r="L179" s="206"/>
      <c r="M179" s="207"/>
      <c r="N179" s="208"/>
      <c r="O179" s="208"/>
      <c r="P179" s="209">
        <f>SUM(P180:P213)</f>
        <v>0</v>
      </c>
      <c r="Q179" s="208"/>
      <c r="R179" s="209">
        <f>SUM(R180:R213)</f>
        <v>492.41055240000003</v>
      </c>
      <c r="S179" s="208"/>
      <c r="T179" s="210">
        <f>SUM(T180:T213)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1" t="s">
        <v>81</v>
      </c>
      <c r="AT179" s="212" t="s">
        <v>72</v>
      </c>
      <c r="AU179" s="212" t="s">
        <v>81</v>
      </c>
      <c r="AY179" s="211" t="s">
        <v>129</v>
      </c>
      <c r="BK179" s="213">
        <f>SUM(BK180:BK213)</f>
        <v>0</v>
      </c>
    </row>
    <row r="180" spans="1:65" s="2" customFormat="1" ht="24.15" customHeight="1">
      <c r="A180" s="36"/>
      <c r="B180" s="37"/>
      <c r="C180" s="216" t="s">
        <v>215</v>
      </c>
      <c r="D180" s="216" t="s">
        <v>131</v>
      </c>
      <c r="E180" s="217" t="s">
        <v>216</v>
      </c>
      <c r="F180" s="218" t="s">
        <v>217</v>
      </c>
      <c r="G180" s="219" t="s">
        <v>134</v>
      </c>
      <c r="H180" s="220">
        <v>40.8</v>
      </c>
      <c r="I180" s="221"/>
      <c r="J180" s="222">
        <f>ROUND(I180*H180,2)</f>
        <v>0</v>
      </c>
      <c r="K180" s="218" t="s">
        <v>135</v>
      </c>
      <c r="L180" s="42"/>
      <c r="M180" s="223" t="s">
        <v>1</v>
      </c>
      <c r="N180" s="224" t="s">
        <v>38</v>
      </c>
      <c r="O180" s="89"/>
      <c r="P180" s="225">
        <f>O180*H180</f>
        <v>0</v>
      </c>
      <c r="Q180" s="225">
        <v>0.198</v>
      </c>
      <c r="R180" s="225">
        <f>Q180*H180</f>
        <v>8.0784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136</v>
      </c>
      <c r="AT180" s="227" t="s">
        <v>131</v>
      </c>
      <c r="AU180" s="227" t="s">
        <v>83</v>
      </c>
      <c r="AY180" s="15" t="s">
        <v>129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81</v>
      </c>
      <c r="BK180" s="228">
        <f>ROUND(I180*H180,2)</f>
        <v>0</v>
      </c>
      <c r="BL180" s="15" t="s">
        <v>136</v>
      </c>
      <c r="BM180" s="227" t="s">
        <v>218</v>
      </c>
    </row>
    <row r="181" spans="1:47" s="2" customFormat="1" ht="12">
      <c r="A181" s="36"/>
      <c r="B181" s="37"/>
      <c r="C181" s="38"/>
      <c r="D181" s="229" t="s">
        <v>138</v>
      </c>
      <c r="E181" s="38"/>
      <c r="F181" s="230" t="s">
        <v>219</v>
      </c>
      <c r="G181" s="38"/>
      <c r="H181" s="38"/>
      <c r="I181" s="231"/>
      <c r="J181" s="38"/>
      <c r="K181" s="38"/>
      <c r="L181" s="42"/>
      <c r="M181" s="232"/>
      <c r="N181" s="233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138</v>
      </c>
      <c r="AU181" s="15" t="s">
        <v>83</v>
      </c>
    </row>
    <row r="182" spans="1:47" s="2" customFormat="1" ht="12">
      <c r="A182" s="36"/>
      <c r="B182" s="37"/>
      <c r="C182" s="38"/>
      <c r="D182" s="229" t="s">
        <v>153</v>
      </c>
      <c r="E182" s="38"/>
      <c r="F182" s="245" t="s">
        <v>220</v>
      </c>
      <c r="G182" s="38"/>
      <c r="H182" s="38"/>
      <c r="I182" s="231"/>
      <c r="J182" s="38"/>
      <c r="K182" s="38"/>
      <c r="L182" s="42"/>
      <c r="M182" s="232"/>
      <c r="N182" s="233"/>
      <c r="O182" s="89"/>
      <c r="P182" s="89"/>
      <c r="Q182" s="89"/>
      <c r="R182" s="89"/>
      <c r="S182" s="89"/>
      <c r="T182" s="90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153</v>
      </c>
      <c r="AU182" s="15" t="s">
        <v>83</v>
      </c>
    </row>
    <row r="183" spans="1:65" s="2" customFormat="1" ht="16.5" customHeight="1">
      <c r="A183" s="36"/>
      <c r="B183" s="37"/>
      <c r="C183" s="216" t="s">
        <v>221</v>
      </c>
      <c r="D183" s="216" t="s">
        <v>131</v>
      </c>
      <c r="E183" s="217" t="s">
        <v>222</v>
      </c>
      <c r="F183" s="218" t="s">
        <v>223</v>
      </c>
      <c r="G183" s="219" t="s">
        <v>134</v>
      </c>
      <c r="H183" s="220">
        <v>585.75</v>
      </c>
      <c r="I183" s="221"/>
      <c r="J183" s="222">
        <f>ROUND(I183*H183,2)</f>
        <v>0</v>
      </c>
      <c r="K183" s="218" t="s">
        <v>135</v>
      </c>
      <c r="L183" s="42"/>
      <c r="M183" s="223" t="s">
        <v>1</v>
      </c>
      <c r="N183" s="224" t="s">
        <v>38</v>
      </c>
      <c r="O183" s="89"/>
      <c r="P183" s="225">
        <f>O183*H183</f>
        <v>0</v>
      </c>
      <c r="Q183" s="225">
        <v>0.345</v>
      </c>
      <c r="R183" s="225">
        <f>Q183*H183</f>
        <v>202.08374999999998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136</v>
      </c>
      <c r="AT183" s="227" t="s">
        <v>131</v>
      </c>
      <c r="AU183" s="227" t="s">
        <v>83</v>
      </c>
      <c r="AY183" s="15" t="s">
        <v>129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81</v>
      </c>
      <c r="BK183" s="228">
        <f>ROUND(I183*H183,2)</f>
        <v>0</v>
      </c>
      <c r="BL183" s="15" t="s">
        <v>136</v>
      </c>
      <c r="BM183" s="227" t="s">
        <v>224</v>
      </c>
    </row>
    <row r="184" spans="1:47" s="2" customFormat="1" ht="12">
      <c r="A184" s="36"/>
      <c r="B184" s="37"/>
      <c r="C184" s="38"/>
      <c r="D184" s="229" t="s">
        <v>138</v>
      </c>
      <c r="E184" s="38"/>
      <c r="F184" s="230" t="s">
        <v>225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138</v>
      </c>
      <c r="AU184" s="15" t="s">
        <v>83</v>
      </c>
    </row>
    <row r="185" spans="1:51" s="13" customFormat="1" ht="12">
      <c r="A185" s="13"/>
      <c r="B185" s="234"/>
      <c r="C185" s="235"/>
      <c r="D185" s="229" t="s">
        <v>140</v>
      </c>
      <c r="E185" s="236" t="s">
        <v>1</v>
      </c>
      <c r="F185" s="237" t="s">
        <v>226</v>
      </c>
      <c r="G185" s="235"/>
      <c r="H185" s="238">
        <v>585.75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140</v>
      </c>
      <c r="AU185" s="244" t="s">
        <v>83</v>
      </c>
      <c r="AV185" s="13" t="s">
        <v>83</v>
      </c>
      <c r="AW185" s="13" t="s">
        <v>30</v>
      </c>
      <c r="AX185" s="13" t="s">
        <v>81</v>
      </c>
      <c r="AY185" s="244" t="s">
        <v>129</v>
      </c>
    </row>
    <row r="186" spans="1:65" s="2" customFormat="1" ht="24.15" customHeight="1">
      <c r="A186" s="36"/>
      <c r="B186" s="37"/>
      <c r="C186" s="216" t="s">
        <v>8</v>
      </c>
      <c r="D186" s="216" t="s">
        <v>131</v>
      </c>
      <c r="E186" s="217" t="s">
        <v>227</v>
      </c>
      <c r="F186" s="218" t="s">
        <v>228</v>
      </c>
      <c r="G186" s="219" t="s">
        <v>134</v>
      </c>
      <c r="H186" s="220">
        <v>445.3</v>
      </c>
      <c r="I186" s="221"/>
      <c r="J186" s="222">
        <f>ROUND(I186*H186,2)</f>
        <v>0</v>
      </c>
      <c r="K186" s="218" t="s">
        <v>135</v>
      </c>
      <c r="L186" s="42"/>
      <c r="M186" s="223" t="s">
        <v>1</v>
      </c>
      <c r="N186" s="224" t="s">
        <v>38</v>
      </c>
      <c r="O186" s="89"/>
      <c r="P186" s="225">
        <f>O186*H186</f>
        <v>0</v>
      </c>
      <c r="Q186" s="225">
        <v>0.3719</v>
      </c>
      <c r="R186" s="225">
        <f>Q186*H186</f>
        <v>165.60707000000002</v>
      </c>
      <c r="S186" s="225">
        <v>0</v>
      </c>
      <c r="T186" s="22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7" t="s">
        <v>136</v>
      </c>
      <c r="AT186" s="227" t="s">
        <v>131</v>
      </c>
      <c r="AU186" s="227" t="s">
        <v>83</v>
      </c>
      <c r="AY186" s="15" t="s">
        <v>129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5" t="s">
        <v>81</v>
      </c>
      <c r="BK186" s="228">
        <f>ROUND(I186*H186,2)</f>
        <v>0</v>
      </c>
      <c r="BL186" s="15" t="s">
        <v>136</v>
      </c>
      <c r="BM186" s="227" t="s">
        <v>229</v>
      </c>
    </row>
    <row r="187" spans="1:47" s="2" customFormat="1" ht="12">
      <c r="A187" s="36"/>
      <c r="B187" s="37"/>
      <c r="C187" s="38"/>
      <c r="D187" s="229" t="s">
        <v>138</v>
      </c>
      <c r="E187" s="38"/>
      <c r="F187" s="230" t="s">
        <v>230</v>
      </c>
      <c r="G187" s="38"/>
      <c r="H187" s="38"/>
      <c r="I187" s="231"/>
      <c r="J187" s="38"/>
      <c r="K187" s="38"/>
      <c r="L187" s="42"/>
      <c r="M187" s="232"/>
      <c r="N187" s="233"/>
      <c r="O187" s="89"/>
      <c r="P187" s="89"/>
      <c r="Q187" s="89"/>
      <c r="R187" s="89"/>
      <c r="S187" s="89"/>
      <c r="T187" s="90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5" t="s">
        <v>138</v>
      </c>
      <c r="AU187" s="15" t="s">
        <v>83</v>
      </c>
    </row>
    <row r="188" spans="1:51" s="13" customFormat="1" ht="12">
      <c r="A188" s="13"/>
      <c r="B188" s="234"/>
      <c r="C188" s="235"/>
      <c r="D188" s="229" t="s">
        <v>140</v>
      </c>
      <c r="E188" s="236" t="s">
        <v>1</v>
      </c>
      <c r="F188" s="237" t="s">
        <v>231</v>
      </c>
      <c r="G188" s="235"/>
      <c r="H188" s="238">
        <v>445.3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140</v>
      </c>
      <c r="AU188" s="244" t="s">
        <v>83</v>
      </c>
      <c r="AV188" s="13" t="s">
        <v>83</v>
      </c>
      <c r="AW188" s="13" t="s">
        <v>30</v>
      </c>
      <c r="AX188" s="13" t="s">
        <v>81</v>
      </c>
      <c r="AY188" s="244" t="s">
        <v>129</v>
      </c>
    </row>
    <row r="189" spans="1:65" s="2" customFormat="1" ht="24.15" customHeight="1">
      <c r="A189" s="36"/>
      <c r="B189" s="37"/>
      <c r="C189" s="216" t="s">
        <v>232</v>
      </c>
      <c r="D189" s="216" t="s">
        <v>131</v>
      </c>
      <c r="E189" s="217" t="s">
        <v>233</v>
      </c>
      <c r="F189" s="218" t="s">
        <v>234</v>
      </c>
      <c r="G189" s="219" t="s">
        <v>134</v>
      </c>
      <c r="H189" s="220">
        <v>108.3</v>
      </c>
      <c r="I189" s="221"/>
      <c r="J189" s="222">
        <f>ROUND(I189*H189,2)</f>
        <v>0</v>
      </c>
      <c r="K189" s="218" t="s">
        <v>135</v>
      </c>
      <c r="L189" s="42"/>
      <c r="M189" s="223" t="s">
        <v>1</v>
      </c>
      <c r="N189" s="224" t="s">
        <v>38</v>
      </c>
      <c r="O189" s="89"/>
      <c r="P189" s="225">
        <f>O189*H189</f>
        <v>0</v>
      </c>
      <c r="Q189" s="225">
        <v>0.13188</v>
      </c>
      <c r="R189" s="225">
        <f>Q189*H189</f>
        <v>14.282604</v>
      </c>
      <c r="S189" s="225">
        <v>0</v>
      </c>
      <c r="T189" s="22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7" t="s">
        <v>136</v>
      </c>
      <c r="AT189" s="227" t="s">
        <v>131</v>
      </c>
      <c r="AU189" s="227" t="s">
        <v>83</v>
      </c>
      <c r="AY189" s="15" t="s">
        <v>129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81</v>
      </c>
      <c r="BK189" s="228">
        <f>ROUND(I189*H189,2)</f>
        <v>0</v>
      </c>
      <c r="BL189" s="15" t="s">
        <v>136</v>
      </c>
      <c r="BM189" s="227" t="s">
        <v>235</v>
      </c>
    </row>
    <row r="190" spans="1:47" s="2" customFormat="1" ht="12">
      <c r="A190" s="36"/>
      <c r="B190" s="37"/>
      <c r="C190" s="38"/>
      <c r="D190" s="229" t="s">
        <v>138</v>
      </c>
      <c r="E190" s="38"/>
      <c r="F190" s="230" t="s">
        <v>236</v>
      </c>
      <c r="G190" s="38"/>
      <c r="H190" s="38"/>
      <c r="I190" s="231"/>
      <c r="J190" s="38"/>
      <c r="K190" s="38"/>
      <c r="L190" s="42"/>
      <c r="M190" s="232"/>
      <c r="N190" s="233"/>
      <c r="O190" s="89"/>
      <c r="P190" s="89"/>
      <c r="Q190" s="89"/>
      <c r="R190" s="89"/>
      <c r="S190" s="89"/>
      <c r="T190" s="90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5" t="s">
        <v>138</v>
      </c>
      <c r="AU190" s="15" t="s">
        <v>83</v>
      </c>
    </row>
    <row r="191" spans="1:47" s="2" customFormat="1" ht="12">
      <c r="A191" s="36"/>
      <c r="B191" s="37"/>
      <c r="C191" s="38"/>
      <c r="D191" s="229" t="s">
        <v>153</v>
      </c>
      <c r="E191" s="38"/>
      <c r="F191" s="245" t="s">
        <v>237</v>
      </c>
      <c r="G191" s="38"/>
      <c r="H191" s="38"/>
      <c r="I191" s="231"/>
      <c r="J191" s="38"/>
      <c r="K191" s="38"/>
      <c r="L191" s="42"/>
      <c r="M191" s="232"/>
      <c r="N191" s="233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153</v>
      </c>
      <c r="AU191" s="15" t="s">
        <v>83</v>
      </c>
    </row>
    <row r="192" spans="1:65" s="2" customFormat="1" ht="24.15" customHeight="1">
      <c r="A192" s="36"/>
      <c r="B192" s="37"/>
      <c r="C192" s="216" t="s">
        <v>238</v>
      </c>
      <c r="D192" s="216" t="s">
        <v>131</v>
      </c>
      <c r="E192" s="217" t="s">
        <v>239</v>
      </c>
      <c r="F192" s="218" t="s">
        <v>240</v>
      </c>
      <c r="G192" s="219" t="s">
        <v>134</v>
      </c>
      <c r="H192" s="220">
        <v>140.45</v>
      </c>
      <c r="I192" s="221"/>
      <c r="J192" s="222">
        <f>ROUND(I192*H192,2)</f>
        <v>0</v>
      </c>
      <c r="K192" s="218" t="s">
        <v>135</v>
      </c>
      <c r="L192" s="42"/>
      <c r="M192" s="223" t="s">
        <v>1</v>
      </c>
      <c r="N192" s="224" t="s">
        <v>38</v>
      </c>
      <c r="O192" s="89"/>
      <c r="P192" s="225">
        <f>O192*H192</f>
        <v>0</v>
      </c>
      <c r="Q192" s="225">
        <v>0.167</v>
      </c>
      <c r="R192" s="225">
        <f>Q192*H192</f>
        <v>23.45515</v>
      </c>
      <c r="S192" s="225">
        <v>0</v>
      </c>
      <c r="T192" s="22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7" t="s">
        <v>136</v>
      </c>
      <c r="AT192" s="227" t="s">
        <v>131</v>
      </c>
      <c r="AU192" s="227" t="s">
        <v>83</v>
      </c>
      <c r="AY192" s="15" t="s">
        <v>129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5" t="s">
        <v>81</v>
      </c>
      <c r="BK192" s="228">
        <f>ROUND(I192*H192,2)</f>
        <v>0</v>
      </c>
      <c r="BL192" s="15" t="s">
        <v>136</v>
      </c>
      <c r="BM192" s="227" t="s">
        <v>241</v>
      </c>
    </row>
    <row r="193" spans="1:47" s="2" customFormat="1" ht="12">
      <c r="A193" s="36"/>
      <c r="B193" s="37"/>
      <c r="C193" s="38"/>
      <c r="D193" s="229" t="s">
        <v>138</v>
      </c>
      <c r="E193" s="38"/>
      <c r="F193" s="230" t="s">
        <v>242</v>
      </c>
      <c r="G193" s="38"/>
      <c r="H193" s="38"/>
      <c r="I193" s="231"/>
      <c r="J193" s="38"/>
      <c r="K193" s="38"/>
      <c r="L193" s="42"/>
      <c r="M193" s="232"/>
      <c r="N193" s="233"/>
      <c r="O193" s="89"/>
      <c r="P193" s="89"/>
      <c r="Q193" s="89"/>
      <c r="R193" s="89"/>
      <c r="S193" s="89"/>
      <c r="T193" s="90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138</v>
      </c>
      <c r="AU193" s="15" t="s">
        <v>83</v>
      </c>
    </row>
    <row r="194" spans="1:47" s="2" customFormat="1" ht="12">
      <c r="A194" s="36"/>
      <c r="B194" s="37"/>
      <c r="C194" s="38"/>
      <c r="D194" s="229" t="s">
        <v>153</v>
      </c>
      <c r="E194" s="38"/>
      <c r="F194" s="245" t="s">
        <v>243</v>
      </c>
      <c r="G194" s="38"/>
      <c r="H194" s="38"/>
      <c r="I194" s="231"/>
      <c r="J194" s="38"/>
      <c r="K194" s="38"/>
      <c r="L194" s="42"/>
      <c r="M194" s="232"/>
      <c r="N194" s="233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153</v>
      </c>
      <c r="AU194" s="15" t="s">
        <v>83</v>
      </c>
    </row>
    <row r="195" spans="1:65" s="2" customFormat="1" ht="16.5" customHeight="1">
      <c r="A195" s="36"/>
      <c r="B195" s="37"/>
      <c r="C195" s="246" t="s">
        <v>244</v>
      </c>
      <c r="D195" s="246" t="s">
        <v>245</v>
      </c>
      <c r="E195" s="247" t="s">
        <v>246</v>
      </c>
      <c r="F195" s="248" t="s">
        <v>247</v>
      </c>
      <c r="G195" s="249" t="s">
        <v>134</v>
      </c>
      <c r="H195" s="250">
        <v>147.473</v>
      </c>
      <c r="I195" s="251"/>
      <c r="J195" s="252">
        <f>ROUND(I195*H195,2)</f>
        <v>0</v>
      </c>
      <c r="K195" s="248" t="s">
        <v>135</v>
      </c>
      <c r="L195" s="253"/>
      <c r="M195" s="254" t="s">
        <v>1</v>
      </c>
      <c r="N195" s="255" t="s">
        <v>38</v>
      </c>
      <c r="O195" s="89"/>
      <c r="P195" s="225">
        <f>O195*H195</f>
        <v>0</v>
      </c>
      <c r="Q195" s="225">
        <v>0.118</v>
      </c>
      <c r="R195" s="225">
        <f>Q195*H195</f>
        <v>17.401814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179</v>
      </c>
      <c r="AT195" s="227" t="s">
        <v>245</v>
      </c>
      <c r="AU195" s="227" t="s">
        <v>83</v>
      </c>
      <c r="AY195" s="15" t="s">
        <v>129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81</v>
      </c>
      <c r="BK195" s="228">
        <f>ROUND(I195*H195,2)</f>
        <v>0</v>
      </c>
      <c r="BL195" s="15" t="s">
        <v>136</v>
      </c>
      <c r="BM195" s="227" t="s">
        <v>248</v>
      </c>
    </row>
    <row r="196" spans="1:47" s="2" customFormat="1" ht="12">
      <c r="A196" s="36"/>
      <c r="B196" s="37"/>
      <c r="C196" s="38"/>
      <c r="D196" s="229" t="s">
        <v>138</v>
      </c>
      <c r="E196" s="38"/>
      <c r="F196" s="230" t="s">
        <v>247</v>
      </c>
      <c r="G196" s="38"/>
      <c r="H196" s="38"/>
      <c r="I196" s="231"/>
      <c r="J196" s="38"/>
      <c r="K196" s="38"/>
      <c r="L196" s="42"/>
      <c r="M196" s="232"/>
      <c r="N196" s="233"/>
      <c r="O196" s="89"/>
      <c r="P196" s="89"/>
      <c r="Q196" s="89"/>
      <c r="R196" s="89"/>
      <c r="S196" s="89"/>
      <c r="T196" s="90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5" t="s">
        <v>138</v>
      </c>
      <c r="AU196" s="15" t="s">
        <v>83</v>
      </c>
    </row>
    <row r="197" spans="1:51" s="13" customFormat="1" ht="12">
      <c r="A197" s="13"/>
      <c r="B197" s="234"/>
      <c r="C197" s="235"/>
      <c r="D197" s="229" t="s">
        <v>140</v>
      </c>
      <c r="E197" s="236" t="s">
        <v>1</v>
      </c>
      <c r="F197" s="237" t="s">
        <v>249</v>
      </c>
      <c r="G197" s="235"/>
      <c r="H197" s="238">
        <v>147.473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140</v>
      </c>
      <c r="AU197" s="244" t="s">
        <v>83</v>
      </c>
      <c r="AV197" s="13" t="s">
        <v>83</v>
      </c>
      <c r="AW197" s="13" t="s">
        <v>30</v>
      </c>
      <c r="AX197" s="13" t="s">
        <v>81</v>
      </c>
      <c r="AY197" s="244" t="s">
        <v>129</v>
      </c>
    </row>
    <row r="198" spans="1:65" s="2" customFormat="1" ht="24.15" customHeight="1">
      <c r="A198" s="36"/>
      <c r="B198" s="37"/>
      <c r="C198" s="216" t="s">
        <v>250</v>
      </c>
      <c r="D198" s="216" t="s">
        <v>131</v>
      </c>
      <c r="E198" s="217" t="s">
        <v>251</v>
      </c>
      <c r="F198" s="218" t="s">
        <v>252</v>
      </c>
      <c r="G198" s="219" t="s">
        <v>134</v>
      </c>
      <c r="H198" s="220">
        <v>20.37</v>
      </c>
      <c r="I198" s="221"/>
      <c r="J198" s="222">
        <f>ROUND(I198*H198,2)</f>
        <v>0</v>
      </c>
      <c r="K198" s="218" t="s">
        <v>135</v>
      </c>
      <c r="L198" s="42"/>
      <c r="M198" s="223" t="s">
        <v>1</v>
      </c>
      <c r="N198" s="224" t="s">
        <v>38</v>
      </c>
      <c r="O198" s="89"/>
      <c r="P198" s="225">
        <f>O198*H198</f>
        <v>0</v>
      </c>
      <c r="Q198" s="225">
        <v>0.08922</v>
      </c>
      <c r="R198" s="225">
        <f>Q198*H198</f>
        <v>1.8174114</v>
      </c>
      <c r="S198" s="225">
        <v>0</v>
      </c>
      <c r="T198" s="22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7" t="s">
        <v>136</v>
      </c>
      <c r="AT198" s="227" t="s">
        <v>131</v>
      </c>
      <c r="AU198" s="227" t="s">
        <v>83</v>
      </c>
      <c r="AY198" s="15" t="s">
        <v>129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5" t="s">
        <v>81</v>
      </c>
      <c r="BK198" s="228">
        <f>ROUND(I198*H198,2)</f>
        <v>0</v>
      </c>
      <c r="BL198" s="15" t="s">
        <v>136</v>
      </c>
      <c r="BM198" s="227" t="s">
        <v>253</v>
      </c>
    </row>
    <row r="199" spans="1:47" s="2" customFormat="1" ht="12">
      <c r="A199" s="36"/>
      <c r="B199" s="37"/>
      <c r="C199" s="38"/>
      <c r="D199" s="229" t="s">
        <v>138</v>
      </c>
      <c r="E199" s="38"/>
      <c r="F199" s="230" t="s">
        <v>254</v>
      </c>
      <c r="G199" s="38"/>
      <c r="H199" s="38"/>
      <c r="I199" s="231"/>
      <c r="J199" s="38"/>
      <c r="K199" s="38"/>
      <c r="L199" s="42"/>
      <c r="M199" s="232"/>
      <c r="N199" s="233"/>
      <c r="O199" s="89"/>
      <c r="P199" s="89"/>
      <c r="Q199" s="89"/>
      <c r="R199" s="89"/>
      <c r="S199" s="89"/>
      <c r="T199" s="90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5" t="s">
        <v>138</v>
      </c>
      <c r="AU199" s="15" t="s">
        <v>83</v>
      </c>
    </row>
    <row r="200" spans="1:65" s="2" customFormat="1" ht="16.5" customHeight="1">
      <c r="A200" s="36"/>
      <c r="B200" s="37"/>
      <c r="C200" s="246" t="s">
        <v>255</v>
      </c>
      <c r="D200" s="246" t="s">
        <v>245</v>
      </c>
      <c r="E200" s="247" t="s">
        <v>256</v>
      </c>
      <c r="F200" s="248" t="s">
        <v>257</v>
      </c>
      <c r="G200" s="249" t="s">
        <v>134</v>
      </c>
      <c r="H200" s="250">
        <v>10.196</v>
      </c>
      <c r="I200" s="251"/>
      <c r="J200" s="252">
        <f>ROUND(I200*H200,2)</f>
        <v>0</v>
      </c>
      <c r="K200" s="248" t="s">
        <v>135</v>
      </c>
      <c r="L200" s="253"/>
      <c r="M200" s="254" t="s">
        <v>1</v>
      </c>
      <c r="N200" s="255" t="s">
        <v>38</v>
      </c>
      <c r="O200" s="89"/>
      <c r="P200" s="225">
        <f>O200*H200</f>
        <v>0</v>
      </c>
      <c r="Q200" s="225">
        <v>0.14</v>
      </c>
      <c r="R200" s="225">
        <f>Q200*H200</f>
        <v>1.42744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179</v>
      </c>
      <c r="AT200" s="227" t="s">
        <v>245</v>
      </c>
      <c r="AU200" s="227" t="s">
        <v>83</v>
      </c>
      <c r="AY200" s="15" t="s">
        <v>129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81</v>
      </c>
      <c r="BK200" s="228">
        <f>ROUND(I200*H200,2)</f>
        <v>0</v>
      </c>
      <c r="BL200" s="15" t="s">
        <v>136</v>
      </c>
      <c r="BM200" s="227" t="s">
        <v>258</v>
      </c>
    </row>
    <row r="201" spans="1:47" s="2" customFormat="1" ht="12">
      <c r="A201" s="36"/>
      <c r="B201" s="37"/>
      <c r="C201" s="38"/>
      <c r="D201" s="229" t="s">
        <v>138</v>
      </c>
      <c r="E201" s="38"/>
      <c r="F201" s="230" t="s">
        <v>257</v>
      </c>
      <c r="G201" s="38"/>
      <c r="H201" s="38"/>
      <c r="I201" s="231"/>
      <c r="J201" s="38"/>
      <c r="K201" s="38"/>
      <c r="L201" s="42"/>
      <c r="M201" s="232"/>
      <c r="N201" s="233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138</v>
      </c>
      <c r="AU201" s="15" t="s">
        <v>83</v>
      </c>
    </row>
    <row r="202" spans="1:51" s="13" customFormat="1" ht="12">
      <c r="A202" s="13"/>
      <c r="B202" s="234"/>
      <c r="C202" s="235"/>
      <c r="D202" s="229" t="s">
        <v>140</v>
      </c>
      <c r="E202" s="236" t="s">
        <v>1</v>
      </c>
      <c r="F202" s="237" t="s">
        <v>259</v>
      </c>
      <c r="G202" s="235"/>
      <c r="H202" s="238">
        <v>9.996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140</v>
      </c>
      <c r="AU202" s="244" t="s">
        <v>83</v>
      </c>
      <c r="AV202" s="13" t="s">
        <v>83</v>
      </c>
      <c r="AW202" s="13" t="s">
        <v>30</v>
      </c>
      <c r="AX202" s="13" t="s">
        <v>81</v>
      </c>
      <c r="AY202" s="244" t="s">
        <v>129</v>
      </c>
    </row>
    <row r="203" spans="1:51" s="13" customFormat="1" ht="12">
      <c r="A203" s="13"/>
      <c r="B203" s="234"/>
      <c r="C203" s="235"/>
      <c r="D203" s="229" t="s">
        <v>140</v>
      </c>
      <c r="E203" s="235"/>
      <c r="F203" s="237" t="s">
        <v>260</v>
      </c>
      <c r="G203" s="235"/>
      <c r="H203" s="238">
        <v>10.196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140</v>
      </c>
      <c r="AU203" s="244" t="s">
        <v>83</v>
      </c>
      <c r="AV203" s="13" t="s">
        <v>83</v>
      </c>
      <c r="AW203" s="13" t="s">
        <v>4</v>
      </c>
      <c r="AX203" s="13" t="s">
        <v>81</v>
      </c>
      <c r="AY203" s="244" t="s">
        <v>129</v>
      </c>
    </row>
    <row r="204" spans="1:65" s="2" customFormat="1" ht="24.15" customHeight="1">
      <c r="A204" s="36"/>
      <c r="B204" s="37"/>
      <c r="C204" s="246" t="s">
        <v>7</v>
      </c>
      <c r="D204" s="246" t="s">
        <v>245</v>
      </c>
      <c r="E204" s="247" t="s">
        <v>261</v>
      </c>
      <c r="F204" s="248" t="s">
        <v>262</v>
      </c>
      <c r="G204" s="249" t="s">
        <v>134</v>
      </c>
      <c r="H204" s="250">
        <v>11.393</v>
      </c>
      <c r="I204" s="251"/>
      <c r="J204" s="252">
        <f>ROUND(I204*H204,2)</f>
        <v>0</v>
      </c>
      <c r="K204" s="248" t="s">
        <v>135</v>
      </c>
      <c r="L204" s="253"/>
      <c r="M204" s="254" t="s">
        <v>1</v>
      </c>
      <c r="N204" s="255" t="s">
        <v>38</v>
      </c>
      <c r="O204" s="89"/>
      <c r="P204" s="225">
        <f>O204*H204</f>
        <v>0</v>
      </c>
      <c r="Q204" s="225">
        <v>0.131</v>
      </c>
      <c r="R204" s="225">
        <f>Q204*H204</f>
        <v>1.4924830000000002</v>
      </c>
      <c r="S204" s="225">
        <v>0</v>
      </c>
      <c r="T204" s="22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7" t="s">
        <v>179</v>
      </c>
      <c r="AT204" s="227" t="s">
        <v>245</v>
      </c>
      <c r="AU204" s="227" t="s">
        <v>83</v>
      </c>
      <c r="AY204" s="15" t="s">
        <v>129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5" t="s">
        <v>81</v>
      </c>
      <c r="BK204" s="228">
        <f>ROUND(I204*H204,2)</f>
        <v>0</v>
      </c>
      <c r="BL204" s="15" t="s">
        <v>136</v>
      </c>
      <c r="BM204" s="227" t="s">
        <v>263</v>
      </c>
    </row>
    <row r="205" spans="1:47" s="2" customFormat="1" ht="12">
      <c r="A205" s="36"/>
      <c r="B205" s="37"/>
      <c r="C205" s="38"/>
      <c r="D205" s="229" t="s">
        <v>138</v>
      </c>
      <c r="E205" s="38"/>
      <c r="F205" s="230" t="s">
        <v>264</v>
      </c>
      <c r="G205" s="38"/>
      <c r="H205" s="38"/>
      <c r="I205" s="231"/>
      <c r="J205" s="38"/>
      <c r="K205" s="38"/>
      <c r="L205" s="42"/>
      <c r="M205" s="232"/>
      <c r="N205" s="233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138</v>
      </c>
      <c r="AU205" s="15" t="s">
        <v>83</v>
      </c>
    </row>
    <row r="206" spans="1:51" s="13" customFormat="1" ht="12">
      <c r="A206" s="13"/>
      <c r="B206" s="234"/>
      <c r="C206" s="235"/>
      <c r="D206" s="229" t="s">
        <v>140</v>
      </c>
      <c r="E206" s="236" t="s">
        <v>1</v>
      </c>
      <c r="F206" s="237" t="s">
        <v>265</v>
      </c>
      <c r="G206" s="235"/>
      <c r="H206" s="238">
        <v>11.393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140</v>
      </c>
      <c r="AU206" s="244" t="s">
        <v>83</v>
      </c>
      <c r="AV206" s="13" t="s">
        <v>83</v>
      </c>
      <c r="AW206" s="13" t="s">
        <v>30</v>
      </c>
      <c r="AX206" s="13" t="s">
        <v>81</v>
      </c>
      <c r="AY206" s="244" t="s">
        <v>129</v>
      </c>
    </row>
    <row r="207" spans="1:65" s="2" customFormat="1" ht="24.15" customHeight="1">
      <c r="A207" s="36"/>
      <c r="B207" s="37"/>
      <c r="C207" s="216" t="s">
        <v>266</v>
      </c>
      <c r="D207" s="216" t="s">
        <v>131</v>
      </c>
      <c r="E207" s="217" t="s">
        <v>267</v>
      </c>
      <c r="F207" s="218" t="s">
        <v>268</v>
      </c>
      <c r="G207" s="219" t="s">
        <v>134</v>
      </c>
      <c r="H207" s="220">
        <v>191.5</v>
      </c>
      <c r="I207" s="221"/>
      <c r="J207" s="222">
        <f>ROUND(I207*H207,2)</f>
        <v>0</v>
      </c>
      <c r="K207" s="218" t="s">
        <v>135</v>
      </c>
      <c r="L207" s="42"/>
      <c r="M207" s="223" t="s">
        <v>1</v>
      </c>
      <c r="N207" s="224" t="s">
        <v>38</v>
      </c>
      <c r="O207" s="89"/>
      <c r="P207" s="225">
        <f>O207*H207</f>
        <v>0</v>
      </c>
      <c r="Q207" s="225">
        <v>0.11162</v>
      </c>
      <c r="R207" s="225">
        <f>Q207*H207</f>
        <v>21.37523</v>
      </c>
      <c r="S207" s="225">
        <v>0</v>
      </c>
      <c r="T207" s="22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7" t="s">
        <v>136</v>
      </c>
      <c r="AT207" s="227" t="s">
        <v>131</v>
      </c>
      <c r="AU207" s="227" t="s">
        <v>83</v>
      </c>
      <c r="AY207" s="15" t="s">
        <v>129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5" t="s">
        <v>81</v>
      </c>
      <c r="BK207" s="228">
        <f>ROUND(I207*H207,2)</f>
        <v>0</v>
      </c>
      <c r="BL207" s="15" t="s">
        <v>136</v>
      </c>
      <c r="BM207" s="227" t="s">
        <v>269</v>
      </c>
    </row>
    <row r="208" spans="1:47" s="2" customFormat="1" ht="12">
      <c r="A208" s="36"/>
      <c r="B208" s="37"/>
      <c r="C208" s="38"/>
      <c r="D208" s="229" t="s">
        <v>138</v>
      </c>
      <c r="E208" s="38"/>
      <c r="F208" s="230" t="s">
        <v>270</v>
      </c>
      <c r="G208" s="38"/>
      <c r="H208" s="38"/>
      <c r="I208" s="231"/>
      <c r="J208" s="38"/>
      <c r="K208" s="38"/>
      <c r="L208" s="42"/>
      <c r="M208" s="232"/>
      <c r="N208" s="233"/>
      <c r="O208" s="89"/>
      <c r="P208" s="89"/>
      <c r="Q208" s="89"/>
      <c r="R208" s="89"/>
      <c r="S208" s="89"/>
      <c r="T208" s="90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5" t="s">
        <v>138</v>
      </c>
      <c r="AU208" s="15" t="s">
        <v>83</v>
      </c>
    </row>
    <row r="209" spans="1:51" s="13" customFormat="1" ht="12">
      <c r="A209" s="13"/>
      <c r="B209" s="234"/>
      <c r="C209" s="235"/>
      <c r="D209" s="229" t="s">
        <v>140</v>
      </c>
      <c r="E209" s="236" t="s">
        <v>1</v>
      </c>
      <c r="F209" s="237" t="s">
        <v>271</v>
      </c>
      <c r="G209" s="235"/>
      <c r="H209" s="238">
        <v>191.5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140</v>
      </c>
      <c r="AU209" s="244" t="s">
        <v>83</v>
      </c>
      <c r="AV209" s="13" t="s">
        <v>83</v>
      </c>
      <c r="AW209" s="13" t="s">
        <v>30</v>
      </c>
      <c r="AX209" s="13" t="s">
        <v>81</v>
      </c>
      <c r="AY209" s="244" t="s">
        <v>129</v>
      </c>
    </row>
    <row r="210" spans="1:65" s="2" customFormat="1" ht="21.75" customHeight="1">
      <c r="A210" s="36"/>
      <c r="B210" s="37"/>
      <c r="C210" s="246" t="s">
        <v>272</v>
      </c>
      <c r="D210" s="246" t="s">
        <v>245</v>
      </c>
      <c r="E210" s="247" t="s">
        <v>273</v>
      </c>
      <c r="F210" s="248" t="s">
        <v>274</v>
      </c>
      <c r="G210" s="249" t="s">
        <v>134</v>
      </c>
      <c r="H210" s="250">
        <v>201.075</v>
      </c>
      <c r="I210" s="251"/>
      <c r="J210" s="252">
        <f>ROUND(I210*H210,2)</f>
        <v>0</v>
      </c>
      <c r="K210" s="248" t="s">
        <v>135</v>
      </c>
      <c r="L210" s="253"/>
      <c r="M210" s="254" t="s">
        <v>1</v>
      </c>
      <c r="N210" s="255" t="s">
        <v>38</v>
      </c>
      <c r="O210" s="89"/>
      <c r="P210" s="225">
        <f>O210*H210</f>
        <v>0</v>
      </c>
      <c r="Q210" s="225">
        <v>0.176</v>
      </c>
      <c r="R210" s="225">
        <f>Q210*H210</f>
        <v>35.389199999999995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179</v>
      </c>
      <c r="AT210" s="227" t="s">
        <v>245</v>
      </c>
      <c r="AU210" s="227" t="s">
        <v>83</v>
      </c>
      <c r="AY210" s="15" t="s">
        <v>129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81</v>
      </c>
      <c r="BK210" s="228">
        <f>ROUND(I210*H210,2)</f>
        <v>0</v>
      </c>
      <c r="BL210" s="15" t="s">
        <v>136</v>
      </c>
      <c r="BM210" s="227" t="s">
        <v>275</v>
      </c>
    </row>
    <row r="211" spans="1:47" s="2" customFormat="1" ht="12">
      <c r="A211" s="36"/>
      <c r="B211" s="37"/>
      <c r="C211" s="38"/>
      <c r="D211" s="229" t="s">
        <v>138</v>
      </c>
      <c r="E211" s="38"/>
      <c r="F211" s="230" t="s">
        <v>274</v>
      </c>
      <c r="G211" s="38"/>
      <c r="H211" s="38"/>
      <c r="I211" s="231"/>
      <c r="J211" s="38"/>
      <c r="K211" s="38"/>
      <c r="L211" s="42"/>
      <c r="M211" s="232"/>
      <c r="N211" s="233"/>
      <c r="O211" s="89"/>
      <c r="P211" s="89"/>
      <c r="Q211" s="89"/>
      <c r="R211" s="89"/>
      <c r="S211" s="89"/>
      <c r="T211" s="90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138</v>
      </c>
      <c r="AU211" s="15" t="s">
        <v>83</v>
      </c>
    </row>
    <row r="212" spans="1:47" s="2" customFormat="1" ht="12">
      <c r="A212" s="36"/>
      <c r="B212" s="37"/>
      <c r="C212" s="38"/>
      <c r="D212" s="229" t="s">
        <v>153</v>
      </c>
      <c r="E212" s="38"/>
      <c r="F212" s="245" t="s">
        <v>276</v>
      </c>
      <c r="G212" s="38"/>
      <c r="H212" s="38"/>
      <c r="I212" s="231"/>
      <c r="J212" s="38"/>
      <c r="K212" s="38"/>
      <c r="L212" s="42"/>
      <c r="M212" s="232"/>
      <c r="N212" s="233"/>
      <c r="O212" s="89"/>
      <c r="P212" s="89"/>
      <c r="Q212" s="89"/>
      <c r="R212" s="89"/>
      <c r="S212" s="89"/>
      <c r="T212" s="90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5" t="s">
        <v>153</v>
      </c>
      <c r="AU212" s="15" t="s">
        <v>83</v>
      </c>
    </row>
    <row r="213" spans="1:51" s="13" customFormat="1" ht="12">
      <c r="A213" s="13"/>
      <c r="B213" s="234"/>
      <c r="C213" s="235"/>
      <c r="D213" s="229" t="s">
        <v>140</v>
      </c>
      <c r="E213" s="236" t="s">
        <v>1</v>
      </c>
      <c r="F213" s="237" t="s">
        <v>277</v>
      </c>
      <c r="G213" s="235"/>
      <c r="H213" s="238">
        <v>201.075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140</v>
      </c>
      <c r="AU213" s="244" t="s">
        <v>83</v>
      </c>
      <c r="AV213" s="13" t="s">
        <v>83</v>
      </c>
      <c r="AW213" s="13" t="s">
        <v>30</v>
      </c>
      <c r="AX213" s="13" t="s">
        <v>81</v>
      </c>
      <c r="AY213" s="244" t="s">
        <v>129</v>
      </c>
    </row>
    <row r="214" spans="1:63" s="12" customFormat="1" ht="22.8" customHeight="1">
      <c r="A214" s="12"/>
      <c r="B214" s="200"/>
      <c r="C214" s="201"/>
      <c r="D214" s="202" t="s">
        <v>72</v>
      </c>
      <c r="E214" s="214" t="s">
        <v>179</v>
      </c>
      <c r="F214" s="214" t="s">
        <v>278</v>
      </c>
      <c r="G214" s="201"/>
      <c r="H214" s="201"/>
      <c r="I214" s="204"/>
      <c r="J214" s="215">
        <f>BK214</f>
        <v>0</v>
      </c>
      <c r="K214" s="201"/>
      <c r="L214" s="206"/>
      <c r="M214" s="207"/>
      <c r="N214" s="208"/>
      <c r="O214" s="208"/>
      <c r="P214" s="209">
        <f>SUM(P215:P228)</f>
        <v>0</v>
      </c>
      <c r="Q214" s="208"/>
      <c r="R214" s="209">
        <f>SUM(R215:R228)</f>
        <v>0.4299</v>
      </c>
      <c r="S214" s="208"/>
      <c r="T214" s="210">
        <f>SUM(T215:T228)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1" t="s">
        <v>81</v>
      </c>
      <c r="AT214" s="212" t="s">
        <v>72</v>
      </c>
      <c r="AU214" s="212" t="s">
        <v>81</v>
      </c>
      <c r="AY214" s="211" t="s">
        <v>129</v>
      </c>
      <c r="BK214" s="213">
        <f>SUM(BK215:BK228)</f>
        <v>0</v>
      </c>
    </row>
    <row r="215" spans="1:65" s="2" customFormat="1" ht="24.15" customHeight="1">
      <c r="A215" s="36"/>
      <c r="B215" s="37"/>
      <c r="C215" s="216" t="s">
        <v>279</v>
      </c>
      <c r="D215" s="216" t="s">
        <v>131</v>
      </c>
      <c r="E215" s="217" t="s">
        <v>280</v>
      </c>
      <c r="F215" s="218" t="s">
        <v>281</v>
      </c>
      <c r="G215" s="219" t="s">
        <v>282</v>
      </c>
      <c r="H215" s="220">
        <v>1</v>
      </c>
      <c r="I215" s="221"/>
      <c r="J215" s="222">
        <f>ROUND(I215*H215,2)</f>
        <v>0</v>
      </c>
      <c r="K215" s="218" t="s">
        <v>135</v>
      </c>
      <c r="L215" s="42"/>
      <c r="M215" s="223" t="s">
        <v>1</v>
      </c>
      <c r="N215" s="224" t="s">
        <v>38</v>
      </c>
      <c r="O215" s="89"/>
      <c r="P215" s="225">
        <f>O215*H215</f>
        <v>0</v>
      </c>
      <c r="Q215" s="225">
        <v>0.12422</v>
      </c>
      <c r="R215" s="225">
        <f>Q215*H215</f>
        <v>0.12422</v>
      </c>
      <c r="S215" s="225">
        <v>0</v>
      </c>
      <c r="T215" s="22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27" t="s">
        <v>136</v>
      </c>
      <c r="AT215" s="227" t="s">
        <v>131</v>
      </c>
      <c r="AU215" s="227" t="s">
        <v>83</v>
      </c>
      <c r="AY215" s="15" t="s">
        <v>129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5" t="s">
        <v>81</v>
      </c>
      <c r="BK215" s="228">
        <f>ROUND(I215*H215,2)</f>
        <v>0</v>
      </c>
      <c r="BL215" s="15" t="s">
        <v>136</v>
      </c>
      <c r="BM215" s="227" t="s">
        <v>283</v>
      </c>
    </row>
    <row r="216" spans="1:47" s="2" customFormat="1" ht="12">
      <c r="A216" s="36"/>
      <c r="B216" s="37"/>
      <c r="C216" s="38"/>
      <c r="D216" s="229" t="s">
        <v>138</v>
      </c>
      <c r="E216" s="38"/>
      <c r="F216" s="230" t="s">
        <v>284</v>
      </c>
      <c r="G216" s="38"/>
      <c r="H216" s="38"/>
      <c r="I216" s="231"/>
      <c r="J216" s="38"/>
      <c r="K216" s="38"/>
      <c r="L216" s="42"/>
      <c r="M216" s="232"/>
      <c r="N216" s="233"/>
      <c r="O216" s="89"/>
      <c r="P216" s="89"/>
      <c r="Q216" s="89"/>
      <c r="R216" s="89"/>
      <c r="S216" s="89"/>
      <c r="T216" s="90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5" t="s">
        <v>138</v>
      </c>
      <c r="AU216" s="15" t="s">
        <v>83</v>
      </c>
    </row>
    <row r="217" spans="1:65" s="2" customFormat="1" ht="24.15" customHeight="1">
      <c r="A217" s="36"/>
      <c r="B217" s="37"/>
      <c r="C217" s="246" t="s">
        <v>285</v>
      </c>
      <c r="D217" s="246" t="s">
        <v>245</v>
      </c>
      <c r="E217" s="247" t="s">
        <v>286</v>
      </c>
      <c r="F217" s="248" t="s">
        <v>287</v>
      </c>
      <c r="G217" s="249" t="s">
        <v>282</v>
      </c>
      <c r="H217" s="250">
        <v>1</v>
      </c>
      <c r="I217" s="251"/>
      <c r="J217" s="252">
        <f>ROUND(I217*H217,2)</f>
        <v>0</v>
      </c>
      <c r="K217" s="248" t="s">
        <v>135</v>
      </c>
      <c r="L217" s="253"/>
      <c r="M217" s="254" t="s">
        <v>1</v>
      </c>
      <c r="N217" s="255" t="s">
        <v>38</v>
      </c>
      <c r="O217" s="89"/>
      <c r="P217" s="225">
        <f>O217*H217</f>
        <v>0</v>
      </c>
      <c r="Q217" s="225">
        <v>0.072</v>
      </c>
      <c r="R217" s="225">
        <f>Q217*H217</f>
        <v>0.072</v>
      </c>
      <c r="S217" s="225">
        <v>0</v>
      </c>
      <c r="T217" s="22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27" t="s">
        <v>179</v>
      </c>
      <c r="AT217" s="227" t="s">
        <v>245</v>
      </c>
      <c r="AU217" s="227" t="s">
        <v>83</v>
      </c>
      <c r="AY217" s="15" t="s">
        <v>129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5" t="s">
        <v>81</v>
      </c>
      <c r="BK217" s="228">
        <f>ROUND(I217*H217,2)</f>
        <v>0</v>
      </c>
      <c r="BL217" s="15" t="s">
        <v>136</v>
      </c>
      <c r="BM217" s="227" t="s">
        <v>288</v>
      </c>
    </row>
    <row r="218" spans="1:47" s="2" customFormat="1" ht="12">
      <c r="A218" s="36"/>
      <c r="B218" s="37"/>
      <c r="C218" s="38"/>
      <c r="D218" s="229" t="s">
        <v>138</v>
      </c>
      <c r="E218" s="38"/>
      <c r="F218" s="230" t="s">
        <v>289</v>
      </c>
      <c r="G218" s="38"/>
      <c r="H218" s="38"/>
      <c r="I218" s="231"/>
      <c r="J218" s="38"/>
      <c r="K218" s="38"/>
      <c r="L218" s="42"/>
      <c r="M218" s="232"/>
      <c r="N218" s="233"/>
      <c r="O218" s="89"/>
      <c r="P218" s="89"/>
      <c r="Q218" s="89"/>
      <c r="R218" s="89"/>
      <c r="S218" s="89"/>
      <c r="T218" s="90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138</v>
      </c>
      <c r="AU218" s="15" t="s">
        <v>83</v>
      </c>
    </row>
    <row r="219" spans="1:65" s="2" customFormat="1" ht="24.15" customHeight="1">
      <c r="A219" s="36"/>
      <c r="B219" s="37"/>
      <c r="C219" s="246" t="s">
        <v>290</v>
      </c>
      <c r="D219" s="246" t="s">
        <v>245</v>
      </c>
      <c r="E219" s="247" t="s">
        <v>291</v>
      </c>
      <c r="F219" s="248" t="s">
        <v>292</v>
      </c>
      <c r="G219" s="249" t="s">
        <v>282</v>
      </c>
      <c r="H219" s="250">
        <v>1</v>
      </c>
      <c r="I219" s="251"/>
      <c r="J219" s="252">
        <f>ROUND(I219*H219,2)</f>
        <v>0</v>
      </c>
      <c r="K219" s="248" t="s">
        <v>135</v>
      </c>
      <c r="L219" s="253"/>
      <c r="M219" s="254" t="s">
        <v>1</v>
      </c>
      <c r="N219" s="255" t="s">
        <v>38</v>
      </c>
      <c r="O219" s="89"/>
      <c r="P219" s="225">
        <f>O219*H219</f>
        <v>0</v>
      </c>
      <c r="Q219" s="225">
        <v>0.11</v>
      </c>
      <c r="R219" s="225">
        <f>Q219*H219</f>
        <v>0.11</v>
      </c>
      <c r="S219" s="225">
        <v>0</v>
      </c>
      <c r="T219" s="22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7" t="s">
        <v>179</v>
      </c>
      <c r="AT219" s="227" t="s">
        <v>245</v>
      </c>
      <c r="AU219" s="227" t="s">
        <v>83</v>
      </c>
      <c r="AY219" s="15" t="s">
        <v>129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5" t="s">
        <v>81</v>
      </c>
      <c r="BK219" s="228">
        <f>ROUND(I219*H219,2)</f>
        <v>0</v>
      </c>
      <c r="BL219" s="15" t="s">
        <v>136</v>
      </c>
      <c r="BM219" s="227" t="s">
        <v>293</v>
      </c>
    </row>
    <row r="220" spans="1:47" s="2" customFormat="1" ht="12">
      <c r="A220" s="36"/>
      <c r="B220" s="37"/>
      <c r="C220" s="38"/>
      <c r="D220" s="229" t="s">
        <v>138</v>
      </c>
      <c r="E220" s="38"/>
      <c r="F220" s="230" t="s">
        <v>294</v>
      </c>
      <c r="G220" s="38"/>
      <c r="H220" s="38"/>
      <c r="I220" s="231"/>
      <c r="J220" s="38"/>
      <c r="K220" s="38"/>
      <c r="L220" s="42"/>
      <c r="M220" s="232"/>
      <c r="N220" s="233"/>
      <c r="O220" s="89"/>
      <c r="P220" s="89"/>
      <c r="Q220" s="89"/>
      <c r="R220" s="89"/>
      <c r="S220" s="89"/>
      <c r="T220" s="90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5" t="s">
        <v>138</v>
      </c>
      <c r="AU220" s="15" t="s">
        <v>83</v>
      </c>
    </row>
    <row r="221" spans="1:65" s="2" customFormat="1" ht="24.15" customHeight="1">
      <c r="A221" s="36"/>
      <c r="B221" s="37"/>
      <c r="C221" s="246" t="s">
        <v>295</v>
      </c>
      <c r="D221" s="246" t="s">
        <v>245</v>
      </c>
      <c r="E221" s="247" t="s">
        <v>296</v>
      </c>
      <c r="F221" s="248" t="s">
        <v>297</v>
      </c>
      <c r="G221" s="249" t="s">
        <v>282</v>
      </c>
      <c r="H221" s="250">
        <v>1</v>
      </c>
      <c r="I221" s="251"/>
      <c r="J221" s="252">
        <f>ROUND(I221*H221,2)</f>
        <v>0</v>
      </c>
      <c r="K221" s="248" t="s">
        <v>135</v>
      </c>
      <c r="L221" s="253"/>
      <c r="M221" s="254" t="s">
        <v>1</v>
      </c>
      <c r="N221" s="255" t="s">
        <v>38</v>
      </c>
      <c r="O221" s="89"/>
      <c r="P221" s="225">
        <f>O221*H221</f>
        <v>0</v>
      </c>
      <c r="Q221" s="225">
        <v>0.057</v>
      </c>
      <c r="R221" s="225">
        <f>Q221*H221</f>
        <v>0.057</v>
      </c>
      <c r="S221" s="225">
        <v>0</v>
      </c>
      <c r="T221" s="22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27" t="s">
        <v>179</v>
      </c>
      <c r="AT221" s="227" t="s">
        <v>245</v>
      </c>
      <c r="AU221" s="227" t="s">
        <v>83</v>
      </c>
      <c r="AY221" s="15" t="s">
        <v>129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5" t="s">
        <v>81</v>
      </c>
      <c r="BK221" s="228">
        <f>ROUND(I221*H221,2)</f>
        <v>0</v>
      </c>
      <c r="BL221" s="15" t="s">
        <v>136</v>
      </c>
      <c r="BM221" s="227" t="s">
        <v>298</v>
      </c>
    </row>
    <row r="222" spans="1:47" s="2" customFormat="1" ht="12">
      <c r="A222" s="36"/>
      <c r="B222" s="37"/>
      <c r="C222" s="38"/>
      <c r="D222" s="229" t="s">
        <v>138</v>
      </c>
      <c r="E222" s="38"/>
      <c r="F222" s="230" t="s">
        <v>299</v>
      </c>
      <c r="G222" s="38"/>
      <c r="H222" s="38"/>
      <c r="I222" s="231"/>
      <c r="J222" s="38"/>
      <c r="K222" s="38"/>
      <c r="L222" s="42"/>
      <c r="M222" s="232"/>
      <c r="N222" s="233"/>
      <c r="O222" s="89"/>
      <c r="P222" s="89"/>
      <c r="Q222" s="89"/>
      <c r="R222" s="89"/>
      <c r="S222" s="89"/>
      <c r="T222" s="90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5" t="s">
        <v>138</v>
      </c>
      <c r="AU222" s="15" t="s">
        <v>83</v>
      </c>
    </row>
    <row r="223" spans="1:65" s="2" customFormat="1" ht="16.5" customHeight="1">
      <c r="A223" s="36"/>
      <c r="B223" s="37"/>
      <c r="C223" s="216" t="s">
        <v>300</v>
      </c>
      <c r="D223" s="216" t="s">
        <v>131</v>
      </c>
      <c r="E223" s="217" t="s">
        <v>301</v>
      </c>
      <c r="F223" s="218" t="s">
        <v>302</v>
      </c>
      <c r="G223" s="219" t="s">
        <v>282</v>
      </c>
      <c r="H223" s="220">
        <v>1</v>
      </c>
      <c r="I223" s="221"/>
      <c r="J223" s="222">
        <f>ROUND(I223*H223,2)</f>
        <v>0</v>
      </c>
      <c r="K223" s="218" t="s">
        <v>135</v>
      </c>
      <c r="L223" s="42"/>
      <c r="M223" s="223" t="s">
        <v>1</v>
      </c>
      <c r="N223" s="224" t="s">
        <v>38</v>
      </c>
      <c r="O223" s="89"/>
      <c r="P223" s="225">
        <f>O223*H223</f>
        <v>0</v>
      </c>
      <c r="Q223" s="225">
        <v>0.00468</v>
      </c>
      <c r="R223" s="225">
        <f>Q223*H223</f>
        <v>0.00468</v>
      </c>
      <c r="S223" s="225">
        <v>0</v>
      </c>
      <c r="T223" s="22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27" t="s">
        <v>136</v>
      </c>
      <c r="AT223" s="227" t="s">
        <v>131</v>
      </c>
      <c r="AU223" s="227" t="s">
        <v>83</v>
      </c>
      <c r="AY223" s="15" t="s">
        <v>129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5" t="s">
        <v>81</v>
      </c>
      <c r="BK223" s="228">
        <f>ROUND(I223*H223,2)</f>
        <v>0</v>
      </c>
      <c r="BL223" s="15" t="s">
        <v>136</v>
      </c>
      <c r="BM223" s="227" t="s">
        <v>303</v>
      </c>
    </row>
    <row r="224" spans="1:47" s="2" customFormat="1" ht="12">
      <c r="A224" s="36"/>
      <c r="B224" s="37"/>
      <c r="C224" s="38"/>
      <c r="D224" s="229" t="s">
        <v>138</v>
      </c>
      <c r="E224" s="38"/>
      <c r="F224" s="230" t="s">
        <v>304</v>
      </c>
      <c r="G224" s="38"/>
      <c r="H224" s="38"/>
      <c r="I224" s="231"/>
      <c r="J224" s="38"/>
      <c r="K224" s="38"/>
      <c r="L224" s="42"/>
      <c r="M224" s="232"/>
      <c r="N224" s="233"/>
      <c r="O224" s="89"/>
      <c r="P224" s="89"/>
      <c r="Q224" s="89"/>
      <c r="R224" s="89"/>
      <c r="S224" s="89"/>
      <c r="T224" s="90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5" t="s">
        <v>138</v>
      </c>
      <c r="AU224" s="15" t="s">
        <v>83</v>
      </c>
    </row>
    <row r="225" spans="1:65" s="2" customFormat="1" ht="16.5" customHeight="1">
      <c r="A225" s="36"/>
      <c r="B225" s="37"/>
      <c r="C225" s="246" t="s">
        <v>305</v>
      </c>
      <c r="D225" s="246" t="s">
        <v>245</v>
      </c>
      <c r="E225" s="247" t="s">
        <v>306</v>
      </c>
      <c r="F225" s="248" t="s">
        <v>307</v>
      </c>
      <c r="G225" s="249" t="s">
        <v>282</v>
      </c>
      <c r="H225" s="250">
        <v>1</v>
      </c>
      <c r="I225" s="251"/>
      <c r="J225" s="252">
        <f>ROUND(I225*H225,2)</f>
        <v>0</v>
      </c>
      <c r="K225" s="248" t="s">
        <v>135</v>
      </c>
      <c r="L225" s="253"/>
      <c r="M225" s="254" t="s">
        <v>1</v>
      </c>
      <c r="N225" s="255" t="s">
        <v>38</v>
      </c>
      <c r="O225" s="89"/>
      <c r="P225" s="225">
        <f>O225*H225</f>
        <v>0</v>
      </c>
      <c r="Q225" s="225">
        <v>0.058</v>
      </c>
      <c r="R225" s="225">
        <f>Q225*H225</f>
        <v>0.058</v>
      </c>
      <c r="S225" s="225">
        <v>0</v>
      </c>
      <c r="T225" s="22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27" t="s">
        <v>179</v>
      </c>
      <c r="AT225" s="227" t="s">
        <v>245</v>
      </c>
      <c r="AU225" s="227" t="s">
        <v>83</v>
      </c>
      <c r="AY225" s="15" t="s">
        <v>129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5" t="s">
        <v>81</v>
      </c>
      <c r="BK225" s="228">
        <f>ROUND(I225*H225,2)</f>
        <v>0</v>
      </c>
      <c r="BL225" s="15" t="s">
        <v>136</v>
      </c>
      <c r="BM225" s="227" t="s">
        <v>308</v>
      </c>
    </row>
    <row r="226" spans="1:47" s="2" customFormat="1" ht="12">
      <c r="A226" s="36"/>
      <c r="B226" s="37"/>
      <c r="C226" s="38"/>
      <c r="D226" s="229" t="s">
        <v>138</v>
      </c>
      <c r="E226" s="38"/>
      <c r="F226" s="230" t="s">
        <v>309</v>
      </c>
      <c r="G226" s="38"/>
      <c r="H226" s="38"/>
      <c r="I226" s="231"/>
      <c r="J226" s="38"/>
      <c r="K226" s="38"/>
      <c r="L226" s="42"/>
      <c r="M226" s="232"/>
      <c r="N226" s="233"/>
      <c r="O226" s="89"/>
      <c r="P226" s="89"/>
      <c r="Q226" s="89"/>
      <c r="R226" s="89"/>
      <c r="S226" s="89"/>
      <c r="T226" s="90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5" t="s">
        <v>138</v>
      </c>
      <c r="AU226" s="15" t="s">
        <v>83</v>
      </c>
    </row>
    <row r="227" spans="1:65" s="2" customFormat="1" ht="21.75" customHeight="1">
      <c r="A227" s="36"/>
      <c r="B227" s="37"/>
      <c r="C227" s="246" t="s">
        <v>310</v>
      </c>
      <c r="D227" s="246" t="s">
        <v>245</v>
      </c>
      <c r="E227" s="247" t="s">
        <v>311</v>
      </c>
      <c r="F227" s="248" t="s">
        <v>312</v>
      </c>
      <c r="G227" s="249" t="s">
        <v>282</v>
      </c>
      <c r="H227" s="250">
        <v>1</v>
      </c>
      <c r="I227" s="251"/>
      <c r="J227" s="252">
        <f>ROUND(I227*H227,2)</f>
        <v>0</v>
      </c>
      <c r="K227" s="248" t="s">
        <v>1</v>
      </c>
      <c r="L227" s="253"/>
      <c r="M227" s="254" t="s">
        <v>1</v>
      </c>
      <c r="N227" s="255" t="s">
        <v>38</v>
      </c>
      <c r="O227" s="89"/>
      <c r="P227" s="225">
        <f>O227*H227</f>
        <v>0</v>
      </c>
      <c r="Q227" s="225">
        <v>0.004</v>
      </c>
      <c r="R227" s="225">
        <f>Q227*H227</f>
        <v>0.004</v>
      </c>
      <c r="S227" s="225">
        <v>0</v>
      </c>
      <c r="T227" s="22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27" t="s">
        <v>179</v>
      </c>
      <c r="AT227" s="227" t="s">
        <v>245</v>
      </c>
      <c r="AU227" s="227" t="s">
        <v>83</v>
      </c>
      <c r="AY227" s="15" t="s">
        <v>129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5" t="s">
        <v>81</v>
      </c>
      <c r="BK227" s="228">
        <f>ROUND(I227*H227,2)</f>
        <v>0</v>
      </c>
      <c r="BL227" s="15" t="s">
        <v>136</v>
      </c>
      <c r="BM227" s="227" t="s">
        <v>313</v>
      </c>
    </row>
    <row r="228" spans="1:47" s="2" customFormat="1" ht="12">
      <c r="A228" s="36"/>
      <c r="B228" s="37"/>
      <c r="C228" s="38"/>
      <c r="D228" s="229" t="s">
        <v>138</v>
      </c>
      <c r="E228" s="38"/>
      <c r="F228" s="230" t="s">
        <v>312</v>
      </c>
      <c r="G228" s="38"/>
      <c r="H228" s="38"/>
      <c r="I228" s="231"/>
      <c r="J228" s="38"/>
      <c r="K228" s="38"/>
      <c r="L228" s="42"/>
      <c r="M228" s="232"/>
      <c r="N228" s="233"/>
      <c r="O228" s="89"/>
      <c r="P228" s="89"/>
      <c r="Q228" s="89"/>
      <c r="R228" s="89"/>
      <c r="S228" s="89"/>
      <c r="T228" s="90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5" t="s">
        <v>138</v>
      </c>
      <c r="AU228" s="15" t="s">
        <v>83</v>
      </c>
    </row>
    <row r="229" spans="1:63" s="12" customFormat="1" ht="22.8" customHeight="1">
      <c r="A229" s="12"/>
      <c r="B229" s="200"/>
      <c r="C229" s="201"/>
      <c r="D229" s="202" t="s">
        <v>72</v>
      </c>
      <c r="E229" s="214" t="s">
        <v>314</v>
      </c>
      <c r="F229" s="214" t="s">
        <v>315</v>
      </c>
      <c r="G229" s="201"/>
      <c r="H229" s="201"/>
      <c r="I229" s="204"/>
      <c r="J229" s="215">
        <f>BK229</f>
        <v>0</v>
      </c>
      <c r="K229" s="201"/>
      <c r="L229" s="206"/>
      <c r="M229" s="207"/>
      <c r="N229" s="208"/>
      <c r="O229" s="208"/>
      <c r="P229" s="209">
        <f>SUM(P230:P232)</f>
        <v>0</v>
      </c>
      <c r="Q229" s="208"/>
      <c r="R229" s="209">
        <f>SUM(R230:R232)</f>
        <v>0.05581</v>
      </c>
      <c r="S229" s="208"/>
      <c r="T229" s="210">
        <f>SUM(T230:T232)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1" t="s">
        <v>81</v>
      </c>
      <c r="AT229" s="212" t="s">
        <v>72</v>
      </c>
      <c r="AU229" s="212" t="s">
        <v>81</v>
      </c>
      <c r="AY229" s="211" t="s">
        <v>129</v>
      </c>
      <c r="BK229" s="213">
        <f>SUM(BK230:BK232)</f>
        <v>0</v>
      </c>
    </row>
    <row r="230" spans="1:65" s="2" customFormat="1" ht="21.75" customHeight="1">
      <c r="A230" s="36"/>
      <c r="B230" s="37"/>
      <c r="C230" s="216" t="s">
        <v>316</v>
      </c>
      <c r="D230" s="216" t="s">
        <v>131</v>
      </c>
      <c r="E230" s="217" t="s">
        <v>317</v>
      </c>
      <c r="F230" s="218" t="s">
        <v>318</v>
      </c>
      <c r="G230" s="219" t="s">
        <v>282</v>
      </c>
      <c r="H230" s="220">
        <v>1</v>
      </c>
      <c r="I230" s="221"/>
      <c r="J230" s="222">
        <f>ROUND(I230*H230,2)</f>
        <v>0</v>
      </c>
      <c r="K230" s="218" t="s">
        <v>135</v>
      </c>
      <c r="L230" s="42"/>
      <c r="M230" s="223" t="s">
        <v>1</v>
      </c>
      <c r="N230" s="224" t="s">
        <v>38</v>
      </c>
      <c r="O230" s="89"/>
      <c r="P230" s="225">
        <f>O230*H230</f>
        <v>0</v>
      </c>
      <c r="Q230" s="225">
        <v>0.05581</v>
      </c>
      <c r="R230" s="225">
        <f>Q230*H230</f>
        <v>0.05581</v>
      </c>
      <c r="S230" s="225">
        <v>0</v>
      </c>
      <c r="T230" s="22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27" t="s">
        <v>136</v>
      </c>
      <c r="AT230" s="227" t="s">
        <v>131</v>
      </c>
      <c r="AU230" s="227" t="s">
        <v>83</v>
      </c>
      <c r="AY230" s="15" t="s">
        <v>129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5" t="s">
        <v>81</v>
      </c>
      <c r="BK230" s="228">
        <f>ROUND(I230*H230,2)</f>
        <v>0</v>
      </c>
      <c r="BL230" s="15" t="s">
        <v>136</v>
      </c>
      <c r="BM230" s="227" t="s">
        <v>319</v>
      </c>
    </row>
    <row r="231" spans="1:47" s="2" customFormat="1" ht="12">
      <c r="A231" s="36"/>
      <c r="B231" s="37"/>
      <c r="C231" s="38"/>
      <c r="D231" s="229" t="s">
        <v>138</v>
      </c>
      <c r="E231" s="38"/>
      <c r="F231" s="230" t="s">
        <v>320</v>
      </c>
      <c r="G231" s="38"/>
      <c r="H231" s="38"/>
      <c r="I231" s="231"/>
      <c r="J231" s="38"/>
      <c r="K231" s="38"/>
      <c r="L231" s="42"/>
      <c r="M231" s="232"/>
      <c r="N231" s="233"/>
      <c r="O231" s="89"/>
      <c r="P231" s="89"/>
      <c r="Q231" s="89"/>
      <c r="R231" s="89"/>
      <c r="S231" s="89"/>
      <c r="T231" s="90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5" t="s">
        <v>138</v>
      </c>
      <c r="AU231" s="15" t="s">
        <v>83</v>
      </c>
    </row>
    <row r="232" spans="1:47" s="2" customFormat="1" ht="12">
      <c r="A232" s="36"/>
      <c r="B232" s="37"/>
      <c r="C232" s="38"/>
      <c r="D232" s="229" t="s">
        <v>153</v>
      </c>
      <c r="E232" s="38"/>
      <c r="F232" s="245" t="s">
        <v>321</v>
      </c>
      <c r="G232" s="38"/>
      <c r="H232" s="38"/>
      <c r="I232" s="231"/>
      <c r="J232" s="38"/>
      <c r="K232" s="38"/>
      <c r="L232" s="42"/>
      <c r="M232" s="232"/>
      <c r="N232" s="233"/>
      <c r="O232" s="89"/>
      <c r="P232" s="89"/>
      <c r="Q232" s="89"/>
      <c r="R232" s="89"/>
      <c r="S232" s="89"/>
      <c r="T232" s="90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5" t="s">
        <v>153</v>
      </c>
      <c r="AU232" s="15" t="s">
        <v>83</v>
      </c>
    </row>
    <row r="233" spans="1:63" s="12" customFormat="1" ht="22.8" customHeight="1">
      <c r="A233" s="12"/>
      <c r="B233" s="200"/>
      <c r="C233" s="201"/>
      <c r="D233" s="202" t="s">
        <v>72</v>
      </c>
      <c r="E233" s="214" t="s">
        <v>185</v>
      </c>
      <c r="F233" s="214" t="s">
        <v>322</v>
      </c>
      <c r="G233" s="201"/>
      <c r="H233" s="201"/>
      <c r="I233" s="204"/>
      <c r="J233" s="215">
        <f>BK233</f>
        <v>0</v>
      </c>
      <c r="K233" s="201"/>
      <c r="L233" s="206"/>
      <c r="M233" s="207"/>
      <c r="N233" s="208"/>
      <c r="O233" s="208"/>
      <c r="P233" s="209">
        <f>SUM(P234:P286)</f>
        <v>0</v>
      </c>
      <c r="Q233" s="208"/>
      <c r="R233" s="209">
        <f>SUM(R234:R286)</f>
        <v>101.98821280000001</v>
      </c>
      <c r="S233" s="208"/>
      <c r="T233" s="210">
        <f>SUM(T234:T286)</f>
        <v>3.22088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1" t="s">
        <v>81</v>
      </c>
      <c r="AT233" s="212" t="s">
        <v>72</v>
      </c>
      <c r="AU233" s="212" t="s">
        <v>81</v>
      </c>
      <c r="AY233" s="211" t="s">
        <v>129</v>
      </c>
      <c r="BK233" s="213">
        <f>SUM(BK234:BK286)</f>
        <v>0</v>
      </c>
    </row>
    <row r="234" spans="1:65" s="2" customFormat="1" ht="16.5" customHeight="1">
      <c r="A234" s="36"/>
      <c r="B234" s="37"/>
      <c r="C234" s="216" t="s">
        <v>323</v>
      </c>
      <c r="D234" s="216" t="s">
        <v>131</v>
      </c>
      <c r="E234" s="217" t="s">
        <v>324</v>
      </c>
      <c r="F234" s="218" t="s">
        <v>325</v>
      </c>
      <c r="G234" s="219" t="s">
        <v>326</v>
      </c>
      <c r="H234" s="220">
        <v>290</v>
      </c>
      <c r="I234" s="221"/>
      <c r="J234" s="222">
        <f>ROUND(I234*H234,2)</f>
        <v>0</v>
      </c>
      <c r="K234" s="218" t="s">
        <v>135</v>
      </c>
      <c r="L234" s="42"/>
      <c r="M234" s="223" t="s">
        <v>1</v>
      </c>
      <c r="N234" s="224" t="s">
        <v>38</v>
      </c>
      <c r="O234" s="89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27" t="s">
        <v>136</v>
      </c>
      <c r="AT234" s="227" t="s">
        <v>131</v>
      </c>
      <c r="AU234" s="227" t="s">
        <v>83</v>
      </c>
      <c r="AY234" s="15" t="s">
        <v>129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5" t="s">
        <v>81</v>
      </c>
      <c r="BK234" s="228">
        <f>ROUND(I234*H234,2)</f>
        <v>0</v>
      </c>
      <c r="BL234" s="15" t="s">
        <v>136</v>
      </c>
      <c r="BM234" s="227" t="s">
        <v>327</v>
      </c>
    </row>
    <row r="235" spans="1:47" s="2" customFormat="1" ht="12">
      <c r="A235" s="36"/>
      <c r="B235" s="37"/>
      <c r="C235" s="38"/>
      <c r="D235" s="229" t="s">
        <v>138</v>
      </c>
      <c r="E235" s="38"/>
      <c r="F235" s="230" t="s">
        <v>328</v>
      </c>
      <c r="G235" s="38"/>
      <c r="H235" s="38"/>
      <c r="I235" s="231"/>
      <c r="J235" s="38"/>
      <c r="K235" s="38"/>
      <c r="L235" s="42"/>
      <c r="M235" s="232"/>
      <c r="N235" s="233"/>
      <c r="O235" s="89"/>
      <c r="P235" s="89"/>
      <c r="Q235" s="89"/>
      <c r="R235" s="89"/>
      <c r="S235" s="89"/>
      <c r="T235" s="90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5" t="s">
        <v>138</v>
      </c>
      <c r="AU235" s="15" t="s">
        <v>83</v>
      </c>
    </row>
    <row r="236" spans="1:47" s="2" customFormat="1" ht="12">
      <c r="A236" s="36"/>
      <c r="B236" s="37"/>
      <c r="C236" s="38"/>
      <c r="D236" s="229" t="s">
        <v>153</v>
      </c>
      <c r="E236" s="38"/>
      <c r="F236" s="245" t="s">
        <v>329</v>
      </c>
      <c r="G236" s="38"/>
      <c r="H236" s="38"/>
      <c r="I236" s="231"/>
      <c r="J236" s="38"/>
      <c r="K236" s="38"/>
      <c r="L236" s="42"/>
      <c r="M236" s="232"/>
      <c r="N236" s="233"/>
      <c r="O236" s="89"/>
      <c r="P236" s="89"/>
      <c r="Q236" s="89"/>
      <c r="R236" s="89"/>
      <c r="S236" s="89"/>
      <c r="T236" s="90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153</v>
      </c>
      <c r="AU236" s="15" t="s">
        <v>83</v>
      </c>
    </row>
    <row r="237" spans="1:65" s="2" customFormat="1" ht="16.5" customHeight="1">
      <c r="A237" s="36"/>
      <c r="B237" s="37"/>
      <c r="C237" s="216" t="s">
        <v>330</v>
      </c>
      <c r="D237" s="216" t="s">
        <v>131</v>
      </c>
      <c r="E237" s="217" t="s">
        <v>331</v>
      </c>
      <c r="F237" s="218" t="s">
        <v>332</v>
      </c>
      <c r="G237" s="219" t="s">
        <v>333</v>
      </c>
      <c r="H237" s="220">
        <v>13.5</v>
      </c>
      <c r="I237" s="221"/>
      <c r="J237" s="222">
        <f>ROUND(I237*H237,2)</f>
        <v>0</v>
      </c>
      <c r="K237" s="218" t="s">
        <v>135</v>
      </c>
      <c r="L237" s="42"/>
      <c r="M237" s="223" t="s">
        <v>1</v>
      </c>
      <c r="N237" s="224" t="s">
        <v>38</v>
      </c>
      <c r="O237" s="89"/>
      <c r="P237" s="225">
        <f>O237*H237</f>
        <v>0</v>
      </c>
      <c r="Q237" s="225">
        <v>0.04008</v>
      </c>
      <c r="R237" s="225">
        <f>Q237*H237</f>
        <v>0.54108</v>
      </c>
      <c r="S237" s="225">
        <v>0</v>
      </c>
      <c r="T237" s="22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27" t="s">
        <v>136</v>
      </c>
      <c r="AT237" s="227" t="s">
        <v>131</v>
      </c>
      <c r="AU237" s="227" t="s">
        <v>83</v>
      </c>
      <c r="AY237" s="15" t="s">
        <v>129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5" t="s">
        <v>81</v>
      </c>
      <c r="BK237" s="228">
        <f>ROUND(I237*H237,2)</f>
        <v>0</v>
      </c>
      <c r="BL237" s="15" t="s">
        <v>136</v>
      </c>
      <c r="BM237" s="227" t="s">
        <v>334</v>
      </c>
    </row>
    <row r="238" spans="1:47" s="2" customFormat="1" ht="12">
      <c r="A238" s="36"/>
      <c r="B238" s="37"/>
      <c r="C238" s="38"/>
      <c r="D238" s="229" t="s">
        <v>138</v>
      </c>
      <c r="E238" s="38"/>
      <c r="F238" s="230" t="s">
        <v>335</v>
      </c>
      <c r="G238" s="38"/>
      <c r="H238" s="38"/>
      <c r="I238" s="231"/>
      <c r="J238" s="38"/>
      <c r="K238" s="38"/>
      <c r="L238" s="42"/>
      <c r="M238" s="232"/>
      <c r="N238" s="233"/>
      <c r="O238" s="89"/>
      <c r="P238" s="89"/>
      <c r="Q238" s="89"/>
      <c r="R238" s="89"/>
      <c r="S238" s="89"/>
      <c r="T238" s="90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5" t="s">
        <v>138</v>
      </c>
      <c r="AU238" s="15" t="s">
        <v>83</v>
      </c>
    </row>
    <row r="239" spans="1:65" s="2" customFormat="1" ht="24.15" customHeight="1">
      <c r="A239" s="36"/>
      <c r="B239" s="37"/>
      <c r="C239" s="216" t="s">
        <v>336</v>
      </c>
      <c r="D239" s="216" t="s">
        <v>131</v>
      </c>
      <c r="E239" s="217" t="s">
        <v>337</v>
      </c>
      <c r="F239" s="218" t="s">
        <v>338</v>
      </c>
      <c r="G239" s="219" t="s">
        <v>282</v>
      </c>
      <c r="H239" s="220">
        <v>7</v>
      </c>
      <c r="I239" s="221"/>
      <c r="J239" s="222">
        <f>ROUND(I239*H239,2)</f>
        <v>0</v>
      </c>
      <c r="K239" s="218" t="s">
        <v>135</v>
      </c>
      <c r="L239" s="42"/>
      <c r="M239" s="223" t="s">
        <v>1</v>
      </c>
      <c r="N239" s="224" t="s">
        <v>38</v>
      </c>
      <c r="O239" s="89"/>
      <c r="P239" s="225">
        <f>O239*H239</f>
        <v>0</v>
      </c>
      <c r="Q239" s="225">
        <v>0.0007</v>
      </c>
      <c r="R239" s="225">
        <f>Q239*H239</f>
        <v>0.0049</v>
      </c>
      <c r="S239" s="225">
        <v>0</v>
      </c>
      <c r="T239" s="22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27" t="s">
        <v>136</v>
      </c>
      <c r="AT239" s="227" t="s">
        <v>131</v>
      </c>
      <c r="AU239" s="227" t="s">
        <v>83</v>
      </c>
      <c r="AY239" s="15" t="s">
        <v>129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5" t="s">
        <v>81</v>
      </c>
      <c r="BK239" s="228">
        <f>ROUND(I239*H239,2)</f>
        <v>0</v>
      </c>
      <c r="BL239" s="15" t="s">
        <v>136</v>
      </c>
      <c r="BM239" s="227" t="s">
        <v>339</v>
      </c>
    </row>
    <row r="240" spans="1:47" s="2" customFormat="1" ht="12">
      <c r="A240" s="36"/>
      <c r="B240" s="37"/>
      <c r="C240" s="38"/>
      <c r="D240" s="229" t="s">
        <v>138</v>
      </c>
      <c r="E240" s="38"/>
      <c r="F240" s="230" t="s">
        <v>340</v>
      </c>
      <c r="G240" s="38"/>
      <c r="H240" s="38"/>
      <c r="I240" s="231"/>
      <c r="J240" s="38"/>
      <c r="K240" s="38"/>
      <c r="L240" s="42"/>
      <c r="M240" s="232"/>
      <c r="N240" s="233"/>
      <c r="O240" s="89"/>
      <c r="P240" s="89"/>
      <c r="Q240" s="89"/>
      <c r="R240" s="89"/>
      <c r="S240" s="89"/>
      <c r="T240" s="90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138</v>
      </c>
      <c r="AU240" s="15" t="s">
        <v>83</v>
      </c>
    </row>
    <row r="241" spans="1:65" s="2" customFormat="1" ht="16.5" customHeight="1">
      <c r="A241" s="36"/>
      <c r="B241" s="37"/>
      <c r="C241" s="246" t="s">
        <v>341</v>
      </c>
      <c r="D241" s="246" t="s">
        <v>245</v>
      </c>
      <c r="E241" s="247" t="s">
        <v>342</v>
      </c>
      <c r="F241" s="248" t="s">
        <v>343</v>
      </c>
      <c r="G241" s="249" t="s">
        <v>282</v>
      </c>
      <c r="H241" s="250">
        <v>2</v>
      </c>
      <c r="I241" s="251"/>
      <c r="J241" s="252">
        <f>ROUND(I241*H241,2)</f>
        <v>0</v>
      </c>
      <c r="K241" s="248" t="s">
        <v>135</v>
      </c>
      <c r="L241" s="253"/>
      <c r="M241" s="254" t="s">
        <v>1</v>
      </c>
      <c r="N241" s="255" t="s">
        <v>38</v>
      </c>
      <c r="O241" s="89"/>
      <c r="P241" s="225">
        <f>O241*H241</f>
        <v>0</v>
      </c>
      <c r="Q241" s="225">
        <v>0.004</v>
      </c>
      <c r="R241" s="225">
        <f>Q241*H241</f>
        <v>0.008</v>
      </c>
      <c r="S241" s="225">
        <v>0</v>
      </c>
      <c r="T241" s="22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27" t="s">
        <v>179</v>
      </c>
      <c r="AT241" s="227" t="s">
        <v>245</v>
      </c>
      <c r="AU241" s="227" t="s">
        <v>83</v>
      </c>
      <c r="AY241" s="15" t="s">
        <v>129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15" t="s">
        <v>81</v>
      </c>
      <c r="BK241" s="228">
        <f>ROUND(I241*H241,2)</f>
        <v>0</v>
      </c>
      <c r="BL241" s="15" t="s">
        <v>136</v>
      </c>
      <c r="BM241" s="227" t="s">
        <v>344</v>
      </c>
    </row>
    <row r="242" spans="1:47" s="2" customFormat="1" ht="12">
      <c r="A242" s="36"/>
      <c r="B242" s="37"/>
      <c r="C242" s="38"/>
      <c r="D242" s="229" t="s">
        <v>138</v>
      </c>
      <c r="E242" s="38"/>
      <c r="F242" s="230" t="s">
        <v>343</v>
      </c>
      <c r="G242" s="38"/>
      <c r="H242" s="38"/>
      <c r="I242" s="231"/>
      <c r="J242" s="38"/>
      <c r="K242" s="38"/>
      <c r="L242" s="42"/>
      <c r="M242" s="232"/>
      <c r="N242" s="233"/>
      <c r="O242" s="89"/>
      <c r="P242" s="89"/>
      <c r="Q242" s="89"/>
      <c r="R242" s="89"/>
      <c r="S242" s="89"/>
      <c r="T242" s="90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138</v>
      </c>
      <c r="AU242" s="15" t="s">
        <v>83</v>
      </c>
    </row>
    <row r="243" spans="1:65" s="2" customFormat="1" ht="16.5" customHeight="1">
      <c r="A243" s="36"/>
      <c r="B243" s="37"/>
      <c r="C243" s="246" t="s">
        <v>345</v>
      </c>
      <c r="D243" s="246" t="s">
        <v>245</v>
      </c>
      <c r="E243" s="247" t="s">
        <v>346</v>
      </c>
      <c r="F243" s="248" t="s">
        <v>347</v>
      </c>
      <c r="G243" s="249" t="s">
        <v>282</v>
      </c>
      <c r="H243" s="250">
        <v>2</v>
      </c>
      <c r="I243" s="251"/>
      <c r="J243" s="252">
        <f>ROUND(I243*H243,2)</f>
        <v>0</v>
      </c>
      <c r="K243" s="248" t="s">
        <v>135</v>
      </c>
      <c r="L243" s="253"/>
      <c r="M243" s="254" t="s">
        <v>1</v>
      </c>
      <c r="N243" s="255" t="s">
        <v>38</v>
      </c>
      <c r="O243" s="89"/>
      <c r="P243" s="225">
        <f>O243*H243</f>
        <v>0</v>
      </c>
      <c r="Q243" s="225">
        <v>0.004</v>
      </c>
      <c r="R243" s="225">
        <f>Q243*H243</f>
        <v>0.008</v>
      </c>
      <c r="S243" s="225">
        <v>0</v>
      </c>
      <c r="T243" s="22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27" t="s">
        <v>179</v>
      </c>
      <c r="AT243" s="227" t="s">
        <v>245</v>
      </c>
      <c r="AU243" s="227" t="s">
        <v>83</v>
      </c>
      <c r="AY243" s="15" t="s">
        <v>129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5" t="s">
        <v>81</v>
      </c>
      <c r="BK243" s="228">
        <f>ROUND(I243*H243,2)</f>
        <v>0</v>
      </c>
      <c r="BL243" s="15" t="s">
        <v>136</v>
      </c>
      <c r="BM243" s="227" t="s">
        <v>348</v>
      </c>
    </row>
    <row r="244" spans="1:47" s="2" customFormat="1" ht="12">
      <c r="A244" s="36"/>
      <c r="B244" s="37"/>
      <c r="C244" s="38"/>
      <c r="D244" s="229" t="s">
        <v>138</v>
      </c>
      <c r="E244" s="38"/>
      <c r="F244" s="230" t="s">
        <v>347</v>
      </c>
      <c r="G244" s="38"/>
      <c r="H244" s="38"/>
      <c r="I244" s="231"/>
      <c r="J244" s="38"/>
      <c r="K244" s="38"/>
      <c r="L244" s="42"/>
      <c r="M244" s="232"/>
      <c r="N244" s="233"/>
      <c r="O244" s="89"/>
      <c r="P244" s="89"/>
      <c r="Q244" s="89"/>
      <c r="R244" s="89"/>
      <c r="S244" s="89"/>
      <c r="T244" s="90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5" t="s">
        <v>138</v>
      </c>
      <c r="AU244" s="15" t="s">
        <v>83</v>
      </c>
    </row>
    <row r="245" spans="1:65" s="2" customFormat="1" ht="16.5" customHeight="1">
      <c r="A245" s="36"/>
      <c r="B245" s="37"/>
      <c r="C245" s="246" t="s">
        <v>349</v>
      </c>
      <c r="D245" s="246" t="s">
        <v>245</v>
      </c>
      <c r="E245" s="247" t="s">
        <v>350</v>
      </c>
      <c r="F245" s="248" t="s">
        <v>351</v>
      </c>
      <c r="G245" s="249" t="s">
        <v>282</v>
      </c>
      <c r="H245" s="250">
        <v>1</v>
      </c>
      <c r="I245" s="251"/>
      <c r="J245" s="252">
        <f>ROUND(I245*H245,2)</f>
        <v>0</v>
      </c>
      <c r="K245" s="248" t="s">
        <v>135</v>
      </c>
      <c r="L245" s="253"/>
      <c r="M245" s="254" t="s">
        <v>1</v>
      </c>
      <c r="N245" s="255" t="s">
        <v>38</v>
      </c>
      <c r="O245" s="89"/>
      <c r="P245" s="225">
        <f>O245*H245</f>
        <v>0</v>
      </c>
      <c r="Q245" s="225">
        <v>0.0035</v>
      </c>
      <c r="R245" s="225">
        <f>Q245*H245</f>
        <v>0.0035</v>
      </c>
      <c r="S245" s="225">
        <v>0</v>
      </c>
      <c r="T245" s="22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27" t="s">
        <v>179</v>
      </c>
      <c r="AT245" s="227" t="s">
        <v>245</v>
      </c>
      <c r="AU245" s="227" t="s">
        <v>83</v>
      </c>
      <c r="AY245" s="15" t="s">
        <v>129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5" t="s">
        <v>81</v>
      </c>
      <c r="BK245" s="228">
        <f>ROUND(I245*H245,2)</f>
        <v>0</v>
      </c>
      <c r="BL245" s="15" t="s">
        <v>136</v>
      </c>
      <c r="BM245" s="227" t="s">
        <v>352</v>
      </c>
    </row>
    <row r="246" spans="1:47" s="2" customFormat="1" ht="12">
      <c r="A246" s="36"/>
      <c r="B246" s="37"/>
      <c r="C246" s="38"/>
      <c r="D246" s="229" t="s">
        <v>138</v>
      </c>
      <c r="E246" s="38"/>
      <c r="F246" s="230" t="s">
        <v>351</v>
      </c>
      <c r="G246" s="38"/>
      <c r="H246" s="38"/>
      <c r="I246" s="231"/>
      <c r="J246" s="38"/>
      <c r="K246" s="38"/>
      <c r="L246" s="42"/>
      <c r="M246" s="232"/>
      <c r="N246" s="233"/>
      <c r="O246" s="89"/>
      <c r="P246" s="89"/>
      <c r="Q246" s="89"/>
      <c r="R246" s="89"/>
      <c r="S246" s="89"/>
      <c r="T246" s="90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5" t="s">
        <v>138</v>
      </c>
      <c r="AU246" s="15" t="s">
        <v>83</v>
      </c>
    </row>
    <row r="247" spans="1:65" s="2" customFormat="1" ht="24.15" customHeight="1">
      <c r="A247" s="36"/>
      <c r="B247" s="37"/>
      <c r="C247" s="216" t="s">
        <v>353</v>
      </c>
      <c r="D247" s="216" t="s">
        <v>131</v>
      </c>
      <c r="E247" s="217" t="s">
        <v>354</v>
      </c>
      <c r="F247" s="218" t="s">
        <v>355</v>
      </c>
      <c r="G247" s="219" t="s">
        <v>282</v>
      </c>
      <c r="H247" s="220">
        <v>6</v>
      </c>
      <c r="I247" s="221"/>
      <c r="J247" s="222">
        <f>ROUND(I247*H247,2)</f>
        <v>0</v>
      </c>
      <c r="K247" s="218" t="s">
        <v>135</v>
      </c>
      <c r="L247" s="42"/>
      <c r="M247" s="223" t="s">
        <v>1</v>
      </c>
      <c r="N247" s="224" t="s">
        <v>38</v>
      </c>
      <c r="O247" s="89"/>
      <c r="P247" s="225">
        <f>O247*H247</f>
        <v>0</v>
      </c>
      <c r="Q247" s="225">
        <v>0.11241</v>
      </c>
      <c r="R247" s="225">
        <f>Q247*H247</f>
        <v>0.67446</v>
      </c>
      <c r="S247" s="225">
        <v>0</v>
      </c>
      <c r="T247" s="22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27" t="s">
        <v>136</v>
      </c>
      <c r="AT247" s="227" t="s">
        <v>131</v>
      </c>
      <c r="AU247" s="227" t="s">
        <v>83</v>
      </c>
      <c r="AY247" s="15" t="s">
        <v>129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5" t="s">
        <v>81</v>
      </c>
      <c r="BK247" s="228">
        <f>ROUND(I247*H247,2)</f>
        <v>0</v>
      </c>
      <c r="BL247" s="15" t="s">
        <v>136</v>
      </c>
      <c r="BM247" s="227" t="s">
        <v>356</v>
      </c>
    </row>
    <row r="248" spans="1:47" s="2" customFormat="1" ht="12">
      <c r="A248" s="36"/>
      <c r="B248" s="37"/>
      <c r="C248" s="38"/>
      <c r="D248" s="229" t="s">
        <v>138</v>
      </c>
      <c r="E248" s="38"/>
      <c r="F248" s="230" t="s">
        <v>357</v>
      </c>
      <c r="G248" s="38"/>
      <c r="H248" s="38"/>
      <c r="I248" s="231"/>
      <c r="J248" s="38"/>
      <c r="K248" s="38"/>
      <c r="L248" s="42"/>
      <c r="M248" s="232"/>
      <c r="N248" s="233"/>
      <c r="O248" s="89"/>
      <c r="P248" s="89"/>
      <c r="Q248" s="89"/>
      <c r="R248" s="89"/>
      <c r="S248" s="89"/>
      <c r="T248" s="90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5" t="s">
        <v>138</v>
      </c>
      <c r="AU248" s="15" t="s">
        <v>83</v>
      </c>
    </row>
    <row r="249" spans="1:65" s="2" customFormat="1" ht="21.75" customHeight="1">
      <c r="A249" s="36"/>
      <c r="B249" s="37"/>
      <c r="C249" s="246" t="s">
        <v>358</v>
      </c>
      <c r="D249" s="246" t="s">
        <v>245</v>
      </c>
      <c r="E249" s="247" t="s">
        <v>359</v>
      </c>
      <c r="F249" s="248" t="s">
        <v>360</v>
      </c>
      <c r="G249" s="249" t="s">
        <v>282</v>
      </c>
      <c r="H249" s="250">
        <v>4</v>
      </c>
      <c r="I249" s="251"/>
      <c r="J249" s="252">
        <f>ROUND(I249*H249,2)</f>
        <v>0</v>
      </c>
      <c r="K249" s="248" t="s">
        <v>135</v>
      </c>
      <c r="L249" s="253"/>
      <c r="M249" s="254" t="s">
        <v>1</v>
      </c>
      <c r="N249" s="255" t="s">
        <v>38</v>
      </c>
      <c r="O249" s="89"/>
      <c r="P249" s="225">
        <f>O249*H249</f>
        <v>0</v>
      </c>
      <c r="Q249" s="225">
        <v>0.0061</v>
      </c>
      <c r="R249" s="225">
        <f>Q249*H249</f>
        <v>0.0244</v>
      </c>
      <c r="S249" s="225">
        <v>0</v>
      </c>
      <c r="T249" s="22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27" t="s">
        <v>179</v>
      </c>
      <c r="AT249" s="227" t="s">
        <v>245</v>
      </c>
      <c r="AU249" s="227" t="s">
        <v>83</v>
      </c>
      <c r="AY249" s="15" t="s">
        <v>129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5" t="s">
        <v>81</v>
      </c>
      <c r="BK249" s="228">
        <f>ROUND(I249*H249,2)</f>
        <v>0</v>
      </c>
      <c r="BL249" s="15" t="s">
        <v>136</v>
      </c>
      <c r="BM249" s="227" t="s">
        <v>361</v>
      </c>
    </row>
    <row r="250" spans="1:47" s="2" customFormat="1" ht="12">
      <c r="A250" s="36"/>
      <c r="B250" s="37"/>
      <c r="C250" s="38"/>
      <c r="D250" s="229" t="s">
        <v>138</v>
      </c>
      <c r="E250" s="38"/>
      <c r="F250" s="230" t="s">
        <v>360</v>
      </c>
      <c r="G250" s="38"/>
      <c r="H250" s="38"/>
      <c r="I250" s="231"/>
      <c r="J250" s="38"/>
      <c r="K250" s="38"/>
      <c r="L250" s="42"/>
      <c r="M250" s="232"/>
      <c r="N250" s="233"/>
      <c r="O250" s="89"/>
      <c r="P250" s="89"/>
      <c r="Q250" s="89"/>
      <c r="R250" s="89"/>
      <c r="S250" s="89"/>
      <c r="T250" s="90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5" t="s">
        <v>138</v>
      </c>
      <c r="AU250" s="15" t="s">
        <v>83</v>
      </c>
    </row>
    <row r="251" spans="1:65" s="2" customFormat="1" ht="16.5" customHeight="1">
      <c r="A251" s="36"/>
      <c r="B251" s="37"/>
      <c r="C251" s="246" t="s">
        <v>362</v>
      </c>
      <c r="D251" s="246" t="s">
        <v>245</v>
      </c>
      <c r="E251" s="247" t="s">
        <v>363</v>
      </c>
      <c r="F251" s="248" t="s">
        <v>364</v>
      </c>
      <c r="G251" s="249" t="s">
        <v>282</v>
      </c>
      <c r="H251" s="250">
        <v>6</v>
      </c>
      <c r="I251" s="251"/>
      <c r="J251" s="252">
        <f>ROUND(I251*H251,2)</f>
        <v>0</v>
      </c>
      <c r="K251" s="248" t="s">
        <v>135</v>
      </c>
      <c r="L251" s="253"/>
      <c r="M251" s="254" t="s">
        <v>1</v>
      </c>
      <c r="N251" s="255" t="s">
        <v>38</v>
      </c>
      <c r="O251" s="89"/>
      <c r="P251" s="225">
        <f>O251*H251</f>
        <v>0</v>
      </c>
      <c r="Q251" s="225">
        <v>0.003</v>
      </c>
      <c r="R251" s="225">
        <f>Q251*H251</f>
        <v>0.018000000000000002</v>
      </c>
      <c r="S251" s="225">
        <v>0</v>
      </c>
      <c r="T251" s="22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27" t="s">
        <v>179</v>
      </c>
      <c r="AT251" s="227" t="s">
        <v>245</v>
      </c>
      <c r="AU251" s="227" t="s">
        <v>83</v>
      </c>
      <c r="AY251" s="15" t="s">
        <v>129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5" t="s">
        <v>81</v>
      </c>
      <c r="BK251" s="228">
        <f>ROUND(I251*H251,2)</f>
        <v>0</v>
      </c>
      <c r="BL251" s="15" t="s">
        <v>136</v>
      </c>
      <c r="BM251" s="227" t="s">
        <v>365</v>
      </c>
    </row>
    <row r="252" spans="1:47" s="2" customFormat="1" ht="12">
      <c r="A252" s="36"/>
      <c r="B252" s="37"/>
      <c r="C252" s="38"/>
      <c r="D252" s="229" t="s">
        <v>138</v>
      </c>
      <c r="E252" s="38"/>
      <c r="F252" s="230" t="s">
        <v>364</v>
      </c>
      <c r="G252" s="38"/>
      <c r="H252" s="38"/>
      <c r="I252" s="231"/>
      <c r="J252" s="38"/>
      <c r="K252" s="38"/>
      <c r="L252" s="42"/>
      <c r="M252" s="232"/>
      <c r="N252" s="233"/>
      <c r="O252" s="89"/>
      <c r="P252" s="89"/>
      <c r="Q252" s="89"/>
      <c r="R252" s="89"/>
      <c r="S252" s="89"/>
      <c r="T252" s="90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5" t="s">
        <v>138</v>
      </c>
      <c r="AU252" s="15" t="s">
        <v>83</v>
      </c>
    </row>
    <row r="253" spans="1:65" s="2" customFormat="1" ht="21.75" customHeight="1">
      <c r="A253" s="36"/>
      <c r="B253" s="37"/>
      <c r="C253" s="246" t="s">
        <v>366</v>
      </c>
      <c r="D253" s="246" t="s">
        <v>245</v>
      </c>
      <c r="E253" s="247" t="s">
        <v>367</v>
      </c>
      <c r="F253" s="248" t="s">
        <v>368</v>
      </c>
      <c r="G253" s="249" t="s">
        <v>282</v>
      </c>
      <c r="H253" s="250">
        <v>14</v>
      </c>
      <c r="I253" s="251"/>
      <c r="J253" s="252">
        <f>ROUND(I253*H253,2)</f>
        <v>0</v>
      </c>
      <c r="K253" s="248" t="s">
        <v>135</v>
      </c>
      <c r="L253" s="253"/>
      <c r="M253" s="254" t="s">
        <v>1</v>
      </c>
      <c r="N253" s="255" t="s">
        <v>38</v>
      </c>
      <c r="O253" s="89"/>
      <c r="P253" s="225">
        <f>O253*H253</f>
        <v>0</v>
      </c>
      <c r="Q253" s="225">
        <v>0.00035</v>
      </c>
      <c r="R253" s="225">
        <f>Q253*H253</f>
        <v>0.0049</v>
      </c>
      <c r="S253" s="225">
        <v>0</v>
      </c>
      <c r="T253" s="22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7" t="s">
        <v>179</v>
      </c>
      <c r="AT253" s="227" t="s">
        <v>245</v>
      </c>
      <c r="AU253" s="227" t="s">
        <v>83</v>
      </c>
      <c r="AY253" s="15" t="s">
        <v>129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5" t="s">
        <v>81</v>
      </c>
      <c r="BK253" s="228">
        <f>ROUND(I253*H253,2)</f>
        <v>0</v>
      </c>
      <c r="BL253" s="15" t="s">
        <v>136</v>
      </c>
      <c r="BM253" s="227" t="s">
        <v>369</v>
      </c>
    </row>
    <row r="254" spans="1:47" s="2" customFormat="1" ht="12">
      <c r="A254" s="36"/>
      <c r="B254" s="37"/>
      <c r="C254" s="38"/>
      <c r="D254" s="229" t="s">
        <v>138</v>
      </c>
      <c r="E254" s="38"/>
      <c r="F254" s="230" t="s">
        <v>368</v>
      </c>
      <c r="G254" s="38"/>
      <c r="H254" s="38"/>
      <c r="I254" s="231"/>
      <c r="J254" s="38"/>
      <c r="K254" s="38"/>
      <c r="L254" s="42"/>
      <c r="M254" s="232"/>
      <c r="N254" s="233"/>
      <c r="O254" s="89"/>
      <c r="P254" s="89"/>
      <c r="Q254" s="89"/>
      <c r="R254" s="89"/>
      <c r="S254" s="89"/>
      <c r="T254" s="90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5" t="s">
        <v>138</v>
      </c>
      <c r="AU254" s="15" t="s">
        <v>83</v>
      </c>
    </row>
    <row r="255" spans="1:65" s="2" customFormat="1" ht="16.5" customHeight="1">
      <c r="A255" s="36"/>
      <c r="B255" s="37"/>
      <c r="C255" s="246" t="s">
        <v>370</v>
      </c>
      <c r="D255" s="246" t="s">
        <v>245</v>
      </c>
      <c r="E255" s="247" t="s">
        <v>371</v>
      </c>
      <c r="F255" s="248" t="s">
        <v>372</v>
      </c>
      <c r="G255" s="249" t="s">
        <v>282</v>
      </c>
      <c r="H255" s="250">
        <v>4</v>
      </c>
      <c r="I255" s="251"/>
      <c r="J255" s="252">
        <f>ROUND(I255*H255,2)</f>
        <v>0</v>
      </c>
      <c r="K255" s="248" t="s">
        <v>135</v>
      </c>
      <c r="L255" s="253"/>
      <c r="M255" s="254" t="s">
        <v>1</v>
      </c>
      <c r="N255" s="255" t="s">
        <v>38</v>
      </c>
      <c r="O255" s="89"/>
      <c r="P255" s="225">
        <f>O255*H255</f>
        <v>0</v>
      </c>
      <c r="Q255" s="225">
        <v>0.0001</v>
      </c>
      <c r="R255" s="225">
        <f>Q255*H255</f>
        <v>0.0004</v>
      </c>
      <c r="S255" s="225">
        <v>0</v>
      </c>
      <c r="T255" s="22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27" t="s">
        <v>179</v>
      </c>
      <c r="AT255" s="227" t="s">
        <v>245</v>
      </c>
      <c r="AU255" s="227" t="s">
        <v>83</v>
      </c>
      <c r="AY255" s="15" t="s">
        <v>129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5" t="s">
        <v>81</v>
      </c>
      <c r="BK255" s="228">
        <f>ROUND(I255*H255,2)</f>
        <v>0</v>
      </c>
      <c r="BL255" s="15" t="s">
        <v>136</v>
      </c>
      <c r="BM255" s="227" t="s">
        <v>373</v>
      </c>
    </row>
    <row r="256" spans="1:47" s="2" customFormat="1" ht="12">
      <c r="A256" s="36"/>
      <c r="B256" s="37"/>
      <c r="C256" s="38"/>
      <c r="D256" s="229" t="s">
        <v>138</v>
      </c>
      <c r="E256" s="38"/>
      <c r="F256" s="230" t="s">
        <v>372</v>
      </c>
      <c r="G256" s="38"/>
      <c r="H256" s="38"/>
      <c r="I256" s="231"/>
      <c r="J256" s="38"/>
      <c r="K256" s="38"/>
      <c r="L256" s="42"/>
      <c r="M256" s="232"/>
      <c r="N256" s="233"/>
      <c r="O256" s="89"/>
      <c r="P256" s="89"/>
      <c r="Q256" s="89"/>
      <c r="R256" s="89"/>
      <c r="S256" s="89"/>
      <c r="T256" s="90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5" t="s">
        <v>138</v>
      </c>
      <c r="AU256" s="15" t="s">
        <v>83</v>
      </c>
    </row>
    <row r="257" spans="1:65" s="2" customFormat="1" ht="24.15" customHeight="1">
      <c r="A257" s="36"/>
      <c r="B257" s="37"/>
      <c r="C257" s="216" t="s">
        <v>374</v>
      </c>
      <c r="D257" s="216" t="s">
        <v>131</v>
      </c>
      <c r="E257" s="217" t="s">
        <v>375</v>
      </c>
      <c r="F257" s="218" t="s">
        <v>376</v>
      </c>
      <c r="G257" s="219" t="s">
        <v>134</v>
      </c>
      <c r="H257" s="220">
        <v>64</v>
      </c>
      <c r="I257" s="221"/>
      <c r="J257" s="222">
        <f>ROUND(I257*H257,2)</f>
        <v>0</v>
      </c>
      <c r="K257" s="218" t="s">
        <v>135</v>
      </c>
      <c r="L257" s="42"/>
      <c r="M257" s="223" t="s">
        <v>1</v>
      </c>
      <c r="N257" s="224" t="s">
        <v>38</v>
      </c>
      <c r="O257" s="89"/>
      <c r="P257" s="225">
        <f>O257*H257</f>
        <v>0</v>
      </c>
      <c r="Q257" s="225">
        <v>0.0012</v>
      </c>
      <c r="R257" s="225">
        <f>Q257*H257</f>
        <v>0.0768</v>
      </c>
      <c r="S257" s="225">
        <v>0</v>
      </c>
      <c r="T257" s="22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27" t="s">
        <v>136</v>
      </c>
      <c r="AT257" s="227" t="s">
        <v>131</v>
      </c>
      <c r="AU257" s="227" t="s">
        <v>83</v>
      </c>
      <c r="AY257" s="15" t="s">
        <v>129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5" t="s">
        <v>81</v>
      </c>
      <c r="BK257" s="228">
        <f>ROUND(I257*H257,2)</f>
        <v>0</v>
      </c>
      <c r="BL257" s="15" t="s">
        <v>136</v>
      </c>
      <c r="BM257" s="227" t="s">
        <v>377</v>
      </c>
    </row>
    <row r="258" spans="1:47" s="2" customFormat="1" ht="12">
      <c r="A258" s="36"/>
      <c r="B258" s="37"/>
      <c r="C258" s="38"/>
      <c r="D258" s="229" t="s">
        <v>138</v>
      </c>
      <c r="E258" s="38"/>
      <c r="F258" s="230" t="s">
        <v>378</v>
      </c>
      <c r="G258" s="38"/>
      <c r="H258" s="38"/>
      <c r="I258" s="231"/>
      <c r="J258" s="38"/>
      <c r="K258" s="38"/>
      <c r="L258" s="42"/>
      <c r="M258" s="232"/>
      <c r="N258" s="233"/>
      <c r="O258" s="89"/>
      <c r="P258" s="89"/>
      <c r="Q258" s="89"/>
      <c r="R258" s="89"/>
      <c r="S258" s="89"/>
      <c r="T258" s="90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5" t="s">
        <v>138</v>
      </c>
      <c r="AU258" s="15" t="s">
        <v>83</v>
      </c>
    </row>
    <row r="259" spans="1:47" s="2" customFormat="1" ht="12">
      <c r="A259" s="36"/>
      <c r="B259" s="37"/>
      <c r="C259" s="38"/>
      <c r="D259" s="229" t="s">
        <v>153</v>
      </c>
      <c r="E259" s="38"/>
      <c r="F259" s="245" t="s">
        <v>379</v>
      </c>
      <c r="G259" s="38"/>
      <c r="H259" s="38"/>
      <c r="I259" s="231"/>
      <c r="J259" s="38"/>
      <c r="K259" s="38"/>
      <c r="L259" s="42"/>
      <c r="M259" s="232"/>
      <c r="N259" s="233"/>
      <c r="O259" s="89"/>
      <c r="P259" s="89"/>
      <c r="Q259" s="89"/>
      <c r="R259" s="89"/>
      <c r="S259" s="89"/>
      <c r="T259" s="90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5" t="s">
        <v>153</v>
      </c>
      <c r="AU259" s="15" t="s">
        <v>83</v>
      </c>
    </row>
    <row r="260" spans="1:65" s="2" customFormat="1" ht="16.5" customHeight="1">
      <c r="A260" s="36"/>
      <c r="B260" s="37"/>
      <c r="C260" s="216" t="s">
        <v>380</v>
      </c>
      <c r="D260" s="216" t="s">
        <v>131</v>
      </c>
      <c r="E260" s="217" t="s">
        <v>381</v>
      </c>
      <c r="F260" s="218" t="s">
        <v>382</v>
      </c>
      <c r="G260" s="219" t="s">
        <v>134</v>
      </c>
      <c r="H260" s="220">
        <v>64</v>
      </c>
      <c r="I260" s="221"/>
      <c r="J260" s="222">
        <f>ROUND(I260*H260,2)</f>
        <v>0</v>
      </c>
      <c r="K260" s="218" t="s">
        <v>135</v>
      </c>
      <c r="L260" s="42"/>
      <c r="M260" s="223" t="s">
        <v>1</v>
      </c>
      <c r="N260" s="224" t="s">
        <v>38</v>
      </c>
      <c r="O260" s="89"/>
      <c r="P260" s="225">
        <f>O260*H260</f>
        <v>0</v>
      </c>
      <c r="Q260" s="225">
        <v>1E-05</v>
      </c>
      <c r="R260" s="225">
        <f>Q260*H260</f>
        <v>0.00064</v>
      </c>
      <c r="S260" s="225">
        <v>0</v>
      </c>
      <c r="T260" s="22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27" t="s">
        <v>136</v>
      </c>
      <c r="AT260" s="227" t="s">
        <v>131</v>
      </c>
      <c r="AU260" s="227" t="s">
        <v>83</v>
      </c>
      <c r="AY260" s="15" t="s">
        <v>129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5" t="s">
        <v>81</v>
      </c>
      <c r="BK260" s="228">
        <f>ROUND(I260*H260,2)</f>
        <v>0</v>
      </c>
      <c r="BL260" s="15" t="s">
        <v>136</v>
      </c>
      <c r="BM260" s="227" t="s">
        <v>383</v>
      </c>
    </row>
    <row r="261" spans="1:47" s="2" customFormat="1" ht="12">
      <c r="A261" s="36"/>
      <c r="B261" s="37"/>
      <c r="C261" s="38"/>
      <c r="D261" s="229" t="s">
        <v>138</v>
      </c>
      <c r="E261" s="38"/>
      <c r="F261" s="230" t="s">
        <v>384</v>
      </c>
      <c r="G261" s="38"/>
      <c r="H261" s="38"/>
      <c r="I261" s="231"/>
      <c r="J261" s="38"/>
      <c r="K261" s="38"/>
      <c r="L261" s="42"/>
      <c r="M261" s="232"/>
      <c r="N261" s="233"/>
      <c r="O261" s="89"/>
      <c r="P261" s="89"/>
      <c r="Q261" s="89"/>
      <c r="R261" s="89"/>
      <c r="S261" s="89"/>
      <c r="T261" s="90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5" t="s">
        <v>138</v>
      </c>
      <c r="AU261" s="15" t="s">
        <v>83</v>
      </c>
    </row>
    <row r="262" spans="1:65" s="2" customFormat="1" ht="33" customHeight="1">
      <c r="A262" s="36"/>
      <c r="B262" s="37"/>
      <c r="C262" s="216" t="s">
        <v>385</v>
      </c>
      <c r="D262" s="216" t="s">
        <v>131</v>
      </c>
      <c r="E262" s="217" t="s">
        <v>386</v>
      </c>
      <c r="F262" s="218" t="s">
        <v>387</v>
      </c>
      <c r="G262" s="219" t="s">
        <v>333</v>
      </c>
      <c r="H262" s="220">
        <v>267.5</v>
      </c>
      <c r="I262" s="221"/>
      <c r="J262" s="222">
        <f>ROUND(I262*H262,2)</f>
        <v>0</v>
      </c>
      <c r="K262" s="218" t="s">
        <v>135</v>
      </c>
      <c r="L262" s="42"/>
      <c r="M262" s="223" t="s">
        <v>1</v>
      </c>
      <c r="N262" s="224" t="s">
        <v>38</v>
      </c>
      <c r="O262" s="89"/>
      <c r="P262" s="225">
        <f>O262*H262</f>
        <v>0</v>
      </c>
      <c r="Q262" s="225">
        <v>0.1554</v>
      </c>
      <c r="R262" s="225">
        <f>Q262*H262</f>
        <v>41.569500000000005</v>
      </c>
      <c r="S262" s="225">
        <v>0</v>
      </c>
      <c r="T262" s="22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7" t="s">
        <v>136</v>
      </c>
      <c r="AT262" s="227" t="s">
        <v>131</v>
      </c>
      <c r="AU262" s="227" t="s">
        <v>83</v>
      </c>
      <c r="AY262" s="15" t="s">
        <v>129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5" t="s">
        <v>81</v>
      </c>
      <c r="BK262" s="228">
        <f>ROUND(I262*H262,2)</f>
        <v>0</v>
      </c>
      <c r="BL262" s="15" t="s">
        <v>136</v>
      </c>
      <c r="BM262" s="227" t="s">
        <v>388</v>
      </c>
    </row>
    <row r="263" spans="1:47" s="2" customFormat="1" ht="12">
      <c r="A263" s="36"/>
      <c r="B263" s="37"/>
      <c r="C263" s="38"/>
      <c r="D263" s="229" t="s">
        <v>138</v>
      </c>
      <c r="E263" s="38"/>
      <c r="F263" s="230" t="s">
        <v>389</v>
      </c>
      <c r="G263" s="38"/>
      <c r="H263" s="38"/>
      <c r="I263" s="231"/>
      <c r="J263" s="38"/>
      <c r="K263" s="38"/>
      <c r="L263" s="42"/>
      <c r="M263" s="232"/>
      <c r="N263" s="233"/>
      <c r="O263" s="89"/>
      <c r="P263" s="89"/>
      <c r="Q263" s="89"/>
      <c r="R263" s="89"/>
      <c r="S263" s="89"/>
      <c r="T263" s="90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5" t="s">
        <v>138</v>
      </c>
      <c r="AU263" s="15" t="s">
        <v>83</v>
      </c>
    </row>
    <row r="264" spans="1:65" s="2" customFormat="1" ht="21.75" customHeight="1">
      <c r="A264" s="36"/>
      <c r="B264" s="37"/>
      <c r="C264" s="246" t="s">
        <v>390</v>
      </c>
      <c r="D264" s="246" t="s">
        <v>245</v>
      </c>
      <c r="E264" s="247" t="s">
        <v>391</v>
      </c>
      <c r="F264" s="248" t="s">
        <v>392</v>
      </c>
      <c r="G264" s="249" t="s">
        <v>282</v>
      </c>
      <c r="H264" s="250">
        <v>210</v>
      </c>
      <c r="I264" s="251"/>
      <c r="J264" s="252">
        <f>ROUND(I264*H264,2)</f>
        <v>0</v>
      </c>
      <c r="K264" s="248" t="s">
        <v>135</v>
      </c>
      <c r="L264" s="253"/>
      <c r="M264" s="254" t="s">
        <v>1</v>
      </c>
      <c r="N264" s="255" t="s">
        <v>38</v>
      </c>
      <c r="O264" s="89"/>
      <c r="P264" s="225">
        <f>O264*H264</f>
        <v>0</v>
      </c>
      <c r="Q264" s="225">
        <v>0.08</v>
      </c>
      <c r="R264" s="225">
        <f>Q264*H264</f>
        <v>16.8</v>
      </c>
      <c r="S264" s="225">
        <v>0</v>
      </c>
      <c r="T264" s="22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27" t="s">
        <v>179</v>
      </c>
      <c r="AT264" s="227" t="s">
        <v>245</v>
      </c>
      <c r="AU264" s="227" t="s">
        <v>83</v>
      </c>
      <c r="AY264" s="15" t="s">
        <v>129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5" t="s">
        <v>81</v>
      </c>
      <c r="BK264" s="228">
        <f>ROUND(I264*H264,2)</f>
        <v>0</v>
      </c>
      <c r="BL264" s="15" t="s">
        <v>136</v>
      </c>
      <c r="BM264" s="227" t="s">
        <v>393</v>
      </c>
    </row>
    <row r="265" spans="1:47" s="2" customFormat="1" ht="12">
      <c r="A265" s="36"/>
      <c r="B265" s="37"/>
      <c r="C265" s="38"/>
      <c r="D265" s="229" t="s">
        <v>138</v>
      </c>
      <c r="E265" s="38"/>
      <c r="F265" s="230" t="s">
        <v>392</v>
      </c>
      <c r="G265" s="38"/>
      <c r="H265" s="38"/>
      <c r="I265" s="231"/>
      <c r="J265" s="38"/>
      <c r="K265" s="38"/>
      <c r="L265" s="42"/>
      <c r="M265" s="232"/>
      <c r="N265" s="233"/>
      <c r="O265" s="89"/>
      <c r="P265" s="89"/>
      <c r="Q265" s="89"/>
      <c r="R265" s="89"/>
      <c r="S265" s="89"/>
      <c r="T265" s="90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5" t="s">
        <v>138</v>
      </c>
      <c r="AU265" s="15" t="s">
        <v>83</v>
      </c>
    </row>
    <row r="266" spans="1:51" s="13" customFormat="1" ht="12">
      <c r="A266" s="13"/>
      <c r="B266" s="234"/>
      <c r="C266" s="235"/>
      <c r="D266" s="229" t="s">
        <v>140</v>
      </c>
      <c r="E266" s="236" t="s">
        <v>1</v>
      </c>
      <c r="F266" s="237" t="s">
        <v>394</v>
      </c>
      <c r="G266" s="235"/>
      <c r="H266" s="238">
        <v>210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140</v>
      </c>
      <c r="AU266" s="244" t="s">
        <v>83</v>
      </c>
      <c r="AV266" s="13" t="s">
        <v>83</v>
      </c>
      <c r="AW266" s="13" t="s">
        <v>30</v>
      </c>
      <c r="AX266" s="13" t="s">
        <v>81</v>
      </c>
      <c r="AY266" s="244" t="s">
        <v>129</v>
      </c>
    </row>
    <row r="267" spans="1:65" s="2" customFormat="1" ht="16.5" customHeight="1">
      <c r="A267" s="36"/>
      <c r="B267" s="37"/>
      <c r="C267" s="246" t="s">
        <v>395</v>
      </c>
      <c r="D267" s="246" t="s">
        <v>245</v>
      </c>
      <c r="E267" s="247" t="s">
        <v>396</v>
      </c>
      <c r="F267" s="248" t="s">
        <v>397</v>
      </c>
      <c r="G267" s="249" t="s">
        <v>333</v>
      </c>
      <c r="H267" s="250">
        <v>70.98</v>
      </c>
      <c r="I267" s="251"/>
      <c r="J267" s="252">
        <f>ROUND(I267*H267,2)</f>
        <v>0</v>
      </c>
      <c r="K267" s="248" t="s">
        <v>135</v>
      </c>
      <c r="L267" s="253"/>
      <c r="M267" s="254" t="s">
        <v>1</v>
      </c>
      <c r="N267" s="255" t="s">
        <v>38</v>
      </c>
      <c r="O267" s="89"/>
      <c r="P267" s="225">
        <f>O267*H267</f>
        <v>0</v>
      </c>
      <c r="Q267" s="225">
        <v>0.055</v>
      </c>
      <c r="R267" s="225">
        <f>Q267*H267</f>
        <v>3.9039</v>
      </c>
      <c r="S267" s="225">
        <v>0</v>
      </c>
      <c r="T267" s="22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27" t="s">
        <v>179</v>
      </c>
      <c r="AT267" s="227" t="s">
        <v>245</v>
      </c>
      <c r="AU267" s="227" t="s">
        <v>83</v>
      </c>
      <c r="AY267" s="15" t="s">
        <v>129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5" t="s">
        <v>81</v>
      </c>
      <c r="BK267" s="228">
        <f>ROUND(I267*H267,2)</f>
        <v>0</v>
      </c>
      <c r="BL267" s="15" t="s">
        <v>136</v>
      </c>
      <c r="BM267" s="227" t="s">
        <v>398</v>
      </c>
    </row>
    <row r="268" spans="1:47" s="2" customFormat="1" ht="12">
      <c r="A268" s="36"/>
      <c r="B268" s="37"/>
      <c r="C268" s="38"/>
      <c r="D268" s="229" t="s">
        <v>138</v>
      </c>
      <c r="E268" s="38"/>
      <c r="F268" s="230" t="s">
        <v>397</v>
      </c>
      <c r="G268" s="38"/>
      <c r="H268" s="38"/>
      <c r="I268" s="231"/>
      <c r="J268" s="38"/>
      <c r="K268" s="38"/>
      <c r="L268" s="42"/>
      <c r="M268" s="232"/>
      <c r="N268" s="233"/>
      <c r="O268" s="89"/>
      <c r="P268" s="89"/>
      <c r="Q268" s="89"/>
      <c r="R268" s="89"/>
      <c r="S268" s="89"/>
      <c r="T268" s="90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5" t="s">
        <v>138</v>
      </c>
      <c r="AU268" s="15" t="s">
        <v>83</v>
      </c>
    </row>
    <row r="269" spans="1:51" s="13" customFormat="1" ht="12">
      <c r="A269" s="13"/>
      <c r="B269" s="234"/>
      <c r="C269" s="235"/>
      <c r="D269" s="229" t="s">
        <v>140</v>
      </c>
      <c r="E269" s="236" t="s">
        <v>1</v>
      </c>
      <c r="F269" s="237" t="s">
        <v>399</v>
      </c>
      <c r="G269" s="235"/>
      <c r="H269" s="238">
        <v>70.98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140</v>
      </c>
      <c r="AU269" s="244" t="s">
        <v>83</v>
      </c>
      <c r="AV269" s="13" t="s">
        <v>83</v>
      </c>
      <c r="AW269" s="13" t="s">
        <v>30</v>
      </c>
      <c r="AX269" s="13" t="s">
        <v>81</v>
      </c>
      <c r="AY269" s="244" t="s">
        <v>129</v>
      </c>
    </row>
    <row r="270" spans="1:65" s="2" customFormat="1" ht="24.15" customHeight="1">
      <c r="A270" s="36"/>
      <c r="B270" s="37"/>
      <c r="C270" s="216" t="s">
        <v>400</v>
      </c>
      <c r="D270" s="216" t="s">
        <v>131</v>
      </c>
      <c r="E270" s="217" t="s">
        <v>401</v>
      </c>
      <c r="F270" s="218" t="s">
        <v>402</v>
      </c>
      <c r="G270" s="219" t="s">
        <v>333</v>
      </c>
      <c r="H270" s="220">
        <v>216.6</v>
      </c>
      <c r="I270" s="221"/>
      <c r="J270" s="222">
        <f>ROUND(I270*H270,2)</f>
        <v>0</v>
      </c>
      <c r="K270" s="218" t="s">
        <v>135</v>
      </c>
      <c r="L270" s="42"/>
      <c r="M270" s="223" t="s">
        <v>1</v>
      </c>
      <c r="N270" s="224" t="s">
        <v>38</v>
      </c>
      <c r="O270" s="89"/>
      <c r="P270" s="225">
        <f>O270*H270</f>
        <v>0</v>
      </c>
      <c r="Q270" s="225">
        <v>0.12095</v>
      </c>
      <c r="R270" s="225">
        <f>Q270*H270</f>
        <v>26.19777</v>
      </c>
      <c r="S270" s="225">
        <v>0</v>
      </c>
      <c r="T270" s="22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27" t="s">
        <v>136</v>
      </c>
      <c r="AT270" s="227" t="s">
        <v>131</v>
      </c>
      <c r="AU270" s="227" t="s">
        <v>83</v>
      </c>
      <c r="AY270" s="15" t="s">
        <v>129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5" t="s">
        <v>81</v>
      </c>
      <c r="BK270" s="228">
        <f>ROUND(I270*H270,2)</f>
        <v>0</v>
      </c>
      <c r="BL270" s="15" t="s">
        <v>136</v>
      </c>
      <c r="BM270" s="227" t="s">
        <v>403</v>
      </c>
    </row>
    <row r="271" spans="1:47" s="2" customFormat="1" ht="12">
      <c r="A271" s="36"/>
      <c r="B271" s="37"/>
      <c r="C271" s="38"/>
      <c r="D271" s="229" t="s">
        <v>138</v>
      </c>
      <c r="E271" s="38"/>
      <c r="F271" s="230" t="s">
        <v>404</v>
      </c>
      <c r="G271" s="38"/>
      <c r="H271" s="38"/>
      <c r="I271" s="231"/>
      <c r="J271" s="38"/>
      <c r="K271" s="38"/>
      <c r="L271" s="42"/>
      <c r="M271" s="232"/>
      <c r="N271" s="233"/>
      <c r="O271" s="89"/>
      <c r="P271" s="89"/>
      <c r="Q271" s="89"/>
      <c r="R271" s="89"/>
      <c r="S271" s="89"/>
      <c r="T271" s="90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5" t="s">
        <v>138</v>
      </c>
      <c r="AU271" s="15" t="s">
        <v>83</v>
      </c>
    </row>
    <row r="272" spans="1:65" s="2" customFormat="1" ht="21.75" customHeight="1">
      <c r="A272" s="36"/>
      <c r="B272" s="37"/>
      <c r="C272" s="246" t="s">
        <v>405</v>
      </c>
      <c r="D272" s="246" t="s">
        <v>245</v>
      </c>
      <c r="E272" s="247" t="s">
        <v>273</v>
      </c>
      <c r="F272" s="248" t="s">
        <v>274</v>
      </c>
      <c r="G272" s="249" t="s">
        <v>134</v>
      </c>
      <c r="H272" s="250">
        <v>22.74</v>
      </c>
      <c r="I272" s="251"/>
      <c r="J272" s="252">
        <f>ROUND(I272*H272,2)</f>
        <v>0</v>
      </c>
      <c r="K272" s="248" t="s">
        <v>135</v>
      </c>
      <c r="L272" s="253"/>
      <c r="M272" s="254" t="s">
        <v>1</v>
      </c>
      <c r="N272" s="255" t="s">
        <v>38</v>
      </c>
      <c r="O272" s="89"/>
      <c r="P272" s="225">
        <f>O272*H272</f>
        <v>0</v>
      </c>
      <c r="Q272" s="225">
        <v>0.176</v>
      </c>
      <c r="R272" s="225">
        <f>Q272*H272</f>
        <v>4.00224</v>
      </c>
      <c r="S272" s="225">
        <v>0</v>
      </c>
      <c r="T272" s="226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27" t="s">
        <v>179</v>
      </c>
      <c r="AT272" s="227" t="s">
        <v>245</v>
      </c>
      <c r="AU272" s="227" t="s">
        <v>83</v>
      </c>
      <c r="AY272" s="15" t="s">
        <v>129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5" t="s">
        <v>81</v>
      </c>
      <c r="BK272" s="228">
        <f>ROUND(I272*H272,2)</f>
        <v>0</v>
      </c>
      <c r="BL272" s="15" t="s">
        <v>136</v>
      </c>
      <c r="BM272" s="227" t="s">
        <v>406</v>
      </c>
    </row>
    <row r="273" spans="1:47" s="2" customFormat="1" ht="12">
      <c r="A273" s="36"/>
      <c r="B273" s="37"/>
      <c r="C273" s="38"/>
      <c r="D273" s="229" t="s">
        <v>138</v>
      </c>
      <c r="E273" s="38"/>
      <c r="F273" s="230" t="s">
        <v>274</v>
      </c>
      <c r="G273" s="38"/>
      <c r="H273" s="38"/>
      <c r="I273" s="231"/>
      <c r="J273" s="38"/>
      <c r="K273" s="38"/>
      <c r="L273" s="42"/>
      <c r="M273" s="232"/>
      <c r="N273" s="233"/>
      <c r="O273" s="89"/>
      <c r="P273" s="89"/>
      <c r="Q273" s="89"/>
      <c r="R273" s="89"/>
      <c r="S273" s="89"/>
      <c r="T273" s="90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5" t="s">
        <v>138</v>
      </c>
      <c r="AU273" s="15" t="s">
        <v>83</v>
      </c>
    </row>
    <row r="274" spans="1:47" s="2" customFormat="1" ht="12">
      <c r="A274" s="36"/>
      <c r="B274" s="37"/>
      <c r="C274" s="38"/>
      <c r="D274" s="229" t="s">
        <v>153</v>
      </c>
      <c r="E274" s="38"/>
      <c r="F274" s="245" t="s">
        <v>407</v>
      </c>
      <c r="G274" s="38"/>
      <c r="H274" s="38"/>
      <c r="I274" s="231"/>
      <c r="J274" s="38"/>
      <c r="K274" s="38"/>
      <c r="L274" s="42"/>
      <c r="M274" s="232"/>
      <c r="N274" s="233"/>
      <c r="O274" s="89"/>
      <c r="P274" s="89"/>
      <c r="Q274" s="89"/>
      <c r="R274" s="89"/>
      <c r="S274" s="89"/>
      <c r="T274" s="90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5" t="s">
        <v>153</v>
      </c>
      <c r="AU274" s="15" t="s">
        <v>83</v>
      </c>
    </row>
    <row r="275" spans="1:65" s="2" customFormat="1" ht="33" customHeight="1">
      <c r="A275" s="36"/>
      <c r="B275" s="37"/>
      <c r="C275" s="216" t="s">
        <v>408</v>
      </c>
      <c r="D275" s="216" t="s">
        <v>131</v>
      </c>
      <c r="E275" s="217" t="s">
        <v>409</v>
      </c>
      <c r="F275" s="218" t="s">
        <v>410</v>
      </c>
      <c r="G275" s="219" t="s">
        <v>333</v>
      </c>
      <c r="H275" s="220">
        <v>45.3</v>
      </c>
      <c r="I275" s="221"/>
      <c r="J275" s="222">
        <f>ROUND(I275*H275,2)</f>
        <v>0</v>
      </c>
      <c r="K275" s="218" t="s">
        <v>135</v>
      </c>
      <c r="L275" s="42"/>
      <c r="M275" s="223" t="s">
        <v>1</v>
      </c>
      <c r="N275" s="224" t="s">
        <v>38</v>
      </c>
      <c r="O275" s="89"/>
      <c r="P275" s="225">
        <f>O275*H275</f>
        <v>0</v>
      </c>
      <c r="Q275" s="225">
        <v>0.1295</v>
      </c>
      <c r="R275" s="225">
        <f>Q275*H275</f>
        <v>5.86635</v>
      </c>
      <c r="S275" s="225">
        <v>0</v>
      </c>
      <c r="T275" s="22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27" t="s">
        <v>136</v>
      </c>
      <c r="AT275" s="227" t="s">
        <v>131</v>
      </c>
      <c r="AU275" s="227" t="s">
        <v>83</v>
      </c>
      <c r="AY275" s="15" t="s">
        <v>129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5" t="s">
        <v>81</v>
      </c>
      <c r="BK275" s="228">
        <f>ROUND(I275*H275,2)</f>
        <v>0</v>
      </c>
      <c r="BL275" s="15" t="s">
        <v>136</v>
      </c>
      <c r="BM275" s="227" t="s">
        <v>411</v>
      </c>
    </row>
    <row r="276" spans="1:47" s="2" customFormat="1" ht="12">
      <c r="A276" s="36"/>
      <c r="B276" s="37"/>
      <c r="C276" s="38"/>
      <c r="D276" s="229" t="s">
        <v>138</v>
      </c>
      <c r="E276" s="38"/>
      <c r="F276" s="230" t="s">
        <v>412</v>
      </c>
      <c r="G276" s="38"/>
      <c r="H276" s="38"/>
      <c r="I276" s="231"/>
      <c r="J276" s="38"/>
      <c r="K276" s="38"/>
      <c r="L276" s="42"/>
      <c r="M276" s="232"/>
      <c r="N276" s="233"/>
      <c r="O276" s="89"/>
      <c r="P276" s="89"/>
      <c r="Q276" s="89"/>
      <c r="R276" s="89"/>
      <c r="S276" s="89"/>
      <c r="T276" s="90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5" t="s">
        <v>138</v>
      </c>
      <c r="AU276" s="15" t="s">
        <v>83</v>
      </c>
    </row>
    <row r="277" spans="1:47" s="2" customFormat="1" ht="12">
      <c r="A277" s="36"/>
      <c r="B277" s="37"/>
      <c r="C277" s="38"/>
      <c r="D277" s="229" t="s">
        <v>153</v>
      </c>
      <c r="E277" s="38"/>
      <c r="F277" s="245" t="s">
        <v>413</v>
      </c>
      <c r="G277" s="38"/>
      <c r="H277" s="38"/>
      <c r="I277" s="231"/>
      <c r="J277" s="38"/>
      <c r="K277" s="38"/>
      <c r="L277" s="42"/>
      <c r="M277" s="232"/>
      <c r="N277" s="233"/>
      <c r="O277" s="89"/>
      <c r="P277" s="89"/>
      <c r="Q277" s="89"/>
      <c r="R277" s="89"/>
      <c r="S277" s="89"/>
      <c r="T277" s="90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5" t="s">
        <v>153</v>
      </c>
      <c r="AU277" s="15" t="s">
        <v>83</v>
      </c>
    </row>
    <row r="278" spans="1:65" s="2" customFormat="1" ht="21.75" customHeight="1">
      <c r="A278" s="36"/>
      <c r="B278" s="37"/>
      <c r="C278" s="246" t="s">
        <v>414</v>
      </c>
      <c r="D278" s="246" t="s">
        <v>245</v>
      </c>
      <c r="E278" s="247" t="s">
        <v>415</v>
      </c>
      <c r="F278" s="248" t="s">
        <v>416</v>
      </c>
      <c r="G278" s="249" t="s">
        <v>282</v>
      </c>
      <c r="H278" s="250">
        <v>95.13</v>
      </c>
      <c r="I278" s="251"/>
      <c r="J278" s="252">
        <f>ROUND(I278*H278,2)</f>
        <v>0</v>
      </c>
      <c r="K278" s="248" t="s">
        <v>135</v>
      </c>
      <c r="L278" s="253"/>
      <c r="M278" s="254" t="s">
        <v>1</v>
      </c>
      <c r="N278" s="255" t="s">
        <v>38</v>
      </c>
      <c r="O278" s="89"/>
      <c r="P278" s="225">
        <f>O278*H278</f>
        <v>0</v>
      </c>
      <c r="Q278" s="225">
        <v>0.024</v>
      </c>
      <c r="R278" s="225">
        <f>Q278*H278</f>
        <v>2.28312</v>
      </c>
      <c r="S278" s="225">
        <v>0</v>
      </c>
      <c r="T278" s="226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27" t="s">
        <v>179</v>
      </c>
      <c r="AT278" s="227" t="s">
        <v>245</v>
      </c>
      <c r="AU278" s="227" t="s">
        <v>83</v>
      </c>
      <c r="AY278" s="15" t="s">
        <v>129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5" t="s">
        <v>81</v>
      </c>
      <c r="BK278" s="228">
        <f>ROUND(I278*H278,2)</f>
        <v>0</v>
      </c>
      <c r="BL278" s="15" t="s">
        <v>136</v>
      </c>
      <c r="BM278" s="227" t="s">
        <v>417</v>
      </c>
    </row>
    <row r="279" spans="1:47" s="2" customFormat="1" ht="12">
      <c r="A279" s="36"/>
      <c r="B279" s="37"/>
      <c r="C279" s="38"/>
      <c r="D279" s="229" t="s">
        <v>138</v>
      </c>
      <c r="E279" s="38"/>
      <c r="F279" s="230" t="s">
        <v>416</v>
      </c>
      <c r="G279" s="38"/>
      <c r="H279" s="38"/>
      <c r="I279" s="231"/>
      <c r="J279" s="38"/>
      <c r="K279" s="38"/>
      <c r="L279" s="42"/>
      <c r="M279" s="232"/>
      <c r="N279" s="233"/>
      <c r="O279" s="89"/>
      <c r="P279" s="89"/>
      <c r="Q279" s="89"/>
      <c r="R279" s="89"/>
      <c r="S279" s="89"/>
      <c r="T279" s="90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5" t="s">
        <v>138</v>
      </c>
      <c r="AU279" s="15" t="s">
        <v>83</v>
      </c>
    </row>
    <row r="280" spans="1:51" s="13" customFormat="1" ht="12">
      <c r="A280" s="13"/>
      <c r="B280" s="234"/>
      <c r="C280" s="235"/>
      <c r="D280" s="229" t="s">
        <v>140</v>
      </c>
      <c r="E280" s="236" t="s">
        <v>1</v>
      </c>
      <c r="F280" s="237" t="s">
        <v>418</v>
      </c>
      <c r="G280" s="235"/>
      <c r="H280" s="238">
        <v>95.13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140</v>
      </c>
      <c r="AU280" s="244" t="s">
        <v>83</v>
      </c>
      <c r="AV280" s="13" t="s">
        <v>83</v>
      </c>
      <c r="AW280" s="13" t="s">
        <v>30</v>
      </c>
      <c r="AX280" s="13" t="s">
        <v>81</v>
      </c>
      <c r="AY280" s="244" t="s">
        <v>129</v>
      </c>
    </row>
    <row r="281" spans="1:65" s="2" customFormat="1" ht="24.15" customHeight="1">
      <c r="A281" s="36"/>
      <c r="B281" s="37"/>
      <c r="C281" s="216" t="s">
        <v>419</v>
      </c>
      <c r="D281" s="216" t="s">
        <v>131</v>
      </c>
      <c r="E281" s="217" t="s">
        <v>420</v>
      </c>
      <c r="F281" s="218" t="s">
        <v>421</v>
      </c>
      <c r="G281" s="219" t="s">
        <v>282</v>
      </c>
      <c r="H281" s="220">
        <v>2</v>
      </c>
      <c r="I281" s="221"/>
      <c r="J281" s="222">
        <f>ROUND(I281*H281,2)</f>
        <v>0</v>
      </c>
      <c r="K281" s="218" t="s">
        <v>135</v>
      </c>
      <c r="L281" s="42"/>
      <c r="M281" s="223" t="s">
        <v>1</v>
      </c>
      <c r="N281" s="224" t="s">
        <v>38</v>
      </c>
      <c r="O281" s="89"/>
      <c r="P281" s="225">
        <f>O281*H281</f>
        <v>0</v>
      </c>
      <c r="Q281" s="225">
        <v>0</v>
      </c>
      <c r="R281" s="225">
        <f>Q281*H281</f>
        <v>0</v>
      </c>
      <c r="S281" s="225">
        <v>0.082</v>
      </c>
      <c r="T281" s="226">
        <f>S281*H281</f>
        <v>0.164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27" t="s">
        <v>136</v>
      </c>
      <c r="AT281" s="227" t="s">
        <v>131</v>
      </c>
      <c r="AU281" s="227" t="s">
        <v>83</v>
      </c>
      <c r="AY281" s="15" t="s">
        <v>129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5" t="s">
        <v>81</v>
      </c>
      <c r="BK281" s="228">
        <f>ROUND(I281*H281,2)</f>
        <v>0</v>
      </c>
      <c r="BL281" s="15" t="s">
        <v>136</v>
      </c>
      <c r="BM281" s="227" t="s">
        <v>422</v>
      </c>
    </row>
    <row r="282" spans="1:47" s="2" customFormat="1" ht="12">
      <c r="A282" s="36"/>
      <c r="B282" s="37"/>
      <c r="C282" s="38"/>
      <c r="D282" s="229" t="s">
        <v>138</v>
      </c>
      <c r="E282" s="38"/>
      <c r="F282" s="230" t="s">
        <v>423</v>
      </c>
      <c r="G282" s="38"/>
      <c r="H282" s="38"/>
      <c r="I282" s="231"/>
      <c r="J282" s="38"/>
      <c r="K282" s="38"/>
      <c r="L282" s="42"/>
      <c r="M282" s="232"/>
      <c r="N282" s="233"/>
      <c r="O282" s="89"/>
      <c r="P282" s="89"/>
      <c r="Q282" s="89"/>
      <c r="R282" s="89"/>
      <c r="S282" s="89"/>
      <c r="T282" s="90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5" t="s">
        <v>138</v>
      </c>
      <c r="AU282" s="15" t="s">
        <v>83</v>
      </c>
    </row>
    <row r="283" spans="1:65" s="2" customFormat="1" ht="24.15" customHeight="1">
      <c r="A283" s="36"/>
      <c r="B283" s="37"/>
      <c r="C283" s="216" t="s">
        <v>424</v>
      </c>
      <c r="D283" s="216" t="s">
        <v>131</v>
      </c>
      <c r="E283" s="217" t="s">
        <v>425</v>
      </c>
      <c r="F283" s="218" t="s">
        <v>426</v>
      </c>
      <c r="G283" s="219" t="s">
        <v>170</v>
      </c>
      <c r="H283" s="220">
        <v>3</v>
      </c>
      <c r="I283" s="221"/>
      <c r="J283" s="222">
        <f>ROUND(I283*H283,2)</f>
        <v>0</v>
      </c>
      <c r="K283" s="218" t="s">
        <v>135</v>
      </c>
      <c r="L283" s="42"/>
      <c r="M283" s="223" t="s">
        <v>1</v>
      </c>
      <c r="N283" s="224" t="s">
        <v>38</v>
      </c>
      <c r="O283" s="89"/>
      <c r="P283" s="225">
        <f>O283*H283</f>
        <v>0</v>
      </c>
      <c r="Q283" s="225">
        <v>0</v>
      </c>
      <c r="R283" s="225">
        <f>Q283*H283</f>
        <v>0</v>
      </c>
      <c r="S283" s="225">
        <v>1</v>
      </c>
      <c r="T283" s="226">
        <f>S283*H283</f>
        <v>3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27" t="s">
        <v>136</v>
      </c>
      <c r="AT283" s="227" t="s">
        <v>131</v>
      </c>
      <c r="AU283" s="227" t="s">
        <v>83</v>
      </c>
      <c r="AY283" s="15" t="s">
        <v>129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5" t="s">
        <v>81</v>
      </c>
      <c r="BK283" s="228">
        <f>ROUND(I283*H283,2)</f>
        <v>0</v>
      </c>
      <c r="BL283" s="15" t="s">
        <v>136</v>
      </c>
      <c r="BM283" s="227" t="s">
        <v>427</v>
      </c>
    </row>
    <row r="284" spans="1:47" s="2" customFormat="1" ht="12">
      <c r="A284" s="36"/>
      <c r="B284" s="37"/>
      <c r="C284" s="38"/>
      <c r="D284" s="229" t="s">
        <v>138</v>
      </c>
      <c r="E284" s="38"/>
      <c r="F284" s="230" t="s">
        <v>428</v>
      </c>
      <c r="G284" s="38"/>
      <c r="H284" s="38"/>
      <c r="I284" s="231"/>
      <c r="J284" s="38"/>
      <c r="K284" s="38"/>
      <c r="L284" s="42"/>
      <c r="M284" s="232"/>
      <c r="N284" s="233"/>
      <c r="O284" s="89"/>
      <c r="P284" s="89"/>
      <c r="Q284" s="89"/>
      <c r="R284" s="89"/>
      <c r="S284" s="89"/>
      <c r="T284" s="90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5" t="s">
        <v>138</v>
      </c>
      <c r="AU284" s="15" t="s">
        <v>83</v>
      </c>
    </row>
    <row r="285" spans="1:65" s="2" customFormat="1" ht="16.5" customHeight="1">
      <c r="A285" s="36"/>
      <c r="B285" s="37"/>
      <c r="C285" s="216" t="s">
        <v>429</v>
      </c>
      <c r="D285" s="216" t="s">
        <v>131</v>
      </c>
      <c r="E285" s="217" t="s">
        <v>430</v>
      </c>
      <c r="F285" s="218" t="s">
        <v>431</v>
      </c>
      <c r="G285" s="219" t="s">
        <v>333</v>
      </c>
      <c r="H285" s="220">
        <v>3.16</v>
      </c>
      <c r="I285" s="221"/>
      <c r="J285" s="222">
        <f>ROUND(I285*H285,2)</f>
        <v>0</v>
      </c>
      <c r="K285" s="218" t="s">
        <v>135</v>
      </c>
      <c r="L285" s="42"/>
      <c r="M285" s="223" t="s">
        <v>1</v>
      </c>
      <c r="N285" s="224" t="s">
        <v>38</v>
      </c>
      <c r="O285" s="89"/>
      <c r="P285" s="225">
        <f>O285*H285</f>
        <v>0</v>
      </c>
      <c r="Q285" s="225">
        <v>8E-05</v>
      </c>
      <c r="R285" s="225">
        <f>Q285*H285</f>
        <v>0.0002528</v>
      </c>
      <c r="S285" s="225">
        <v>0.018</v>
      </c>
      <c r="T285" s="226">
        <f>S285*H285</f>
        <v>0.05688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27" t="s">
        <v>136</v>
      </c>
      <c r="AT285" s="227" t="s">
        <v>131</v>
      </c>
      <c r="AU285" s="227" t="s">
        <v>83</v>
      </c>
      <c r="AY285" s="15" t="s">
        <v>129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5" t="s">
        <v>81</v>
      </c>
      <c r="BK285" s="228">
        <f>ROUND(I285*H285,2)</f>
        <v>0</v>
      </c>
      <c r="BL285" s="15" t="s">
        <v>136</v>
      </c>
      <c r="BM285" s="227" t="s">
        <v>432</v>
      </c>
    </row>
    <row r="286" spans="1:47" s="2" customFormat="1" ht="12">
      <c r="A286" s="36"/>
      <c r="B286" s="37"/>
      <c r="C286" s="38"/>
      <c r="D286" s="229" t="s">
        <v>138</v>
      </c>
      <c r="E286" s="38"/>
      <c r="F286" s="230" t="s">
        <v>433</v>
      </c>
      <c r="G286" s="38"/>
      <c r="H286" s="38"/>
      <c r="I286" s="231"/>
      <c r="J286" s="38"/>
      <c r="K286" s="38"/>
      <c r="L286" s="42"/>
      <c r="M286" s="232"/>
      <c r="N286" s="233"/>
      <c r="O286" s="89"/>
      <c r="P286" s="89"/>
      <c r="Q286" s="89"/>
      <c r="R286" s="89"/>
      <c r="S286" s="89"/>
      <c r="T286" s="90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5" t="s">
        <v>138</v>
      </c>
      <c r="AU286" s="15" t="s">
        <v>83</v>
      </c>
    </row>
    <row r="287" spans="1:63" s="12" customFormat="1" ht="22.8" customHeight="1">
      <c r="A287" s="12"/>
      <c r="B287" s="200"/>
      <c r="C287" s="201"/>
      <c r="D287" s="202" t="s">
        <v>72</v>
      </c>
      <c r="E287" s="214" t="s">
        <v>434</v>
      </c>
      <c r="F287" s="214" t="s">
        <v>435</v>
      </c>
      <c r="G287" s="201"/>
      <c r="H287" s="201"/>
      <c r="I287" s="204"/>
      <c r="J287" s="215">
        <f>BK287</f>
        <v>0</v>
      </c>
      <c r="K287" s="201"/>
      <c r="L287" s="206"/>
      <c r="M287" s="207"/>
      <c r="N287" s="208"/>
      <c r="O287" s="208"/>
      <c r="P287" s="209">
        <f>SUM(P288:P290)</f>
        <v>0</v>
      </c>
      <c r="Q287" s="208"/>
      <c r="R287" s="209">
        <f>SUM(R288:R290)</f>
        <v>0</v>
      </c>
      <c r="S287" s="208"/>
      <c r="T287" s="210">
        <f>SUM(T288:T290)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1" t="s">
        <v>81</v>
      </c>
      <c r="AT287" s="212" t="s">
        <v>72</v>
      </c>
      <c r="AU287" s="212" t="s">
        <v>81</v>
      </c>
      <c r="AY287" s="211" t="s">
        <v>129</v>
      </c>
      <c r="BK287" s="213">
        <f>SUM(BK288:BK290)</f>
        <v>0</v>
      </c>
    </row>
    <row r="288" spans="1:65" s="2" customFormat="1" ht="21.75" customHeight="1">
      <c r="A288" s="36"/>
      <c r="B288" s="37"/>
      <c r="C288" s="216" t="s">
        <v>436</v>
      </c>
      <c r="D288" s="216" t="s">
        <v>131</v>
      </c>
      <c r="E288" s="217" t="s">
        <v>437</v>
      </c>
      <c r="F288" s="218" t="s">
        <v>438</v>
      </c>
      <c r="G288" s="219" t="s">
        <v>170</v>
      </c>
      <c r="H288" s="220">
        <v>78.938</v>
      </c>
      <c r="I288" s="221"/>
      <c r="J288" s="222">
        <f>ROUND(I288*H288,2)</f>
        <v>0</v>
      </c>
      <c r="K288" s="218" t="s">
        <v>135</v>
      </c>
      <c r="L288" s="42"/>
      <c r="M288" s="223" t="s">
        <v>1</v>
      </c>
      <c r="N288" s="224" t="s">
        <v>38</v>
      </c>
      <c r="O288" s="89"/>
      <c r="P288" s="225">
        <f>O288*H288</f>
        <v>0</v>
      </c>
      <c r="Q288" s="225">
        <v>0</v>
      </c>
      <c r="R288" s="225">
        <f>Q288*H288</f>
        <v>0</v>
      </c>
      <c r="S288" s="225">
        <v>0</v>
      </c>
      <c r="T288" s="226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27" t="s">
        <v>136</v>
      </c>
      <c r="AT288" s="227" t="s">
        <v>131</v>
      </c>
      <c r="AU288" s="227" t="s">
        <v>83</v>
      </c>
      <c r="AY288" s="15" t="s">
        <v>129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5" t="s">
        <v>81</v>
      </c>
      <c r="BK288" s="228">
        <f>ROUND(I288*H288,2)</f>
        <v>0</v>
      </c>
      <c r="BL288" s="15" t="s">
        <v>136</v>
      </c>
      <c r="BM288" s="227" t="s">
        <v>439</v>
      </c>
    </row>
    <row r="289" spans="1:47" s="2" customFormat="1" ht="12">
      <c r="A289" s="36"/>
      <c r="B289" s="37"/>
      <c r="C289" s="38"/>
      <c r="D289" s="229" t="s">
        <v>138</v>
      </c>
      <c r="E289" s="38"/>
      <c r="F289" s="230" t="s">
        <v>440</v>
      </c>
      <c r="G289" s="38"/>
      <c r="H289" s="38"/>
      <c r="I289" s="231"/>
      <c r="J289" s="38"/>
      <c r="K289" s="38"/>
      <c r="L289" s="42"/>
      <c r="M289" s="232"/>
      <c r="N289" s="233"/>
      <c r="O289" s="89"/>
      <c r="P289" s="89"/>
      <c r="Q289" s="89"/>
      <c r="R289" s="89"/>
      <c r="S289" s="89"/>
      <c r="T289" s="90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5" t="s">
        <v>138</v>
      </c>
      <c r="AU289" s="15" t="s">
        <v>83</v>
      </c>
    </row>
    <row r="290" spans="1:47" s="2" customFormat="1" ht="12">
      <c r="A290" s="36"/>
      <c r="B290" s="37"/>
      <c r="C290" s="38"/>
      <c r="D290" s="229" t="s">
        <v>153</v>
      </c>
      <c r="E290" s="38"/>
      <c r="F290" s="245" t="s">
        <v>441</v>
      </c>
      <c r="G290" s="38"/>
      <c r="H290" s="38"/>
      <c r="I290" s="231"/>
      <c r="J290" s="38"/>
      <c r="K290" s="38"/>
      <c r="L290" s="42"/>
      <c r="M290" s="232"/>
      <c r="N290" s="233"/>
      <c r="O290" s="89"/>
      <c r="P290" s="89"/>
      <c r="Q290" s="89"/>
      <c r="R290" s="89"/>
      <c r="S290" s="89"/>
      <c r="T290" s="90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5" t="s">
        <v>153</v>
      </c>
      <c r="AU290" s="15" t="s">
        <v>83</v>
      </c>
    </row>
    <row r="291" spans="1:63" s="12" customFormat="1" ht="22.8" customHeight="1">
      <c r="A291" s="12"/>
      <c r="B291" s="200"/>
      <c r="C291" s="201"/>
      <c r="D291" s="202" t="s">
        <v>72</v>
      </c>
      <c r="E291" s="214" t="s">
        <v>442</v>
      </c>
      <c r="F291" s="214" t="s">
        <v>443</v>
      </c>
      <c r="G291" s="201"/>
      <c r="H291" s="201"/>
      <c r="I291" s="204"/>
      <c r="J291" s="215">
        <f>BK291</f>
        <v>0</v>
      </c>
      <c r="K291" s="201"/>
      <c r="L291" s="206"/>
      <c r="M291" s="207"/>
      <c r="N291" s="208"/>
      <c r="O291" s="208"/>
      <c r="P291" s="209">
        <f>SUM(P292:P293)</f>
        <v>0</v>
      </c>
      <c r="Q291" s="208"/>
      <c r="R291" s="209">
        <f>SUM(R292:R293)</f>
        <v>0</v>
      </c>
      <c r="S291" s="208"/>
      <c r="T291" s="210">
        <f>SUM(T292:T293)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1" t="s">
        <v>81</v>
      </c>
      <c r="AT291" s="212" t="s">
        <v>72</v>
      </c>
      <c r="AU291" s="212" t="s">
        <v>81</v>
      </c>
      <c r="AY291" s="211" t="s">
        <v>129</v>
      </c>
      <c r="BK291" s="213">
        <f>SUM(BK292:BK293)</f>
        <v>0</v>
      </c>
    </row>
    <row r="292" spans="1:65" s="2" customFormat="1" ht="24.15" customHeight="1">
      <c r="A292" s="36"/>
      <c r="B292" s="37"/>
      <c r="C292" s="216" t="s">
        <v>444</v>
      </c>
      <c r="D292" s="216" t="s">
        <v>131</v>
      </c>
      <c r="E292" s="217" t="s">
        <v>445</v>
      </c>
      <c r="F292" s="218" t="s">
        <v>446</v>
      </c>
      <c r="G292" s="219" t="s">
        <v>170</v>
      </c>
      <c r="H292" s="220">
        <v>597.64</v>
      </c>
      <c r="I292" s="221"/>
      <c r="J292" s="222">
        <f>ROUND(I292*H292,2)</f>
        <v>0</v>
      </c>
      <c r="K292" s="218" t="s">
        <v>135</v>
      </c>
      <c r="L292" s="42"/>
      <c r="M292" s="223" t="s">
        <v>1</v>
      </c>
      <c r="N292" s="224" t="s">
        <v>38</v>
      </c>
      <c r="O292" s="89"/>
      <c r="P292" s="225">
        <f>O292*H292</f>
        <v>0</v>
      </c>
      <c r="Q292" s="225">
        <v>0</v>
      </c>
      <c r="R292" s="225">
        <f>Q292*H292</f>
        <v>0</v>
      </c>
      <c r="S292" s="225">
        <v>0</v>
      </c>
      <c r="T292" s="22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27" t="s">
        <v>136</v>
      </c>
      <c r="AT292" s="227" t="s">
        <v>131</v>
      </c>
      <c r="AU292" s="227" t="s">
        <v>83</v>
      </c>
      <c r="AY292" s="15" t="s">
        <v>129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5" t="s">
        <v>81</v>
      </c>
      <c r="BK292" s="228">
        <f>ROUND(I292*H292,2)</f>
        <v>0</v>
      </c>
      <c r="BL292" s="15" t="s">
        <v>136</v>
      </c>
      <c r="BM292" s="227" t="s">
        <v>447</v>
      </c>
    </row>
    <row r="293" spans="1:47" s="2" customFormat="1" ht="12">
      <c r="A293" s="36"/>
      <c r="B293" s="37"/>
      <c r="C293" s="38"/>
      <c r="D293" s="229" t="s">
        <v>138</v>
      </c>
      <c r="E293" s="38"/>
      <c r="F293" s="230" t="s">
        <v>448</v>
      </c>
      <c r="G293" s="38"/>
      <c r="H293" s="38"/>
      <c r="I293" s="231"/>
      <c r="J293" s="38"/>
      <c r="K293" s="38"/>
      <c r="L293" s="42"/>
      <c r="M293" s="232"/>
      <c r="N293" s="233"/>
      <c r="O293" s="89"/>
      <c r="P293" s="89"/>
      <c r="Q293" s="89"/>
      <c r="R293" s="89"/>
      <c r="S293" s="89"/>
      <c r="T293" s="90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5" t="s">
        <v>138</v>
      </c>
      <c r="AU293" s="15" t="s">
        <v>83</v>
      </c>
    </row>
    <row r="294" spans="1:63" s="12" customFormat="1" ht="25.9" customHeight="1">
      <c r="A294" s="12"/>
      <c r="B294" s="200"/>
      <c r="C294" s="201"/>
      <c r="D294" s="202" t="s">
        <v>72</v>
      </c>
      <c r="E294" s="203" t="s">
        <v>449</v>
      </c>
      <c r="F294" s="203" t="s">
        <v>450</v>
      </c>
      <c r="G294" s="201"/>
      <c r="H294" s="201"/>
      <c r="I294" s="204"/>
      <c r="J294" s="205">
        <f>BK294</f>
        <v>0</v>
      </c>
      <c r="K294" s="201"/>
      <c r="L294" s="206"/>
      <c r="M294" s="207"/>
      <c r="N294" s="208"/>
      <c r="O294" s="208"/>
      <c r="P294" s="209">
        <f>P295</f>
        <v>0</v>
      </c>
      <c r="Q294" s="208"/>
      <c r="R294" s="209">
        <f>R295</f>
        <v>0.0036854999999999995</v>
      </c>
      <c r="S294" s="208"/>
      <c r="T294" s="210">
        <f>T295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1" t="s">
        <v>83</v>
      </c>
      <c r="AT294" s="212" t="s">
        <v>72</v>
      </c>
      <c r="AU294" s="212" t="s">
        <v>73</v>
      </c>
      <c r="AY294" s="211" t="s">
        <v>129</v>
      </c>
      <c r="BK294" s="213">
        <f>BK295</f>
        <v>0</v>
      </c>
    </row>
    <row r="295" spans="1:63" s="12" customFormat="1" ht="22.8" customHeight="1">
      <c r="A295" s="12"/>
      <c r="B295" s="200"/>
      <c r="C295" s="201"/>
      <c r="D295" s="202" t="s">
        <v>72</v>
      </c>
      <c r="E295" s="214" t="s">
        <v>451</v>
      </c>
      <c r="F295" s="214" t="s">
        <v>452</v>
      </c>
      <c r="G295" s="201"/>
      <c r="H295" s="201"/>
      <c r="I295" s="204"/>
      <c r="J295" s="215">
        <f>BK295</f>
        <v>0</v>
      </c>
      <c r="K295" s="201"/>
      <c r="L295" s="206"/>
      <c r="M295" s="207"/>
      <c r="N295" s="208"/>
      <c r="O295" s="208"/>
      <c r="P295" s="209">
        <f>SUM(P296:P303)</f>
        <v>0</v>
      </c>
      <c r="Q295" s="208"/>
      <c r="R295" s="209">
        <f>SUM(R296:R303)</f>
        <v>0.0036854999999999995</v>
      </c>
      <c r="S295" s="208"/>
      <c r="T295" s="210">
        <f>SUM(T296:T303)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1" t="s">
        <v>83</v>
      </c>
      <c r="AT295" s="212" t="s">
        <v>72</v>
      </c>
      <c r="AU295" s="212" t="s">
        <v>81</v>
      </c>
      <c r="AY295" s="211" t="s">
        <v>129</v>
      </c>
      <c r="BK295" s="213">
        <f>SUM(BK296:BK303)</f>
        <v>0</v>
      </c>
    </row>
    <row r="296" spans="1:65" s="2" customFormat="1" ht="24.15" customHeight="1">
      <c r="A296" s="36"/>
      <c r="B296" s="37"/>
      <c r="C296" s="216" t="s">
        <v>453</v>
      </c>
      <c r="D296" s="216" t="s">
        <v>131</v>
      </c>
      <c r="E296" s="217" t="s">
        <v>454</v>
      </c>
      <c r="F296" s="218" t="s">
        <v>455</v>
      </c>
      <c r="G296" s="219" t="s">
        <v>134</v>
      </c>
      <c r="H296" s="220">
        <v>14.175</v>
      </c>
      <c r="I296" s="221"/>
      <c r="J296" s="222">
        <f>ROUND(I296*H296,2)</f>
        <v>0</v>
      </c>
      <c r="K296" s="218" t="s">
        <v>135</v>
      </c>
      <c r="L296" s="42"/>
      <c r="M296" s="223" t="s">
        <v>1</v>
      </c>
      <c r="N296" s="224" t="s">
        <v>38</v>
      </c>
      <c r="O296" s="89"/>
      <c r="P296" s="225">
        <f>O296*H296</f>
        <v>0</v>
      </c>
      <c r="Q296" s="225">
        <v>0.00014</v>
      </c>
      <c r="R296" s="225">
        <f>Q296*H296</f>
        <v>0.0019844999999999997</v>
      </c>
      <c r="S296" s="225">
        <v>0</v>
      </c>
      <c r="T296" s="226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27" t="s">
        <v>232</v>
      </c>
      <c r="AT296" s="227" t="s">
        <v>131</v>
      </c>
      <c r="AU296" s="227" t="s">
        <v>83</v>
      </c>
      <c r="AY296" s="15" t="s">
        <v>129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5" t="s">
        <v>81</v>
      </c>
      <c r="BK296" s="228">
        <f>ROUND(I296*H296,2)</f>
        <v>0</v>
      </c>
      <c r="BL296" s="15" t="s">
        <v>232</v>
      </c>
      <c r="BM296" s="227" t="s">
        <v>456</v>
      </c>
    </row>
    <row r="297" spans="1:47" s="2" customFormat="1" ht="12">
      <c r="A297" s="36"/>
      <c r="B297" s="37"/>
      <c r="C297" s="38"/>
      <c r="D297" s="229" t="s">
        <v>138</v>
      </c>
      <c r="E297" s="38"/>
      <c r="F297" s="230" t="s">
        <v>457</v>
      </c>
      <c r="G297" s="38"/>
      <c r="H297" s="38"/>
      <c r="I297" s="231"/>
      <c r="J297" s="38"/>
      <c r="K297" s="38"/>
      <c r="L297" s="42"/>
      <c r="M297" s="232"/>
      <c r="N297" s="233"/>
      <c r="O297" s="89"/>
      <c r="P297" s="89"/>
      <c r="Q297" s="89"/>
      <c r="R297" s="89"/>
      <c r="S297" s="89"/>
      <c r="T297" s="90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5" t="s">
        <v>138</v>
      </c>
      <c r="AU297" s="15" t="s">
        <v>83</v>
      </c>
    </row>
    <row r="298" spans="1:47" s="2" customFormat="1" ht="12">
      <c r="A298" s="36"/>
      <c r="B298" s="37"/>
      <c r="C298" s="38"/>
      <c r="D298" s="229" t="s">
        <v>153</v>
      </c>
      <c r="E298" s="38"/>
      <c r="F298" s="245" t="s">
        <v>458</v>
      </c>
      <c r="G298" s="38"/>
      <c r="H298" s="38"/>
      <c r="I298" s="231"/>
      <c r="J298" s="38"/>
      <c r="K298" s="38"/>
      <c r="L298" s="42"/>
      <c r="M298" s="232"/>
      <c r="N298" s="233"/>
      <c r="O298" s="89"/>
      <c r="P298" s="89"/>
      <c r="Q298" s="89"/>
      <c r="R298" s="89"/>
      <c r="S298" s="89"/>
      <c r="T298" s="90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5" t="s">
        <v>153</v>
      </c>
      <c r="AU298" s="15" t="s">
        <v>83</v>
      </c>
    </row>
    <row r="299" spans="1:51" s="13" customFormat="1" ht="12">
      <c r="A299" s="13"/>
      <c r="B299" s="234"/>
      <c r="C299" s="235"/>
      <c r="D299" s="229" t="s">
        <v>140</v>
      </c>
      <c r="E299" s="236" t="s">
        <v>1</v>
      </c>
      <c r="F299" s="237" t="s">
        <v>459</v>
      </c>
      <c r="G299" s="235"/>
      <c r="H299" s="238">
        <v>14.175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140</v>
      </c>
      <c r="AU299" s="244" t="s">
        <v>83</v>
      </c>
      <c r="AV299" s="13" t="s">
        <v>83</v>
      </c>
      <c r="AW299" s="13" t="s">
        <v>30</v>
      </c>
      <c r="AX299" s="13" t="s">
        <v>81</v>
      </c>
      <c r="AY299" s="244" t="s">
        <v>129</v>
      </c>
    </row>
    <row r="300" spans="1:65" s="2" customFormat="1" ht="24.15" customHeight="1">
      <c r="A300" s="36"/>
      <c r="B300" s="37"/>
      <c r="C300" s="216" t="s">
        <v>460</v>
      </c>
      <c r="D300" s="216" t="s">
        <v>131</v>
      </c>
      <c r="E300" s="217" t="s">
        <v>461</v>
      </c>
      <c r="F300" s="218" t="s">
        <v>462</v>
      </c>
      <c r="G300" s="219" t="s">
        <v>134</v>
      </c>
      <c r="H300" s="220">
        <v>14.175</v>
      </c>
      <c r="I300" s="221"/>
      <c r="J300" s="222">
        <f>ROUND(I300*H300,2)</f>
        <v>0</v>
      </c>
      <c r="K300" s="218" t="s">
        <v>135</v>
      </c>
      <c r="L300" s="42"/>
      <c r="M300" s="223" t="s">
        <v>1</v>
      </c>
      <c r="N300" s="224" t="s">
        <v>38</v>
      </c>
      <c r="O300" s="89"/>
      <c r="P300" s="225">
        <f>O300*H300</f>
        <v>0</v>
      </c>
      <c r="Q300" s="225">
        <v>0.00012</v>
      </c>
      <c r="R300" s="225">
        <f>Q300*H300</f>
        <v>0.001701</v>
      </c>
      <c r="S300" s="225">
        <v>0</v>
      </c>
      <c r="T300" s="22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27" t="s">
        <v>232</v>
      </c>
      <c r="AT300" s="227" t="s">
        <v>131</v>
      </c>
      <c r="AU300" s="227" t="s">
        <v>83</v>
      </c>
      <c r="AY300" s="15" t="s">
        <v>129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5" t="s">
        <v>81</v>
      </c>
      <c r="BK300" s="228">
        <f>ROUND(I300*H300,2)</f>
        <v>0</v>
      </c>
      <c r="BL300" s="15" t="s">
        <v>232</v>
      </c>
      <c r="BM300" s="227" t="s">
        <v>463</v>
      </c>
    </row>
    <row r="301" spans="1:47" s="2" customFormat="1" ht="12">
      <c r="A301" s="36"/>
      <c r="B301" s="37"/>
      <c r="C301" s="38"/>
      <c r="D301" s="229" t="s">
        <v>138</v>
      </c>
      <c r="E301" s="38"/>
      <c r="F301" s="230" t="s">
        <v>464</v>
      </c>
      <c r="G301" s="38"/>
      <c r="H301" s="38"/>
      <c r="I301" s="231"/>
      <c r="J301" s="38"/>
      <c r="K301" s="38"/>
      <c r="L301" s="42"/>
      <c r="M301" s="232"/>
      <c r="N301" s="233"/>
      <c r="O301" s="89"/>
      <c r="P301" s="89"/>
      <c r="Q301" s="89"/>
      <c r="R301" s="89"/>
      <c r="S301" s="89"/>
      <c r="T301" s="90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5" t="s">
        <v>138</v>
      </c>
      <c r="AU301" s="15" t="s">
        <v>83</v>
      </c>
    </row>
    <row r="302" spans="1:47" s="2" customFormat="1" ht="12">
      <c r="A302" s="36"/>
      <c r="B302" s="37"/>
      <c r="C302" s="38"/>
      <c r="D302" s="229" t="s">
        <v>153</v>
      </c>
      <c r="E302" s="38"/>
      <c r="F302" s="245" t="s">
        <v>458</v>
      </c>
      <c r="G302" s="38"/>
      <c r="H302" s="38"/>
      <c r="I302" s="231"/>
      <c r="J302" s="38"/>
      <c r="K302" s="38"/>
      <c r="L302" s="42"/>
      <c r="M302" s="232"/>
      <c r="N302" s="233"/>
      <c r="O302" s="89"/>
      <c r="P302" s="89"/>
      <c r="Q302" s="89"/>
      <c r="R302" s="89"/>
      <c r="S302" s="89"/>
      <c r="T302" s="90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5" t="s">
        <v>153</v>
      </c>
      <c r="AU302" s="15" t="s">
        <v>83</v>
      </c>
    </row>
    <row r="303" spans="1:51" s="13" customFormat="1" ht="12">
      <c r="A303" s="13"/>
      <c r="B303" s="234"/>
      <c r="C303" s="235"/>
      <c r="D303" s="229" t="s">
        <v>140</v>
      </c>
      <c r="E303" s="236" t="s">
        <v>1</v>
      </c>
      <c r="F303" s="237" t="s">
        <v>459</v>
      </c>
      <c r="G303" s="235"/>
      <c r="H303" s="238">
        <v>14.175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140</v>
      </c>
      <c r="AU303" s="244" t="s">
        <v>83</v>
      </c>
      <c r="AV303" s="13" t="s">
        <v>83</v>
      </c>
      <c r="AW303" s="13" t="s">
        <v>30</v>
      </c>
      <c r="AX303" s="13" t="s">
        <v>81</v>
      </c>
      <c r="AY303" s="244" t="s">
        <v>129</v>
      </c>
    </row>
    <row r="304" spans="1:63" s="12" customFormat="1" ht="25.9" customHeight="1">
      <c r="A304" s="12"/>
      <c r="B304" s="200"/>
      <c r="C304" s="201"/>
      <c r="D304" s="202" t="s">
        <v>72</v>
      </c>
      <c r="E304" s="203" t="s">
        <v>465</v>
      </c>
      <c r="F304" s="203" t="s">
        <v>466</v>
      </c>
      <c r="G304" s="201"/>
      <c r="H304" s="201"/>
      <c r="I304" s="204"/>
      <c r="J304" s="205">
        <f>BK304</f>
        <v>0</v>
      </c>
      <c r="K304" s="201"/>
      <c r="L304" s="206"/>
      <c r="M304" s="207"/>
      <c r="N304" s="208"/>
      <c r="O304" s="208"/>
      <c r="P304" s="209">
        <f>P305+P314+P317+P320+P323</f>
        <v>0</v>
      </c>
      <c r="Q304" s="208"/>
      <c r="R304" s="209">
        <f>R305+R314+R317+R320+R323</f>
        <v>0</v>
      </c>
      <c r="S304" s="208"/>
      <c r="T304" s="210">
        <f>T305+T314+T317+T320+T323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1" t="s">
        <v>160</v>
      </c>
      <c r="AT304" s="212" t="s">
        <v>72</v>
      </c>
      <c r="AU304" s="212" t="s">
        <v>73</v>
      </c>
      <c r="AY304" s="211" t="s">
        <v>129</v>
      </c>
      <c r="BK304" s="213">
        <f>BK305+BK314+BK317+BK320+BK323</f>
        <v>0</v>
      </c>
    </row>
    <row r="305" spans="1:63" s="12" customFormat="1" ht="22.8" customHeight="1">
      <c r="A305" s="12"/>
      <c r="B305" s="200"/>
      <c r="C305" s="201"/>
      <c r="D305" s="202" t="s">
        <v>72</v>
      </c>
      <c r="E305" s="214" t="s">
        <v>467</v>
      </c>
      <c r="F305" s="214" t="s">
        <v>468</v>
      </c>
      <c r="G305" s="201"/>
      <c r="H305" s="201"/>
      <c r="I305" s="204"/>
      <c r="J305" s="215">
        <f>BK305</f>
        <v>0</v>
      </c>
      <c r="K305" s="201"/>
      <c r="L305" s="206"/>
      <c r="M305" s="207"/>
      <c r="N305" s="208"/>
      <c r="O305" s="208"/>
      <c r="P305" s="209">
        <f>SUM(P306:P313)</f>
        <v>0</v>
      </c>
      <c r="Q305" s="208"/>
      <c r="R305" s="209">
        <f>SUM(R306:R313)</f>
        <v>0</v>
      </c>
      <c r="S305" s="208"/>
      <c r="T305" s="210">
        <f>SUM(T306:T313)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1" t="s">
        <v>160</v>
      </c>
      <c r="AT305" s="212" t="s">
        <v>72</v>
      </c>
      <c r="AU305" s="212" t="s">
        <v>81</v>
      </c>
      <c r="AY305" s="211" t="s">
        <v>129</v>
      </c>
      <c r="BK305" s="213">
        <f>SUM(BK306:BK313)</f>
        <v>0</v>
      </c>
    </row>
    <row r="306" spans="1:65" s="2" customFormat="1" ht="16.5" customHeight="1">
      <c r="A306" s="36"/>
      <c r="B306" s="37"/>
      <c r="C306" s="216" t="s">
        <v>469</v>
      </c>
      <c r="D306" s="216" t="s">
        <v>131</v>
      </c>
      <c r="E306" s="217" t="s">
        <v>470</v>
      </c>
      <c r="F306" s="218" t="s">
        <v>471</v>
      </c>
      <c r="G306" s="219" t="s">
        <v>472</v>
      </c>
      <c r="H306" s="220">
        <v>1</v>
      </c>
      <c r="I306" s="221"/>
      <c r="J306" s="222">
        <f>ROUND(I306*H306,2)</f>
        <v>0</v>
      </c>
      <c r="K306" s="218" t="s">
        <v>135</v>
      </c>
      <c r="L306" s="42"/>
      <c r="M306" s="223" t="s">
        <v>1</v>
      </c>
      <c r="N306" s="224" t="s">
        <v>38</v>
      </c>
      <c r="O306" s="89"/>
      <c r="P306" s="225">
        <f>O306*H306</f>
        <v>0</v>
      </c>
      <c r="Q306" s="225">
        <v>0</v>
      </c>
      <c r="R306" s="225">
        <f>Q306*H306</f>
        <v>0</v>
      </c>
      <c r="S306" s="225">
        <v>0</v>
      </c>
      <c r="T306" s="226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27" t="s">
        <v>473</v>
      </c>
      <c r="AT306" s="227" t="s">
        <v>131</v>
      </c>
      <c r="AU306" s="227" t="s">
        <v>83</v>
      </c>
      <c r="AY306" s="15" t="s">
        <v>129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5" t="s">
        <v>81</v>
      </c>
      <c r="BK306" s="228">
        <f>ROUND(I306*H306,2)</f>
        <v>0</v>
      </c>
      <c r="BL306" s="15" t="s">
        <v>473</v>
      </c>
      <c r="BM306" s="227" t="s">
        <v>474</v>
      </c>
    </row>
    <row r="307" spans="1:47" s="2" customFormat="1" ht="12">
      <c r="A307" s="36"/>
      <c r="B307" s="37"/>
      <c r="C307" s="38"/>
      <c r="D307" s="229" t="s">
        <v>138</v>
      </c>
      <c r="E307" s="38"/>
      <c r="F307" s="230" t="s">
        <v>471</v>
      </c>
      <c r="G307" s="38"/>
      <c r="H307" s="38"/>
      <c r="I307" s="231"/>
      <c r="J307" s="38"/>
      <c r="K307" s="38"/>
      <c r="L307" s="42"/>
      <c r="M307" s="232"/>
      <c r="N307" s="233"/>
      <c r="O307" s="89"/>
      <c r="P307" s="89"/>
      <c r="Q307" s="89"/>
      <c r="R307" s="89"/>
      <c r="S307" s="89"/>
      <c r="T307" s="90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5" t="s">
        <v>138</v>
      </c>
      <c r="AU307" s="15" t="s">
        <v>83</v>
      </c>
    </row>
    <row r="308" spans="1:65" s="2" customFormat="1" ht="16.5" customHeight="1">
      <c r="A308" s="36"/>
      <c r="B308" s="37"/>
      <c r="C308" s="216" t="s">
        <v>475</v>
      </c>
      <c r="D308" s="216" t="s">
        <v>131</v>
      </c>
      <c r="E308" s="217" t="s">
        <v>476</v>
      </c>
      <c r="F308" s="218" t="s">
        <v>477</v>
      </c>
      <c r="G308" s="219" t="s">
        <v>472</v>
      </c>
      <c r="H308" s="220">
        <v>1</v>
      </c>
      <c r="I308" s="221"/>
      <c r="J308" s="222">
        <f>ROUND(I308*H308,2)</f>
        <v>0</v>
      </c>
      <c r="K308" s="218" t="s">
        <v>135</v>
      </c>
      <c r="L308" s="42"/>
      <c r="M308" s="223" t="s">
        <v>1</v>
      </c>
      <c r="N308" s="224" t="s">
        <v>38</v>
      </c>
      <c r="O308" s="89"/>
      <c r="P308" s="225">
        <f>O308*H308</f>
        <v>0</v>
      </c>
      <c r="Q308" s="225">
        <v>0</v>
      </c>
      <c r="R308" s="225">
        <f>Q308*H308</f>
        <v>0</v>
      </c>
      <c r="S308" s="225">
        <v>0</v>
      </c>
      <c r="T308" s="226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27" t="s">
        <v>473</v>
      </c>
      <c r="AT308" s="227" t="s">
        <v>131</v>
      </c>
      <c r="AU308" s="227" t="s">
        <v>83</v>
      </c>
      <c r="AY308" s="15" t="s">
        <v>129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5" t="s">
        <v>81</v>
      </c>
      <c r="BK308" s="228">
        <f>ROUND(I308*H308,2)</f>
        <v>0</v>
      </c>
      <c r="BL308" s="15" t="s">
        <v>473</v>
      </c>
      <c r="BM308" s="227" t="s">
        <v>478</v>
      </c>
    </row>
    <row r="309" spans="1:47" s="2" customFormat="1" ht="12">
      <c r="A309" s="36"/>
      <c r="B309" s="37"/>
      <c r="C309" s="38"/>
      <c r="D309" s="229" t="s">
        <v>138</v>
      </c>
      <c r="E309" s="38"/>
      <c r="F309" s="230" t="s">
        <v>477</v>
      </c>
      <c r="G309" s="38"/>
      <c r="H309" s="38"/>
      <c r="I309" s="231"/>
      <c r="J309" s="38"/>
      <c r="K309" s="38"/>
      <c r="L309" s="42"/>
      <c r="M309" s="232"/>
      <c r="N309" s="233"/>
      <c r="O309" s="89"/>
      <c r="P309" s="89"/>
      <c r="Q309" s="89"/>
      <c r="R309" s="89"/>
      <c r="S309" s="89"/>
      <c r="T309" s="90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5" t="s">
        <v>138</v>
      </c>
      <c r="AU309" s="15" t="s">
        <v>83</v>
      </c>
    </row>
    <row r="310" spans="1:65" s="2" customFormat="1" ht="16.5" customHeight="1">
      <c r="A310" s="36"/>
      <c r="B310" s="37"/>
      <c r="C310" s="216" t="s">
        <v>479</v>
      </c>
      <c r="D310" s="216" t="s">
        <v>131</v>
      </c>
      <c r="E310" s="217" t="s">
        <v>480</v>
      </c>
      <c r="F310" s="218" t="s">
        <v>481</v>
      </c>
      <c r="G310" s="219" t="s">
        <v>472</v>
      </c>
      <c r="H310" s="220">
        <v>1</v>
      </c>
      <c r="I310" s="221"/>
      <c r="J310" s="222">
        <f>ROUND(I310*H310,2)</f>
        <v>0</v>
      </c>
      <c r="K310" s="218" t="s">
        <v>135</v>
      </c>
      <c r="L310" s="42"/>
      <c r="M310" s="223" t="s">
        <v>1</v>
      </c>
      <c r="N310" s="224" t="s">
        <v>38</v>
      </c>
      <c r="O310" s="89"/>
      <c r="P310" s="225">
        <f>O310*H310</f>
        <v>0</v>
      </c>
      <c r="Q310" s="225">
        <v>0</v>
      </c>
      <c r="R310" s="225">
        <f>Q310*H310</f>
        <v>0</v>
      </c>
      <c r="S310" s="225">
        <v>0</v>
      </c>
      <c r="T310" s="22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27" t="s">
        <v>473</v>
      </c>
      <c r="AT310" s="227" t="s">
        <v>131</v>
      </c>
      <c r="AU310" s="227" t="s">
        <v>83</v>
      </c>
      <c r="AY310" s="15" t="s">
        <v>129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5" t="s">
        <v>81</v>
      </c>
      <c r="BK310" s="228">
        <f>ROUND(I310*H310,2)</f>
        <v>0</v>
      </c>
      <c r="BL310" s="15" t="s">
        <v>473</v>
      </c>
      <c r="BM310" s="227" t="s">
        <v>482</v>
      </c>
    </row>
    <row r="311" spans="1:47" s="2" customFormat="1" ht="12">
      <c r="A311" s="36"/>
      <c r="B311" s="37"/>
      <c r="C311" s="38"/>
      <c r="D311" s="229" t="s">
        <v>138</v>
      </c>
      <c r="E311" s="38"/>
      <c r="F311" s="230" t="s">
        <v>481</v>
      </c>
      <c r="G311" s="38"/>
      <c r="H311" s="38"/>
      <c r="I311" s="231"/>
      <c r="J311" s="38"/>
      <c r="K311" s="38"/>
      <c r="L311" s="42"/>
      <c r="M311" s="232"/>
      <c r="N311" s="233"/>
      <c r="O311" s="89"/>
      <c r="P311" s="89"/>
      <c r="Q311" s="89"/>
      <c r="R311" s="89"/>
      <c r="S311" s="89"/>
      <c r="T311" s="90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5" t="s">
        <v>138</v>
      </c>
      <c r="AU311" s="15" t="s">
        <v>83</v>
      </c>
    </row>
    <row r="312" spans="1:65" s="2" customFormat="1" ht="16.5" customHeight="1">
      <c r="A312" s="36"/>
      <c r="B312" s="37"/>
      <c r="C312" s="216" t="s">
        <v>483</v>
      </c>
      <c r="D312" s="216" t="s">
        <v>131</v>
      </c>
      <c r="E312" s="217" t="s">
        <v>484</v>
      </c>
      <c r="F312" s="218" t="s">
        <v>485</v>
      </c>
      <c r="G312" s="219" t="s">
        <v>472</v>
      </c>
      <c r="H312" s="220">
        <v>1</v>
      </c>
      <c r="I312" s="221"/>
      <c r="J312" s="222">
        <f>ROUND(I312*H312,2)</f>
        <v>0</v>
      </c>
      <c r="K312" s="218" t="s">
        <v>135</v>
      </c>
      <c r="L312" s="42"/>
      <c r="M312" s="223" t="s">
        <v>1</v>
      </c>
      <c r="N312" s="224" t="s">
        <v>38</v>
      </c>
      <c r="O312" s="89"/>
      <c r="P312" s="225">
        <f>O312*H312</f>
        <v>0</v>
      </c>
      <c r="Q312" s="225">
        <v>0</v>
      </c>
      <c r="R312" s="225">
        <f>Q312*H312</f>
        <v>0</v>
      </c>
      <c r="S312" s="225">
        <v>0</v>
      </c>
      <c r="T312" s="226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27" t="s">
        <v>473</v>
      </c>
      <c r="AT312" s="227" t="s">
        <v>131</v>
      </c>
      <c r="AU312" s="227" t="s">
        <v>83</v>
      </c>
      <c r="AY312" s="15" t="s">
        <v>129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5" t="s">
        <v>81</v>
      </c>
      <c r="BK312" s="228">
        <f>ROUND(I312*H312,2)</f>
        <v>0</v>
      </c>
      <c r="BL312" s="15" t="s">
        <v>473</v>
      </c>
      <c r="BM312" s="227" t="s">
        <v>486</v>
      </c>
    </row>
    <row r="313" spans="1:47" s="2" customFormat="1" ht="12">
      <c r="A313" s="36"/>
      <c r="B313" s="37"/>
      <c r="C313" s="38"/>
      <c r="D313" s="229" t="s">
        <v>138</v>
      </c>
      <c r="E313" s="38"/>
      <c r="F313" s="230" t="s">
        <v>485</v>
      </c>
      <c r="G313" s="38"/>
      <c r="H313" s="38"/>
      <c r="I313" s="231"/>
      <c r="J313" s="38"/>
      <c r="K313" s="38"/>
      <c r="L313" s="42"/>
      <c r="M313" s="232"/>
      <c r="N313" s="233"/>
      <c r="O313" s="89"/>
      <c r="P313" s="89"/>
      <c r="Q313" s="89"/>
      <c r="R313" s="89"/>
      <c r="S313" s="89"/>
      <c r="T313" s="90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5" t="s">
        <v>138</v>
      </c>
      <c r="AU313" s="15" t="s">
        <v>83</v>
      </c>
    </row>
    <row r="314" spans="1:63" s="12" customFormat="1" ht="22.8" customHeight="1">
      <c r="A314" s="12"/>
      <c r="B314" s="200"/>
      <c r="C314" s="201"/>
      <c r="D314" s="202" t="s">
        <v>72</v>
      </c>
      <c r="E314" s="214" t="s">
        <v>487</v>
      </c>
      <c r="F314" s="214" t="s">
        <v>488</v>
      </c>
      <c r="G314" s="201"/>
      <c r="H314" s="201"/>
      <c r="I314" s="204"/>
      <c r="J314" s="215">
        <f>BK314</f>
        <v>0</v>
      </c>
      <c r="K314" s="201"/>
      <c r="L314" s="206"/>
      <c r="M314" s="207"/>
      <c r="N314" s="208"/>
      <c r="O314" s="208"/>
      <c r="P314" s="209">
        <f>SUM(P315:P316)</f>
        <v>0</v>
      </c>
      <c r="Q314" s="208"/>
      <c r="R314" s="209">
        <f>SUM(R315:R316)</f>
        <v>0</v>
      </c>
      <c r="S314" s="208"/>
      <c r="T314" s="210">
        <f>SUM(T315:T316)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1" t="s">
        <v>160</v>
      </c>
      <c r="AT314" s="212" t="s">
        <v>72</v>
      </c>
      <c r="AU314" s="212" t="s">
        <v>81</v>
      </c>
      <c r="AY314" s="211" t="s">
        <v>129</v>
      </c>
      <c r="BK314" s="213">
        <f>SUM(BK315:BK316)</f>
        <v>0</v>
      </c>
    </row>
    <row r="315" spans="1:65" s="2" customFormat="1" ht="16.5" customHeight="1">
      <c r="A315" s="36"/>
      <c r="B315" s="37"/>
      <c r="C315" s="216" t="s">
        <v>489</v>
      </c>
      <c r="D315" s="216" t="s">
        <v>131</v>
      </c>
      <c r="E315" s="217" t="s">
        <v>490</v>
      </c>
      <c r="F315" s="218" t="s">
        <v>488</v>
      </c>
      <c r="G315" s="219" t="s">
        <v>472</v>
      </c>
      <c r="H315" s="220">
        <v>1</v>
      </c>
      <c r="I315" s="221"/>
      <c r="J315" s="222">
        <f>ROUND(I315*H315,2)</f>
        <v>0</v>
      </c>
      <c r="K315" s="218" t="s">
        <v>135</v>
      </c>
      <c r="L315" s="42"/>
      <c r="M315" s="223" t="s">
        <v>1</v>
      </c>
      <c r="N315" s="224" t="s">
        <v>38</v>
      </c>
      <c r="O315" s="89"/>
      <c r="P315" s="225">
        <f>O315*H315</f>
        <v>0</v>
      </c>
      <c r="Q315" s="225">
        <v>0</v>
      </c>
      <c r="R315" s="225">
        <f>Q315*H315</f>
        <v>0</v>
      </c>
      <c r="S315" s="225">
        <v>0</v>
      </c>
      <c r="T315" s="22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27" t="s">
        <v>473</v>
      </c>
      <c r="AT315" s="227" t="s">
        <v>131</v>
      </c>
      <c r="AU315" s="227" t="s">
        <v>83</v>
      </c>
      <c r="AY315" s="15" t="s">
        <v>129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5" t="s">
        <v>81</v>
      </c>
      <c r="BK315" s="228">
        <f>ROUND(I315*H315,2)</f>
        <v>0</v>
      </c>
      <c r="BL315" s="15" t="s">
        <v>473</v>
      </c>
      <c r="BM315" s="227" t="s">
        <v>491</v>
      </c>
    </row>
    <row r="316" spans="1:47" s="2" customFormat="1" ht="12">
      <c r="A316" s="36"/>
      <c r="B316" s="37"/>
      <c r="C316" s="38"/>
      <c r="D316" s="229" t="s">
        <v>138</v>
      </c>
      <c r="E316" s="38"/>
      <c r="F316" s="230" t="s">
        <v>488</v>
      </c>
      <c r="G316" s="38"/>
      <c r="H316" s="38"/>
      <c r="I316" s="231"/>
      <c r="J316" s="38"/>
      <c r="K316" s="38"/>
      <c r="L316" s="42"/>
      <c r="M316" s="232"/>
      <c r="N316" s="233"/>
      <c r="O316" s="89"/>
      <c r="P316" s="89"/>
      <c r="Q316" s="89"/>
      <c r="R316" s="89"/>
      <c r="S316" s="89"/>
      <c r="T316" s="90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5" t="s">
        <v>138</v>
      </c>
      <c r="AU316" s="15" t="s">
        <v>83</v>
      </c>
    </row>
    <row r="317" spans="1:63" s="12" customFormat="1" ht="22.8" customHeight="1">
      <c r="A317" s="12"/>
      <c r="B317" s="200"/>
      <c r="C317" s="201"/>
      <c r="D317" s="202" t="s">
        <v>72</v>
      </c>
      <c r="E317" s="214" t="s">
        <v>492</v>
      </c>
      <c r="F317" s="214" t="s">
        <v>493</v>
      </c>
      <c r="G317" s="201"/>
      <c r="H317" s="201"/>
      <c r="I317" s="204"/>
      <c r="J317" s="215">
        <f>BK317</f>
        <v>0</v>
      </c>
      <c r="K317" s="201"/>
      <c r="L317" s="206"/>
      <c r="M317" s="207"/>
      <c r="N317" s="208"/>
      <c r="O317" s="208"/>
      <c r="P317" s="209">
        <f>SUM(P318:P319)</f>
        <v>0</v>
      </c>
      <c r="Q317" s="208"/>
      <c r="R317" s="209">
        <f>SUM(R318:R319)</f>
        <v>0</v>
      </c>
      <c r="S317" s="208"/>
      <c r="T317" s="210">
        <f>SUM(T318:T319)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11" t="s">
        <v>160</v>
      </c>
      <c r="AT317" s="212" t="s">
        <v>72</v>
      </c>
      <c r="AU317" s="212" t="s">
        <v>81</v>
      </c>
      <c r="AY317" s="211" t="s">
        <v>129</v>
      </c>
      <c r="BK317" s="213">
        <f>SUM(BK318:BK319)</f>
        <v>0</v>
      </c>
    </row>
    <row r="318" spans="1:65" s="2" customFormat="1" ht="16.5" customHeight="1">
      <c r="A318" s="36"/>
      <c r="B318" s="37"/>
      <c r="C318" s="216" t="s">
        <v>494</v>
      </c>
      <c r="D318" s="216" t="s">
        <v>131</v>
      </c>
      <c r="E318" s="217" t="s">
        <v>495</v>
      </c>
      <c r="F318" s="218" t="s">
        <v>496</v>
      </c>
      <c r="G318" s="219" t="s">
        <v>497</v>
      </c>
      <c r="H318" s="220">
        <v>2</v>
      </c>
      <c r="I318" s="221"/>
      <c r="J318" s="222">
        <f>ROUND(I318*H318,2)</f>
        <v>0</v>
      </c>
      <c r="K318" s="218" t="s">
        <v>135</v>
      </c>
      <c r="L318" s="42"/>
      <c r="M318" s="223" t="s">
        <v>1</v>
      </c>
      <c r="N318" s="224" t="s">
        <v>38</v>
      </c>
      <c r="O318" s="89"/>
      <c r="P318" s="225">
        <f>O318*H318</f>
        <v>0</v>
      </c>
      <c r="Q318" s="225">
        <v>0</v>
      </c>
      <c r="R318" s="225">
        <f>Q318*H318</f>
        <v>0</v>
      </c>
      <c r="S318" s="225">
        <v>0</v>
      </c>
      <c r="T318" s="22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27" t="s">
        <v>473</v>
      </c>
      <c r="AT318" s="227" t="s">
        <v>131</v>
      </c>
      <c r="AU318" s="227" t="s">
        <v>83</v>
      </c>
      <c r="AY318" s="15" t="s">
        <v>129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5" t="s">
        <v>81</v>
      </c>
      <c r="BK318" s="228">
        <f>ROUND(I318*H318,2)</f>
        <v>0</v>
      </c>
      <c r="BL318" s="15" t="s">
        <v>473</v>
      </c>
      <c r="BM318" s="227" t="s">
        <v>498</v>
      </c>
    </row>
    <row r="319" spans="1:47" s="2" customFormat="1" ht="12">
      <c r="A319" s="36"/>
      <c r="B319" s="37"/>
      <c r="C319" s="38"/>
      <c r="D319" s="229" t="s">
        <v>138</v>
      </c>
      <c r="E319" s="38"/>
      <c r="F319" s="230" t="s">
        <v>496</v>
      </c>
      <c r="G319" s="38"/>
      <c r="H319" s="38"/>
      <c r="I319" s="231"/>
      <c r="J319" s="38"/>
      <c r="K319" s="38"/>
      <c r="L319" s="42"/>
      <c r="M319" s="232"/>
      <c r="N319" s="233"/>
      <c r="O319" s="89"/>
      <c r="P319" s="89"/>
      <c r="Q319" s="89"/>
      <c r="R319" s="89"/>
      <c r="S319" s="89"/>
      <c r="T319" s="90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5" t="s">
        <v>138</v>
      </c>
      <c r="AU319" s="15" t="s">
        <v>83</v>
      </c>
    </row>
    <row r="320" spans="1:63" s="12" customFormat="1" ht="22.8" customHeight="1">
      <c r="A320" s="12"/>
      <c r="B320" s="200"/>
      <c r="C320" s="201"/>
      <c r="D320" s="202" t="s">
        <v>72</v>
      </c>
      <c r="E320" s="214" t="s">
        <v>499</v>
      </c>
      <c r="F320" s="214" t="s">
        <v>500</v>
      </c>
      <c r="G320" s="201"/>
      <c r="H320" s="201"/>
      <c r="I320" s="204"/>
      <c r="J320" s="215">
        <f>BK320</f>
        <v>0</v>
      </c>
      <c r="K320" s="201"/>
      <c r="L320" s="206"/>
      <c r="M320" s="207"/>
      <c r="N320" s="208"/>
      <c r="O320" s="208"/>
      <c r="P320" s="209">
        <f>SUM(P321:P322)</f>
        <v>0</v>
      </c>
      <c r="Q320" s="208"/>
      <c r="R320" s="209">
        <f>SUM(R321:R322)</f>
        <v>0</v>
      </c>
      <c r="S320" s="208"/>
      <c r="T320" s="210">
        <f>SUM(T321:T322)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1" t="s">
        <v>160</v>
      </c>
      <c r="AT320" s="212" t="s">
        <v>72</v>
      </c>
      <c r="AU320" s="212" t="s">
        <v>81</v>
      </c>
      <c r="AY320" s="211" t="s">
        <v>129</v>
      </c>
      <c r="BK320" s="213">
        <f>SUM(BK321:BK322)</f>
        <v>0</v>
      </c>
    </row>
    <row r="321" spans="1:65" s="2" customFormat="1" ht="24.15" customHeight="1">
      <c r="A321" s="36"/>
      <c r="B321" s="37"/>
      <c r="C321" s="216" t="s">
        <v>501</v>
      </c>
      <c r="D321" s="216" t="s">
        <v>131</v>
      </c>
      <c r="E321" s="217" t="s">
        <v>502</v>
      </c>
      <c r="F321" s="218" t="s">
        <v>503</v>
      </c>
      <c r="G321" s="219" t="s">
        <v>472</v>
      </c>
      <c r="H321" s="220">
        <v>1</v>
      </c>
      <c r="I321" s="221"/>
      <c r="J321" s="222">
        <f>ROUND(I321*H321,2)</f>
        <v>0</v>
      </c>
      <c r="K321" s="218" t="s">
        <v>135</v>
      </c>
      <c r="L321" s="42"/>
      <c r="M321" s="223" t="s">
        <v>1</v>
      </c>
      <c r="N321" s="224" t="s">
        <v>38</v>
      </c>
      <c r="O321" s="89"/>
      <c r="P321" s="225">
        <f>O321*H321</f>
        <v>0</v>
      </c>
      <c r="Q321" s="225">
        <v>0</v>
      </c>
      <c r="R321" s="225">
        <f>Q321*H321</f>
        <v>0</v>
      </c>
      <c r="S321" s="225">
        <v>0</v>
      </c>
      <c r="T321" s="226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27" t="s">
        <v>473</v>
      </c>
      <c r="AT321" s="227" t="s">
        <v>131</v>
      </c>
      <c r="AU321" s="227" t="s">
        <v>83</v>
      </c>
      <c r="AY321" s="15" t="s">
        <v>129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5" t="s">
        <v>81</v>
      </c>
      <c r="BK321" s="228">
        <f>ROUND(I321*H321,2)</f>
        <v>0</v>
      </c>
      <c r="BL321" s="15" t="s">
        <v>473</v>
      </c>
      <c r="BM321" s="227" t="s">
        <v>504</v>
      </c>
    </row>
    <row r="322" spans="1:47" s="2" customFormat="1" ht="12">
      <c r="A322" s="36"/>
      <c r="B322" s="37"/>
      <c r="C322" s="38"/>
      <c r="D322" s="229" t="s">
        <v>138</v>
      </c>
      <c r="E322" s="38"/>
      <c r="F322" s="230" t="s">
        <v>503</v>
      </c>
      <c r="G322" s="38"/>
      <c r="H322" s="38"/>
      <c r="I322" s="231"/>
      <c r="J322" s="38"/>
      <c r="K322" s="38"/>
      <c r="L322" s="42"/>
      <c r="M322" s="232"/>
      <c r="N322" s="233"/>
      <c r="O322" s="89"/>
      <c r="P322" s="89"/>
      <c r="Q322" s="89"/>
      <c r="R322" s="89"/>
      <c r="S322" s="89"/>
      <c r="T322" s="90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5" t="s">
        <v>138</v>
      </c>
      <c r="AU322" s="15" t="s">
        <v>83</v>
      </c>
    </row>
    <row r="323" spans="1:63" s="12" customFormat="1" ht="22.8" customHeight="1">
      <c r="A323" s="12"/>
      <c r="B323" s="200"/>
      <c r="C323" s="201"/>
      <c r="D323" s="202" t="s">
        <v>72</v>
      </c>
      <c r="E323" s="214" t="s">
        <v>505</v>
      </c>
      <c r="F323" s="214" t="s">
        <v>506</v>
      </c>
      <c r="G323" s="201"/>
      <c r="H323" s="201"/>
      <c r="I323" s="204"/>
      <c r="J323" s="215">
        <f>BK323</f>
        <v>0</v>
      </c>
      <c r="K323" s="201"/>
      <c r="L323" s="206"/>
      <c r="M323" s="207"/>
      <c r="N323" s="208"/>
      <c r="O323" s="208"/>
      <c r="P323" s="209">
        <f>SUM(P324:P325)</f>
        <v>0</v>
      </c>
      <c r="Q323" s="208"/>
      <c r="R323" s="209">
        <f>SUM(R324:R325)</f>
        <v>0</v>
      </c>
      <c r="S323" s="208"/>
      <c r="T323" s="210">
        <f>SUM(T324:T325)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1" t="s">
        <v>160</v>
      </c>
      <c r="AT323" s="212" t="s">
        <v>72</v>
      </c>
      <c r="AU323" s="212" t="s">
        <v>81</v>
      </c>
      <c r="AY323" s="211" t="s">
        <v>129</v>
      </c>
      <c r="BK323" s="213">
        <f>SUM(BK324:BK325)</f>
        <v>0</v>
      </c>
    </row>
    <row r="324" spans="1:65" s="2" customFormat="1" ht="21.75" customHeight="1">
      <c r="A324" s="36"/>
      <c r="B324" s="37"/>
      <c r="C324" s="216" t="s">
        <v>507</v>
      </c>
      <c r="D324" s="216" t="s">
        <v>131</v>
      </c>
      <c r="E324" s="217" t="s">
        <v>508</v>
      </c>
      <c r="F324" s="218" t="s">
        <v>509</v>
      </c>
      <c r="G324" s="219" t="s">
        <v>472</v>
      </c>
      <c r="H324" s="220">
        <v>1</v>
      </c>
      <c r="I324" s="221"/>
      <c r="J324" s="222">
        <f>ROUND(I324*H324,2)</f>
        <v>0</v>
      </c>
      <c r="K324" s="218" t="s">
        <v>135</v>
      </c>
      <c r="L324" s="42"/>
      <c r="M324" s="223" t="s">
        <v>1</v>
      </c>
      <c r="N324" s="224" t="s">
        <v>38</v>
      </c>
      <c r="O324" s="89"/>
      <c r="P324" s="225">
        <f>O324*H324</f>
        <v>0</v>
      </c>
      <c r="Q324" s="225">
        <v>0</v>
      </c>
      <c r="R324" s="225">
        <f>Q324*H324</f>
        <v>0</v>
      </c>
      <c r="S324" s="225">
        <v>0</v>
      </c>
      <c r="T324" s="226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27" t="s">
        <v>473</v>
      </c>
      <c r="AT324" s="227" t="s">
        <v>131</v>
      </c>
      <c r="AU324" s="227" t="s">
        <v>83</v>
      </c>
      <c r="AY324" s="15" t="s">
        <v>129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5" t="s">
        <v>81</v>
      </c>
      <c r="BK324" s="228">
        <f>ROUND(I324*H324,2)</f>
        <v>0</v>
      </c>
      <c r="BL324" s="15" t="s">
        <v>473</v>
      </c>
      <c r="BM324" s="227" t="s">
        <v>510</v>
      </c>
    </row>
    <row r="325" spans="1:47" s="2" customFormat="1" ht="12">
      <c r="A325" s="36"/>
      <c r="B325" s="37"/>
      <c r="C325" s="38"/>
      <c r="D325" s="229" t="s">
        <v>138</v>
      </c>
      <c r="E325" s="38"/>
      <c r="F325" s="230" t="s">
        <v>511</v>
      </c>
      <c r="G325" s="38"/>
      <c r="H325" s="38"/>
      <c r="I325" s="231"/>
      <c r="J325" s="38"/>
      <c r="K325" s="38"/>
      <c r="L325" s="42"/>
      <c r="M325" s="256"/>
      <c r="N325" s="257"/>
      <c r="O325" s="258"/>
      <c r="P325" s="258"/>
      <c r="Q325" s="258"/>
      <c r="R325" s="258"/>
      <c r="S325" s="258"/>
      <c r="T325" s="259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5" t="s">
        <v>138</v>
      </c>
      <c r="AU325" s="15" t="s">
        <v>83</v>
      </c>
    </row>
    <row r="326" spans="1:31" s="2" customFormat="1" ht="6.95" customHeight="1">
      <c r="A326" s="36"/>
      <c r="B326" s="64"/>
      <c r="C326" s="65"/>
      <c r="D326" s="65"/>
      <c r="E326" s="65"/>
      <c r="F326" s="65"/>
      <c r="G326" s="65"/>
      <c r="H326" s="65"/>
      <c r="I326" s="65"/>
      <c r="J326" s="65"/>
      <c r="K326" s="65"/>
      <c r="L326" s="42"/>
      <c r="M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</row>
  </sheetData>
  <sheetProtection password="CC35" sheet="1" objects="1" scenarios="1" formatColumns="0" formatRows="0" autoFilter="0"/>
  <autoFilter ref="C134:K325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83</v>
      </c>
    </row>
    <row r="4" spans="2:46" s="1" customFormat="1" ht="24.95" customHeight="1">
      <c r="B4" s="18"/>
      <c r="D4" s="136" t="s">
        <v>87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Pačejov úprava před školou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88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512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6. 1. 2023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ROUND(J127,2)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ROUND((SUM(BE127:BE174)),2)</f>
        <v>0</v>
      </c>
      <c r="G33" s="36"/>
      <c r="H33" s="36"/>
      <c r="I33" s="153">
        <v>0.21</v>
      </c>
      <c r="J33" s="152">
        <f>ROUND(((SUM(BE127:BE174))*I33),2)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39</v>
      </c>
      <c r="F34" s="152">
        <f>ROUND((SUM(BF127:BF174)),2)</f>
        <v>0</v>
      </c>
      <c r="G34" s="36"/>
      <c r="H34" s="36"/>
      <c r="I34" s="153">
        <v>0.15</v>
      </c>
      <c r="J34" s="152">
        <f>ROUND(((SUM(BF127:BF174))*I34),2)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40</v>
      </c>
      <c r="F35" s="152">
        <f>ROUND((SUM(BG127:BG174)),2)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41</v>
      </c>
      <c r="F36" s="152">
        <f>ROUND((SUM(BH127:BH174)),2)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42</v>
      </c>
      <c r="F37" s="152">
        <f>ROUND((SUM(BI127:BI174)),2)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Pačejov úprava před školou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88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202209022 - Komunikace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6. 1. 2023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91</v>
      </c>
      <c r="D94" s="174"/>
      <c r="E94" s="174"/>
      <c r="F94" s="174"/>
      <c r="G94" s="174"/>
      <c r="H94" s="174"/>
      <c r="I94" s="174"/>
      <c r="J94" s="175" t="s">
        <v>92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93</v>
      </c>
      <c r="D96" s="38"/>
      <c r="E96" s="38"/>
      <c r="F96" s="38"/>
      <c r="G96" s="38"/>
      <c r="H96" s="38"/>
      <c r="I96" s="38"/>
      <c r="J96" s="108">
        <f>J127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94</v>
      </c>
    </row>
    <row r="97" spans="1:31" s="9" customFormat="1" ht="24.95" customHeight="1">
      <c r="A97" s="9"/>
      <c r="B97" s="177"/>
      <c r="C97" s="178"/>
      <c r="D97" s="179" t="s">
        <v>95</v>
      </c>
      <c r="E97" s="180"/>
      <c r="F97" s="180"/>
      <c r="G97" s="180"/>
      <c r="H97" s="180"/>
      <c r="I97" s="180"/>
      <c r="J97" s="181">
        <f>J128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96</v>
      </c>
      <c r="E98" s="186"/>
      <c r="F98" s="186"/>
      <c r="G98" s="186"/>
      <c r="H98" s="186"/>
      <c r="I98" s="186"/>
      <c r="J98" s="187">
        <f>J129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100</v>
      </c>
      <c r="E99" s="186"/>
      <c r="F99" s="186"/>
      <c r="G99" s="186"/>
      <c r="H99" s="186"/>
      <c r="I99" s="186"/>
      <c r="J99" s="187">
        <f>J135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101</v>
      </c>
      <c r="E100" s="186"/>
      <c r="F100" s="186"/>
      <c r="G100" s="186"/>
      <c r="H100" s="186"/>
      <c r="I100" s="186"/>
      <c r="J100" s="187">
        <f>J148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104</v>
      </c>
      <c r="E101" s="186"/>
      <c r="F101" s="186"/>
      <c r="G101" s="186"/>
      <c r="H101" s="186"/>
      <c r="I101" s="186"/>
      <c r="J101" s="187">
        <f>J153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105</v>
      </c>
      <c r="E102" s="186"/>
      <c r="F102" s="186"/>
      <c r="G102" s="186"/>
      <c r="H102" s="186"/>
      <c r="I102" s="186"/>
      <c r="J102" s="187">
        <f>J159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7"/>
      <c r="C103" s="178"/>
      <c r="D103" s="179" t="s">
        <v>108</v>
      </c>
      <c r="E103" s="180"/>
      <c r="F103" s="180"/>
      <c r="G103" s="180"/>
      <c r="H103" s="180"/>
      <c r="I103" s="180"/>
      <c r="J103" s="181">
        <f>J162</f>
        <v>0</v>
      </c>
      <c r="K103" s="178"/>
      <c r="L103" s="18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3"/>
      <c r="C104" s="184"/>
      <c r="D104" s="185" t="s">
        <v>110</v>
      </c>
      <c r="E104" s="186"/>
      <c r="F104" s="186"/>
      <c r="G104" s="186"/>
      <c r="H104" s="186"/>
      <c r="I104" s="186"/>
      <c r="J104" s="187">
        <f>J163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3"/>
      <c r="C105" s="184"/>
      <c r="D105" s="185" t="s">
        <v>111</v>
      </c>
      <c r="E105" s="186"/>
      <c r="F105" s="186"/>
      <c r="G105" s="186"/>
      <c r="H105" s="186"/>
      <c r="I105" s="186"/>
      <c r="J105" s="187">
        <f>J166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112</v>
      </c>
      <c r="E106" s="186"/>
      <c r="F106" s="186"/>
      <c r="G106" s="186"/>
      <c r="H106" s="186"/>
      <c r="I106" s="186"/>
      <c r="J106" s="187">
        <f>J169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113</v>
      </c>
      <c r="E107" s="186"/>
      <c r="F107" s="186"/>
      <c r="G107" s="186"/>
      <c r="H107" s="186"/>
      <c r="I107" s="186"/>
      <c r="J107" s="187">
        <f>J172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3" spans="1:31" s="2" customFormat="1" ht="6.95" customHeight="1">
      <c r="A113" s="36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4.95" customHeight="1">
      <c r="A114" s="36"/>
      <c r="B114" s="37"/>
      <c r="C114" s="21" t="s">
        <v>114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16</v>
      </c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8"/>
      <c r="D117" s="38"/>
      <c r="E117" s="172" t="str">
        <f>E7</f>
        <v>Pačejov úprava před školou</v>
      </c>
      <c r="F117" s="30"/>
      <c r="G117" s="30"/>
      <c r="H117" s="30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88</v>
      </c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6.5" customHeight="1">
      <c r="A119" s="36"/>
      <c r="B119" s="37"/>
      <c r="C119" s="38"/>
      <c r="D119" s="38"/>
      <c r="E119" s="74" t="str">
        <f>E9</f>
        <v>202209022 - Komunikace</v>
      </c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2" customHeight="1">
      <c r="A121" s="36"/>
      <c r="B121" s="37"/>
      <c r="C121" s="30" t="s">
        <v>20</v>
      </c>
      <c r="D121" s="38"/>
      <c r="E121" s="38"/>
      <c r="F121" s="25" t="str">
        <f>F12</f>
        <v xml:space="preserve"> </v>
      </c>
      <c r="G121" s="38"/>
      <c r="H121" s="38"/>
      <c r="I121" s="30" t="s">
        <v>22</v>
      </c>
      <c r="J121" s="77" t="str">
        <f>IF(J12="","",J12)</f>
        <v>6. 1. 2023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6.95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5.15" customHeight="1">
      <c r="A123" s="36"/>
      <c r="B123" s="37"/>
      <c r="C123" s="30" t="s">
        <v>24</v>
      </c>
      <c r="D123" s="38"/>
      <c r="E123" s="38"/>
      <c r="F123" s="25" t="str">
        <f>E15</f>
        <v xml:space="preserve"> </v>
      </c>
      <c r="G123" s="38"/>
      <c r="H123" s="38"/>
      <c r="I123" s="30" t="s">
        <v>29</v>
      </c>
      <c r="J123" s="34" t="str">
        <f>E21</f>
        <v xml:space="preserve"> 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5.15" customHeight="1">
      <c r="A124" s="36"/>
      <c r="B124" s="37"/>
      <c r="C124" s="30" t="s">
        <v>27</v>
      </c>
      <c r="D124" s="38"/>
      <c r="E124" s="38"/>
      <c r="F124" s="25" t="str">
        <f>IF(E18="","",E18)</f>
        <v>Vyplň údaj</v>
      </c>
      <c r="G124" s="38"/>
      <c r="H124" s="38"/>
      <c r="I124" s="30" t="s">
        <v>31</v>
      </c>
      <c r="J124" s="34" t="str">
        <f>E24</f>
        <v xml:space="preserve"> </v>
      </c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2" customFormat="1" ht="10.3" customHeight="1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1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s="11" customFormat="1" ht="29.25" customHeight="1">
      <c r="A126" s="189"/>
      <c r="B126" s="190"/>
      <c r="C126" s="191" t="s">
        <v>115</v>
      </c>
      <c r="D126" s="192" t="s">
        <v>58</v>
      </c>
      <c r="E126" s="192" t="s">
        <v>54</v>
      </c>
      <c r="F126" s="192" t="s">
        <v>55</v>
      </c>
      <c r="G126" s="192" t="s">
        <v>116</v>
      </c>
      <c r="H126" s="192" t="s">
        <v>117</v>
      </c>
      <c r="I126" s="192" t="s">
        <v>118</v>
      </c>
      <c r="J126" s="192" t="s">
        <v>92</v>
      </c>
      <c r="K126" s="193" t="s">
        <v>119</v>
      </c>
      <c r="L126" s="194"/>
      <c r="M126" s="98" t="s">
        <v>1</v>
      </c>
      <c r="N126" s="99" t="s">
        <v>37</v>
      </c>
      <c r="O126" s="99" t="s">
        <v>120</v>
      </c>
      <c r="P126" s="99" t="s">
        <v>121</v>
      </c>
      <c r="Q126" s="99" t="s">
        <v>122</v>
      </c>
      <c r="R126" s="99" t="s">
        <v>123</v>
      </c>
      <c r="S126" s="99" t="s">
        <v>124</v>
      </c>
      <c r="T126" s="100" t="s">
        <v>125</v>
      </c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</row>
    <row r="127" spans="1:63" s="2" customFormat="1" ht="22.8" customHeight="1">
      <c r="A127" s="36"/>
      <c r="B127" s="37"/>
      <c r="C127" s="105" t="s">
        <v>126</v>
      </c>
      <c r="D127" s="38"/>
      <c r="E127" s="38"/>
      <c r="F127" s="38"/>
      <c r="G127" s="38"/>
      <c r="H127" s="38"/>
      <c r="I127" s="38"/>
      <c r="J127" s="195">
        <f>BK127</f>
        <v>0</v>
      </c>
      <c r="K127" s="38"/>
      <c r="L127" s="42"/>
      <c r="M127" s="101"/>
      <c r="N127" s="196"/>
      <c r="O127" s="102"/>
      <c r="P127" s="197">
        <f>P128+P162</f>
        <v>0</v>
      </c>
      <c r="Q127" s="102"/>
      <c r="R127" s="197">
        <f>R128+R162</f>
        <v>212.02387064</v>
      </c>
      <c r="S127" s="102"/>
      <c r="T127" s="198">
        <f>T128+T162</f>
        <v>243.97680000000003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72</v>
      </c>
      <c r="AU127" s="15" t="s">
        <v>94</v>
      </c>
      <c r="BK127" s="199">
        <f>BK128+BK162</f>
        <v>0</v>
      </c>
    </row>
    <row r="128" spans="1:63" s="12" customFormat="1" ht="25.9" customHeight="1">
      <c r="A128" s="12"/>
      <c r="B128" s="200"/>
      <c r="C128" s="201"/>
      <c r="D128" s="202" t="s">
        <v>72</v>
      </c>
      <c r="E128" s="203" t="s">
        <v>127</v>
      </c>
      <c r="F128" s="203" t="s">
        <v>128</v>
      </c>
      <c r="G128" s="201"/>
      <c r="H128" s="201"/>
      <c r="I128" s="204"/>
      <c r="J128" s="205">
        <f>BK128</f>
        <v>0</v>
      </c>
      <c r="K128" s="201"/>
      <c r="L128" s="206"/>
      <c r="M128" s="207"/>
      <c r="N128" s="208"/>
      <c r="O128" s="208"/>
      <c r="P128" s="209">
        <f>P129+P135+P148+P153+P159</f>
        <v>0</v>
      </c>
      <c r="Q128" s="208"/>
      <c r="R128" s="209">
        <f>R129+R135+R148+R153+R159</f>
        <v>212.02387064</v>
      </c>
      <c r="S128" s="208"/>
      <c r="T128" s="210">
        <f>T129+T135+T148+T153+T159</f>
        <v>243.97680000000003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1" t="s">
        <v>81</v>
      </c>
      <c r="AT128" s="212" t="s">
        <v>72</v>
      </c>
      <c r="AU128" s="212" t="s">
        <v>73</v>
      </c>
      <c r="AY128" s="211" t="s">
        <v>129</v>
      </c>
      <c r="BK128" s="213">
        <f>BK129+BK135+BK148+BK153+BK159</f>
        <v>0</v>
      </c>
    </row>
    <row r="129" spans="1:63" s="12" customFormat="1" ht="22.8" customHeight="1">
      <c r="A129" s="12"/>
      <c r="B129" s="200"/>
      <c r="C129" s="201"/>
      <c r="D129" s="202" t="s">
        <v>72</v>
      </c>
      <c r="E129" s="214" t="s">
        <v>81</v>
      </c>
      <c r="F129" s="214" t="s">
        <v>130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SUM(P130:P134)</f>
        <v>0</v>
      </c>
      <c r="Q129" s="208"/>
      <c r="R129" s="209">
        <f>SUM(R130:R134)</f>
        <v>0.06090560000000001</v>
      </c>
      <c r="S129" s="208"/>
      <c r="T129" s="210">
        <f>SUM(T130:T134)</f>
        <v>243.97680000000003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81</v>
      </c>
      <c r="AT129" s="212" t="s">
        <v>72</v>
      </c>
      <c r="AU129" s="212" t="s">
        <v>81</v>
      </c>
      <c r="AY129" s="211" t="s">
        <v>129</v>
      </c>
      <c r="BK129" s="213">
        <f>SUM(BK130:BK134)</f>
        <v>0</v>
      </c>
    </row>
    <row r="130" spans="1:65" s="2" customFormat="1" ht="24.15" customHeight="1">
      <c r="A130" s="36"/>
      <c r="B130" s="37"/>
      <c r="C130" s="216" t="s">
        <v>81</v>
      </c>
      <c r="D130" s="216" t="s">
        <v>131</v>
      </c>
      <c r="E130" s="217" t="s">
        <v>513</v>
      </c>
      <c r="F130" s="218" t="s">
        <v>514</v>
      </c>
      <c r="G130" s="219" t="s">
        <v>134</v>
      </c>
      <c r="H130" s="220">
        <v>313.06</v>
      </c>
      <c r="I130" s="221"/>
      <c r="J130" s="222">
        <f>ROUND(I130*H130,2)</f>
        <v>0</v>
      </c>
      <c r="K130" s="218" t="s">
        <v>135</v>
      </c>
      <c r="L130" s="42"/>
      <c r="M130" s="223" t="s">
        <v>1</v>
      </c>
      <c r="N130" s="224" t="s">
        <v>38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0.22</v>
      </c>
      <c r="T130" s="226">
        <f>S130*H130</f>
        <v>68.8732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136</v>
      </c>
      <c r="AT130" s="227" t="s">
        <v>131</v>
      </c>
      <c r="AU130" s="227" t="s">
        <v>83</v>
      </c>
      <c r="AY130" s="15" t="s">
        <v>129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81</v>
      </c>
      <c r="BK130" s="228">
        <f>ROUND(I130*H130,2)</f>
        <v>0</v>
      </c>
      <c r="BL130" s="15" t="s">
        <v>136</v>
      </c>
      <c r="BM130" s="227" t="s">
        <v>515</v>
      </c>
    </row>
    <row r="131" spans="1:47" s="2" customFormat="1" ht="12">
      <c r="A131" s="36"/>
      <c r="B131" s="37"/>
      <c r="C131" s="38"/>
      <c r="D131" s="229" t="s">
        <v>138</v>
      </c>
      <c r="E131" s="38"/>
      <c r="F131" s="230" t="s">
        <v>516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138</v>
      </c>
      <c r="AU131" s="15" t="s">
        <v>83</v>
      </c>
    </row>
    <row r="132" spans="1:51" s="13" customFormat="1" ht="12">
      <c r="A132" s="13"/>
      <c r="B132" s="234"/>
      <c r="C132" s="235"/>
      <c r="D132" s="229" t="s">
        <v>140</v>
      </c>
      <c r="E132" s="236" t="s">
        <v>1</v>
      </c>
      <c r="F132" s="237" t="s">
        <v>517</v>
      </c>
      <c r="G132" s="235"/>
      <c r="H132" s="238">
        <v>313.06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140</v>
      </c>
      <c r="AU132" s="244" t="s">
        <v>83</v>
      </c>
      <c r="AV132" s="13" t="s">
        <v>83</v>
      </c>
      <c r="AW132" s="13" t="s">
        <v>30</v>
      </c>
      <c r="AX132" s="13" t="s">
        <v>81</v>
      </c>
      <c r="AY132" s="244" t="s">
        <v>129</v>
      </c>
    </row>
    <row r="133" spans="1:65" s="2" customFormat="1" ht="24.15" customHeight="1">
      <c r="A133" s="36"/>
      <c r="B133" s="37"/>
      <c r="C133" s="216" t="s">
        <v>83</v>
      </c>
      <c r="D133" s="216" t="s">
        <v>131</v>
      </c>
      <c r="E133" s="217" t="s">
        <v>518</v>
      </c>
      <c r="F133" s="218" t="s">
        <v>519</v>
      </c>
      <c r="G133" s="219" t="s">
        <v>134</v>
      </c>
      <c r="H133" s="220">
        <v>761.32</v>
      </c>
      <c r="I133" s="221"/>
      <c r="J133" s="222">
        <f>ROUND(I133*H133,2)</f>
        <v>0</v>
      </c>
      <c r="K133" s="218" t="s">
        <v>135</v>
      </c>
      <c r="L133" s="42"/>
      <c r="M133" s="223" t="s">
        <v>1</v>
      </c>
      <c r="N133" s="224" t="s">
        <v>38</v>
      </c>
      <c r="O133" s="89"/>
      <c r="P133" s="225">
        <f>O133*H133</f>
        <v>0</v>
      </c>
      <c r="Q133" s="225">
        <v>8E-05</v>
      </c>
      <c r="R133" s="225">
        <f>Q133*H133</f>
        <v>0.06090560000000001</v>
      </c>
      <c r="S133" s="225">
        <v>0.23</v>
      </c>
      <c r="T133" s="226">
        <f>S133*H133</f>
        <v>175.10360000000003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136</v>
      </c>
      <c r="AT133" s="227" t="s">
        <v>131</v>
      </c>
      <c r="AU133" s="227" t="s">
        <v>83</v>
      </c>
      <c r="AY133" s="15" t="s">
        <v>129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81</v>
      </c>
      <c r="BK133" s="228">
        <f>ROUND(I133*H133,2)</f>
        <v>0</v>
      </c>
      <c r="BL133" s="15" t="s">
        <v>136</v>
      </c>
      <c r="BM133" s="227" t="s">
        <v>520</v>
      </c>
    </row>
    <row r="134" spans="1:47" s="2" customFormat="1" ht="12">
      <c r="A134" s="36"/>
      <c r="B134" s="37"/>
      <c r="C134" s="38"/>
      <c r="D134" s="229" t="s">
        <v>138</v>
      </c>
      <c r="E134" s="38"/>
      <c r="F134" s="230" t="s">
        <v>521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138</v>
      </c>
      <c r="AU134" s="15" t="s">
        <v>83</v>
      </c>
    </row>
    <row r="135" spans="1:63" s="12" customFormat="1" ht="22.8" customHeight="1">
      <c r="A135" s="12"/>
      <c r="B135" s="200"/>
      <c r="C135" s="201"/>
      <c r="D135" s="202" t="s">
        <v>72</v>
      </c>
      <c r="E135" s="214" t="s">
        <v>160</v>
      </c>
      <c r="F135" s="214" t="s">
        <v>214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SUM(P136:P147)</f>
        <v>0</v>
      </c>
      <c r="Q135" s="208"/>
      <c r="R135" s="209">
        <f>SUM(R136:R147)</f>
        <v>208.41328504</v>
      </c>
      <c r="S135" s="208"/>
      <c r="T135" s="210">
        <f>SUM(T136:T147)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81</v>
      </c>
      <c r="AT135" s="212" t="s">
        <v>72</v>
      </c>
      <c r="AU135" s="212" t="s">
        <v>81</v>
      </c>
      <c r="AY135" s="211" t="s">
        <v>129</v>
      </c>
      <c r="BK135" s="213">
        <f>SUM(BK136:BK147)</f>
        <v>0</v>
      </c>
    </row>
    <row r="136" spans="1:65" s="2" customFormat="1" ht="24.15" customHeight="1">
      <c r="A136" s="36"/>
      <c r="B136" s="37"/>
      <c r="C136" s="216" t="s">
        <v>148</v>
      </c>
      <c r="D136" s="216" t="s">
        <v>131</v>
      </c>
      <c r="E136" s="217" t="s">
        <v>522</v>
      </c>
      <c r="F136" s="218" t="s">
        <v>523</v>
      </c>
      <c r="G136" s="219" t="s">
        <v>134</v>
      </c>
      <c r="H136" s="220">
        <v>479.632</v>
      </c>
      <c r="I136" s="221"/>
      <c r="J136" s="222">
        <f>ROUND(I136*H136,2)</f>
        <v>0</v>
      </c>
      <c r="K136" s="218" t="s">
        <v>135</v>
      </c>
      <c r="L136" s="42"/>
      <c r="M136" s="223" t="s">
        <v>1</v>
      </c>
      <c r="N136" s="224" t="s">
        <v>38</v>
      </c>
      <c r="O136" s="89"/>
      <c r="P136" s="225">
        <f>O136*H136</f>
        <v>0</v>
      </c>
      <c r="Q136" s="225">
        <v>0.26376</v>
      </c>
      <c r="R136" s="225">
        <f>Q136*H136</f>
        <v>126.50773631999999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136</v>
      </c>
      <c r="AT136" s="227" t="s">
        <v>131</v>
      </c>
      <c r="AU136" s="227" t="s">
        <v>83</v>
      </c>
      <c r="AY136" s="15" t="s">
        <v>129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81</v>
      </c>
      <c r="BK136" s="228">
        <f>ROUND(I136*H136,2)</f>
        <v>0</v>
      </c>
      <c r="BL136" s="15" t="s">
        <v>136</v>
      </c>
      <c r="BM136" s="227" t="s">
        <v>524</v>
      </c>
    </row>
    <row r="137" spans="1:47" s="2" customFormat="1" ht="12">
      <c r="A137" s="36"/>
      <c r="B137" s="37"/>
      <c r="C137" s="38"/>
      <c r="D137" s="229" t="s">
        <v>138</v>
      </c>
      <c r="E137" s="38"/>
      <c r="F137" s="230" t="s">
        <v>525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138</v>
      </c>
      <c r="AU137" s="15" t="s">
        <v>83</v>
      </c>
    </row>
    <row r="138" spans="1:47" s="2" customFormat="1" ht="12">
      <c r="A138" s="36"/>
      <c r="B138" s="37"/>
      <c r="C138" s="38"/>
      <c r="D138" s="229" t="s">
        <v>153</v>
      </c>
      <c r="E138" s="38"/>
      <c r="F138" s="245" t="s">
        <v>526</v>
      </c>
      <c r="G138" s="38"/>
      <c r="H138" s="38"/>
      <c r="I138" s="231"/>
      <c r="J138" s="38"/>
      <c r="K138" s="38"/>
      <c r="L138" s="42"/>
      <c r="M138" s="232"/>
      <c r="N138" s="233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153</v>
      </c>
      <c r="AU138" s="15" t="s">
        <v>83</v>
      </c>
    </row>
    <row r="139" spans="1:51" s="13" customFormat="1" ht="12">
      <c r="A139" s="13"/>
      <c r="B139" s="234"/>
      <c r="C139" s="235"/>
      <c r="D139" s="229" t="s">
        <v>140</v>
      </c>
      <c r="E139" s="236" t="s">
        <v>1</v>
      </c>
      <c r="F139" s="237" t="s">
        <v>527</v>
      </c>
      <c r="G139" s="235"/>
      <c r="H139" s="238">
        <v>479.632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140</v>
      </c>
      <c r="AU139" s="244" t="s">
        <v>83</v>
      </c>
      <c r="AV139" s="13" t="s">
        <v>83</v>
      </c>
      <c r="AW139" s="13" t="s">
        <v>30</v>
      </c>
      <c r="AX139" s="13" t="s">
        <v>81</v>
      </c>
      <c r="AY139" s="244" t="s">
        <v>129</v>
      </c>
    </row>
    <row r="140" spans="1:65" s="2" customFormat="1" ht="24.15" customHeight="1">
      <c r="A140" s="36"/>
      <c r="B140" s="37"/>
      <c r="C140" s="216" t="s">
        <v>136</v>
      </c>
      <c r="D140" s="216" t="s">
        <v>131</v>
      </c>
      <c r="E140" s="217" t="s">
        <v>528</v>
      </c>
      <c r="F140" s="218" t="s">
        <v>529</v>
      </c>
      <c r="G140" s="219" t="s">
        <v>134</v>
      </c>
      <c r="H140" s="220">
        <v>479.632</v>
      </c>
      <c r="I140" s="221"/>
      <c r="J140" s="222">
        <f>ROUND(I140*H140,2)</f>
        <v>0</v>
      </c>
      <c r="K140" s="218" t="s">
        <v>135</v>
      </c>
      <c r="L140" s="42"/>
      <c r="M140" s="223" t="s">
        <v>1</v>
      </c>
      <c r="N140" s="224" t="s">
        <v>38</v>
      </c>
      <c r="O140" s="89"/>
      <c r="P140" s="225">
        <f>O140*H140</f>
        <v>0</v>
      </c>
      <c r="Q140" s="225">
        <v>0.00561</v>
      </c>
      <c r="R140" s="225">
        <f>Q140*H140</f>
        <v>2.69073552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136</v>
      </c>
      <c r="AT140" s="227" t="s">
        <v>131</v>
      </c>
      <c r="AU140" s="227" t="s">
        <v>83</v>
      </c>
      <c r="AY140" s="15" t="s">
        <v>129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81</v>
      </c>
      <c r="BK140" s="228">
        <f>ROUND(I140*H140,2)</f>
        <v>0</v>
      </c>
      <c r="BL140" s="15" t="s">
        <v>136</v>
      </c>
      <c r="BM140" s="227" t="s">
        <v>530</v>
      </c>
    </row>
    <row r="141" spans="1:47" s="2" customFormat="1" ht="12">
      <c r="A141" s="36"/>
      <c r="B141" s="37"/>
      <c r="C141" s="38"/>
      <c r="D141" s="229" t="s">
        <v>138</v>
      </c>
      <c r="E141" s="38"/>
      <c r="F141" s="230" t="s">
        <v>531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138</v>
      </c>
      <c r="AU141" s="15" t="s">
        <v>83</v>
      </c>
    </row>
    <row r="142" spans="1:51" s="13" customFormat="1" ht="12">
      <c r="A142" s="13"/>
      <c r="B142" s="234"/>
      <c r="C142" s="235"/>
      <c r="D142" s="229" t="s">
        <v>140</v>
      </c>
      <c r="E142" s="236" t="s">
        <v>1</v>
      </c>
      <c r="F142" s="237" t="s">
        <v>527</v>
      </c>
      <c r="G142" s="235"/>
      <c r="H142" s="238">
        <v>479.632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140</v>
      </c>
      <c r="AU142" s="244" t="s">
        <v>83</v>
      </c>
      <c r="AV142" s="13" t="s">
        <v>83</v>
      </c>
      <c r="AW142" s="13" t="s">
        <v>30</v>
      </c>
      <c r="AX142" s="13" t="s">
        <v>81</v>
      </c>
      <c r="AY142" s="244" t="s">
        <v>129</v>
      </c>
    </row>
    <row r="143" spans="1:65" s="2" customFormat="1" ht="21.75" customHeight="1">
      <c r="A143" s="36"/>
      <c r="B143" s="37"/>
      <c r="C143" s="216" t="s">
        <v>160</v>
      </c>
      <c r="D143" s="216" t="s">
        <v>131</v>
      </c>
      <c r="E143" s="217" t="s">
        <v>532</v>
      </c>
      <c r="F143" s="218" t="s">
        <v>533</v>
      </c>
      <c r="G143" s="219" t="s">
        <v>134</v>
      </c>
      <c r="H143" s="220">
        <v>784.16</v>
      </c>
      <c r="I143" s="221"/>
      <c r="J143" s="222">
        <f>ROUND(I143*H143,2)</f>
        <v>0</v>
      </c>
      <c r="K143" s="218" t="s">
        <v>135</v>
      </c>
      <c r="L143" s="42"/>
      <c r="M143" s="223" t="s">
        <v>1</v>
      </c>
      <c r="N143" s="224" t="s">
        <v>38</v>
      </c>
      <c r="O143" s="89"/>
      <c r="P143" s="225">
        <f>O143*H143</f>
        <v>0</v>
      </c>
      <c r="Q143" s="225">
        <v>0.00031</v>
      </c>
      <c r="R143" s="225">
        <f>Q143*H143</f>
        <v>0.2430896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136</v>
      </c>
      <c r="AT143" s="227" t="s">
        <v>131</v>
      </c>
      <c r="AU143" s="227" t="s">
        <v>83</v>
      </c>
      <c r="AY143" s="15" t="s">
        <v>129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81</v>
      </c>
      <c r="BK143" s="228">
        <f>ROUND(I143*H143,2)</f>
        <v>0</v>
      </c>
      <c r="BL143" s="15" t="s">
        <v>136</v>
      </c>
      <c r="BM143" s="227" t="s">
        <v>534</v>
      </c>
    </row>
    <row r="144" spans="1:47" s="2" customFormat="1" ht="12">
      <c r="A144" s="36"/>
      <c r="B144" s="37"/>
      <c r="C144" s="38"/>
      <c r="D144" s="229" t="s">
        <v>138</v>
      </c>
      <c r="E144" s="38"/>
      <c r="F144" s="230" t="s">
        <v>535</v>
      </c>
      <c r="G144" s="38"/>
      <c r="H144" s="38"/>
      <c r="I144" s="231"/>
      <c r="J144" s="38"/>
      <c r="K144" s="38"/>
      <c r="L144" s="42"/>
      <c r="M144" s="232"/>
      <c r="N144" s="233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138</v>
      </c>
      <c r="AU144" s="15" t="s">
        <v>83</v>
      </c>
    </row>
    <row r="145" spans="1:51" s="13" customFormat="1" ht="12">
      <c r="A145" s="13"/>
      <c r="B145" s="234"/>
      <c r="C145" s="235"/>
      <c r="D145" s="229" t="s">
        <v>140</v>
      </c>
      <c r="E145" s="236" t="s">
        <v>1</v>
      </c>
      <c r="F145" s="237" t="s">
        <v>536</v>
      </c>
      <c r="G145" s="235"/>
      <c r="H145" s="238">
        <v>784.16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140</v>
      </c>
      <c r="AU145" s="244" t="s">
        <v>83</v>
      </c>
      <c r="AV145" s="13" t="s">
        <v>83</v>
      </c>
      <c r="AW145" s="13" t="s">
        <v>30</v>
      </c>
      <c r="AX145" s="13" t="s">
        <v>81</v>
      </c>
      <c r="AY145" s="244" t="s">
        <v>129</v>
      </c>
    </row>
    <row r="146" spans="1:65" s="2" customFormat="1" ht="33" customHeight="1">
      <c r="A146" s="36"/>
      <c r="B146" s="37"/>
      <c r="C146" s="216" t="s">
        <v>167</v>
      </c>
      <c r="D146" s="216" t="s">
        <v>131</v>
      </c>
      <c r="E146" s="217" t="s">
        <v>537</v>
      </c>
      <c r="F146" s="218" t="s">
        <v>538</v>
      </c>
      <c r="G146" s="219" t="s">
        <v>134</v>
      </c>
      <c r="H146" s="220">
        <v>761.32</v>
      </c>
      <c r="I146" s="221"/>
      <c r="J146" s="222">
        <f>ROUND(I146*H146,2)</f>
        <v>0</v>
      </c>
      <c r="K146" s="218" t="s">
        <v>135</v>
      </c>
      <c r="L146" s="42"/>
      <c r="M146" s="223" t="s">
        <v>1</v>
      </c>
      <c r="N146" s="224" t="s">
        <v>38</v>
      </c>
      <c r="O146" s="89"/>
      <c r="P146" s="225">
        <f>O146*H146</f>
        <v>0</v>
      </c>
      <c r="Q146" s="225">
        <v>0.10373</v>
      </c>
      <c r="R146" s="225">
        <f>Q146*H146</f>
        <v>78.9717236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136</v>
      </c>
      <c r="AT146" s="227" t="s">
        <v>131</v>
      </c>
      <c r="AU146" s="227" t="s">
        <v>83</v>
      </c>
      <c r="AY146" s="15" t="s">
        <v>129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81</v>
      </c>
      <c r="BK146" s="228">
        <f>ROUND(I146*H146,2)</f>
        <v>0</v>
      </c>
      <c r="BL146" s="15" t="s">
        <v>136</v>
      </c>
      <c r="BM146" s="227" t="s">
        <v>539</v>
      </c>
    </row>
    <row r="147" spans="1:47" s="2" customFormat="1" ht="12">
      <c r="A147" s="36"/>
      <c r="B147" s="37"/>
      <c r="C147" s="38"/>
      <c r="D147" s="229" t="s">
        <v>138</v>
      </c>
      <c r="E147" s="38"/>
      <c r="F147" s="230" t="s">
        <v>540</v>
      </c>
      <c r="G147" s="38"/>
      <c r="H147" s="38"/>
      <c r="I147" s="231"/>
      <c r="J147" s="38"/>
      <c r="K147" s="38"/>
      <c r="L147" s="42"/>
      <c r="M147" s="232"/>
      <c r="N147" s="233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138</v>
      </c>
      <c r="AU147" s="15" t="s">
        <v>83</v>
      </c>
    </row>
    <row r="148" spans="1:63" s="12" customFormat="1" ht="22.8" customHeight="1">
      <c r="A148" s="12"/>
      <c r="B148" s="200"/>
      <c r="C148" s="201"/>
      <c r="D148" s="202" t="s">
        <v>72</v>
      </c>
      <c r="E148" s="214" t="s">
        <v>179</v>
      </c>
      <c r="F148" s="214" t="s">
        <v>278</v>
      </c>
      <c r="G148" s="201"/>
      <c r="H148" s="201"/>
      <c r="I148" s="204"/>
      <c r="J148" s="215">
        <f>BK148</f>
        <v>0</v>
      </c>
      <c r="K148" s="201"/>
      <c r="L148" s="206"/>
      <c r="M148" s="207"/>
      <c r="N148" s="208"/>
      <c r="O148" s="208"/>
      <c r="P148" s="209">
        <f>SUM(P149:P152)</f>
        <v>0</v>
      </c>
      <c r="Q148" s="208"/>
      <c r="R148" s="209">
        <f>SUM(R149:R152)</f>
        <v>3.5496800000000004</v>
      </c>
      <c r="S148" s="208"/>
      <c r="T148" s="210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1" t="s">
        <v>81</v>
      </c>
      <c r="AT148" s="212" t="s">
        <v>72</v>
      </c>
      <c r="AU148" s="212" t="s">
        <v>81</v>
      </c>
      <c r="AY148" s="211" t="s">
        <v>129</v>
      </c>
      <c r="BK148" s="213">
        <f>SUM(BK149:BK152)</f>
        <v>0</v>
      </c>
    </row>
    <row r="149" spans="1:65" s="2" customFormat="1" ht="24.15" customHeight="1">
      <c r="A149" s="36"/>
      <c r="B149" s="37"/>
      <c r="C149" s="216" t="s">
        <v>174</v>
      </c>
      <c r="D149" s="216" t="s">
        <v>131</v>
      </c>
      <c r="E149" s="217" t="s">
        <v>541</v>
      </c>
      <c r="F149" s="218" t="s">
        <v>542</v>
      </c>
      <c r="G149" s="219" t="s">
        <v>282</v>
      </c>
      <c r="H149" s="220">
        <v>4</v>
      </c>
      <c r="I149" s="221"/>
      <c r="J149" s="222">
        <f>ROUND(I149*H149,2)</f>
        <v>0</v>
      </c>
      <c r="K149" s="218" t="s">
        <v>135</v>
      </c>
      <c r="L149" s="42"/>
      <c r="M149" s="223" t="s">
        <v>1</v>
      </c>
      <c r="N149" s="224" t="s">
        <v>38</v>
      </c>
      <c r="O149" s="89"/>
      <c r="P149" s="225">
        <f>O149*H149</f>
        <v>0</v>
      </c>
      <c r="Q149" s="225">
        <v>0.4208</v>
      </c>
      <c r="R149" s="225">
        <f>Q149*H149</f>
        <v>1.6832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136</v>
      </c>
      <c r="AT149" s="227" t="s">
        <v>131</v>
      </c>
      <c r="AU149" s="227" t="s">
        <v>83</v>
      </c>
      <c r="AY149" s="15" t="s">
        <v>129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81</v>
      </c>
      <c r="BK149" s="228">
        <f>ROUND(I149*H149,2)</f>
        <v>0</v>
      </c>
      <c r="BL149" s="15" t="s">
        <v>136</v>
      </c>
      <c r="BM149" s="227" t="s">
        <v>543</v>
      </c>
    </row>
    <row r="150" spans="1:47" s="2" customFormat="1" ht="12">
      <c r="A150" s="36"/>
      <c r="B150" s="37"/>
      <c r="C150" s="38"/>
      <c r="D150" s="229" t="s">
        <v>138</v>
      </c>
      <c r="E150" s="38"/>
      <c r="F150" s="230" t="s">
        <v>542</v>
      </c>
      <c r="G150" s="38"/>
      <c r="H150" s="38"/>
      <c r="I150" s="231"/>
      <c r="J150" s="38"/>
      <c r="K150" s="38"/>
      <c r="L150" s="42"/>
      <c r="M150" s="232"/>
      <c r="N150" s="233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138</v>
      </c>
      <c r="AU150" s="15" t="s">
        <v>83</v>
      </c>
    </row>
    <row r="151" spans="1:65" s="2" customFormat="1" ht="33" customHeight="1">
      <c r="A151" s="36"/>
      <c r="B151" s="37"/>
      <c r="C151" s="216" t="s">
        <v>179</v>
      </c>
      <c r="D151" s="216" t="s">
        <v>131</v>
      </c>
      <c r="E151" s="217" t="s">
        <v>544</v>
      </c>
      <c r="F151" s="218" t="s">
        <v>545</v>
      </c>
      <c r="G151" s="219" t="s">
        <v>282</v>
      </c>
      <c r="H151" s="220">
        <v>6</v>
      </c>
      <c r="I151" s="221"/>
      <c r="J151" s="222">
        <f>ROUND(I151*H151,2)</f>
        <v>0</v>
      </c>
      <c r="K151" s="218" t="s">
        <v>135</v>
      </c>
      <c r="L151" s="42"/>
      <c r="M151" s="223" t="s">
        <v>1</v>
      </c>
      <c r="N151" s="224" t="s">
        <v>38</v>
      </c>
      <c r="O151" s="89"/>
      <c r="P151" s="225">
        <f>O151*H151</f>
        <v>0</v>
      </c>
      <c r="Q151" s="225">
        <v>0.31108</v>
      </c>
      <c r="R151" s="225">
        <f>Q151*H151</f>
        <v>1.8664800000000001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136</v>
      </c>
      <c r="AT151" s="227" t="s">
        <v>131</v>
      </c>
      <c r="AU151" s="227" t="s">
        <v>83</v>
      </c>
      <c r="AY151" s="15" t="s">
        <v>129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81</v>
      </c>
      <c r="BK151" s="228">
        <f>ROUND(I151*H151,2)</f>
        <v>0</v>
      </c>
      <c r="BL151" s="15" t="s">
        <v>136</v>
      </c>
      <c r="BM151" s="227" t="s">
        <v>546</v>
      </c>
    </row>
    <row r="152" spans="1:47" s="2" customFormat="1" ht="12">
      <c r="A152" s="36"/>
      <c r="B152" s="37"/>
      <c r="C152" s="38"/>
      <c r="D152" s="229" t="s">
        <v>138</v>
      </c>
      <c r="E152" s="38"/>
      <c r="F152" s="230" t="s">
        <v>547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138</v>
      </c>
      <c r="AU152" s="15" t="s">
        <v>83</v>
      </c>
    </row>
    <row r="153" spans="1:63" s="12" customFormat="1" ht="22.8" customHeight="1">
      <c r="A153" s="12"/>
      <c r="B153" s="200"/>
      <c r="C153" s="201"/>
      <c r="D153" s="202" t="s">
        <v>72</v>
      </c>
      <c r="E153" s="214" t="s">
        <v>434</v>
      </c>
      <c r="F153" s="214" t="s">
        <v>435</v>
      </c>
      <c r="G153" s="201"/>
      <c r="H153" s="201"/>
      <c r="I153" s="204"/>
      <c r="J153" s="215">
        <f>BK153</f>
        <v>0</v>
      </c>
      <c r="K153" s="201"/>
      <c r="L153" s="206"/>
      <c r="M153" s="207"/>
      <c r="N153" s="208"/>
      <c r="O153" s="208"/>
      <c r="P153" s="209">
        <f>SUM(P154:P158)</f>
        <v>0</v>
      </c>
      <c r="Q153" s="208"/>
      <c r="R153" s="209">
        <f>SUM(R154:R158)</f>
        <v>0</v>
      </c>
      <c r="S153" s="208"/>
      <c r="T153" s="210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1" t="s">
        <v>81</v>
      </c>
      <c r="AT153" s="212" t="s">
        <v>72</v>
      </c>
      <c r="AU153" s="212" t="s">
        <v>81</v>
      </c>
      <c r="AY153" s="211" t="s">
        <v>129</v>
      </c>
      <c r="BK153" s="213">
        <f>SUM(BK154:BK158)</f>
        <v>0</v>
      </c>
    </row>
    <row r="154" spans="1:65" s="2" customFormat="1" ht="21.75" customHeight="1">
      <c r="A154" s="36"/>
      <c r="B154" s="37"/>
      <c r="C154" s="216" t="s">
        <v>185</v>
      </c>
      <c r="D154" s="216" t="s">
        <v>131</v>
      </c>
      <c r="E154" s="217" t="s">
        <v>437</v>
      </c>
      <c r="F154" s="218" t="s">
        <v>438</v>
      </c>
      <c r="G154" s="219" t="s">
        <v>170</v>
      </c>
      <c r="H154" s="220">
        <v>243.977</v>
      </c>
      <c r="I154" s="221"/>
      <c r="J154" s="222">
        <f>ROUND(I154*H154,2)</f>
        <v>0</v>
      </c>
      <c r="K154" s="218" t="s">
        <v>135</v>
      </c>
      <c r="L154" s="42"/>
      <c r="M154" s="223" t="s">
        <v>1</v>
      </c>
      <c r="N154" s="224" t="s">
        <v>38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136</v>
      </c>
      <c r="AT154" s="227" t="s">
        <v>131</v>
      </c>
      <c r="AU154" s="227" t="s">
        <v>83</v>
      </c>
      <c r="AY154" s="15" t="s">
        <v>129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81</v>
      </c>
      <c r="BK154" s="228">
        <f>ROUND(I154*H154,2)</f>
        <v>0</v>
      </c>
      <c r="BL154" s="15" t="s">
        <v>136</v>
      </c>
      <c r="BM154" s="227" t="s">
        <v>548</v>
      </c>
    </row>
    <row r="155" spans="1:47" s="2" customFormat="1" ht="12">
      <c r="A155" s="36"/>
      <c r="B155" s="37"/>
      <c r="C155" s="38"/>
      <c r="D155" s="229" t="s">
        <v>138</v>
      </c>
      <c r="E155" s="38"/>
      <c r="F155" s="230" t="s">
        <v>549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138</v>
      </c>
      <c r="AU155" s="15" t="s">
        <v>83</v>
      </c>
    </row>
    <row r="156" spans="1:65" s="2" customFormat="1" ht="24.15" customHeight="1">
      <c r="A156" s="36"/>
      <c r="B156" s="37"/>
      <c r="C156" s="216" t="s">
        <v>192</v>
      </c>
      <c r="D156" s="216" t="s">
        <v>131</v>
      </c>
      <c r="E156" s="217" t="s">
        <v>550</v>
      </c>
      <c r="F156" s="218" t="s">
        <v>551</v>
      </c>
      <c r="G156" s="219" t="s">
        <v>170</v>
      </c>
      <c r="H156" s="220">
        <v>3415.678</v>
      </c>
      <c r="I156" s="221"/>
      <c r="J156" s="222">
        <f>ROUND(I156*H156,2)</f>
        <v>0</v>
      </c>
      <c r="K156" s="218" t="s">
        <v>135</v>
      </c>
      <c r="L156" s="42"/>
      <c r="M156" s="223" t="s">
        <v>1</v>
      </c>
      <c r="N156" s="224" t="s">
        <v>38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7" t="s">
        <v>136</v>
      </c>
      <c r="AT156" s="227" t="s">
        <v>131</v>
      </c>
      <c r="AU156" s="227" t="s">
        <v>83</v>
      </c>
      <c r="AY156" s="15" t="s">
        <v>129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5" t="s">
        <v>81</v>
      </c>
      <c r="BK156" s="228">
        <f>ROUND(I156*H156,2)</f>
        <v>0</v>
      </c>
      <c r="BL156" s="15" t="s">
        <v>136</v>
      </c>
      <c r="BM156" s="227" t="s">
        <v>552</v>
      </c>
    </row>
    <row r="157" spans="1:47" s="2" customFormat="1" ht="12">
      <c r="A157" s="36"/>
      <c r="B157" s="37"/>
      <c r="C157" s="38"/>
      <c r="D157" s="229" t="s">
        <v>138</v>
      </c>
      <c r="E157" s="38"/>
      <c r="F157" s="230" t="s">
        <v>553</v>
      </c>
      <c r="G157" s="38"/>
      <c r="H157" s="38"/>
      <c r="I157" s="231"/>
      <c r="J157" s="38"/>
      <c r="K157" s="38"/>
      <c r="L157" s="42"/>
      <c r="M157" s="232"/>
      <c r="N157" s="233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138</v>
      </c>
      <c r="AU157" s="15" t="s">
        <v>83</v>
      </c>
    </row>
    <row r="158" spans="1:51" s="13" customFormat="1" ht="12">
      <c r="A158" s="13"/>
      <c r="B158" s="234"/>
      <c r="C158" s="235"/>
      <c r="D158" s="229" t="s">
        <v>140</v>
      </c>
      <c r="E158" s="236" t="s">
        <v>1</v>
      </c>
      <c r="F158" s="237" t="s">
        <v>554</v>
      </c>
      <c r="G158" s="235"/>
      <c r="H158" s="238">
        <v>3415.678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140</v>
      </c>
      <c r="AU158" s="244" t="s">
        <v>83</v>
      </c>
      <c r="AV158" s="13" t="s">
        <v>83</v>
      </c>
      <c r="AW158" s="13" t="s">
        <v>30</v>
      </c>
      <c r="AX158" s="13" t="s">
        <v>81</v>
      </c>
      <c r="AY158" s="244" t="s">
        <v>129</v>
      </c>
    </row>
    <row r="159" spans="1:63" s="12" customFormat="1" ht="22.8" customHeight="1">
      <c r="A159" s="12"/>
      <c r="B159" s="200"/>
      <c r="C159" s="201"/>
      <c r="D159" s="202" t="s">
        <v>72</v>
      </c>
      <c r="E159" s="214" t="s">
        <v>442</v>
      </c>
      <c r="F159" s="214" t="s">
        <v>443</v>
      </c>
      <c r="G159" s="201"/>
      <c r="H159" s="201"/>
      <c r="I159" s="204"/>
      <c r="J159" s="215">
        <f>BK159</f>
        <v>0</v>
      </c>
      <c r="K159" s="201"/>
      <c r="L159" s="206"/>
      <c r="M159" s="207"/>
      <c r="N159" s="208"/>
      <c r="O159" s="208"/>
      <c r="P159" s="209">
        <f>SUM(P160:P161)</f>
        <v>0</v>
      </c>
      <c r="Q159" s="208"/>
      <c r="R159" s="209">
        <f>SUM(R160:R161)</f>
        <v>0</v>
      </c>
      <c r="S159" s="208"/>
      <c r="T159" s="210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1" t="s">
        <v>81</v>
      </c>
      <c r="AT159" s="212" t="s">
        <v>72</v>
      </c>
      <c r="AU159" s="212" t="s">
        <v>81</v>
      </c>
      <c r="AY159" s="211" t="s">
        <v>129</v>
      </c>
      <c r="BK159" s="213">
        <f>SUM(BK160:BK161)</f>
        <v>0</v>
      </c>
    </row>
    <row r="160" spans="1:65" s="2" customFormat="1" ht="24.15" customHeight="1">
      <c r="A160" s="36"/>
      <c r="B160" s="37"/>
      <c r="C160" s="216" t="s">
        <v>200</v>
      </c>
      <c r="D160" s="216" t="s">
        <v>131</v>
      </c>
      <c r="E160" s="217" t="s">
        <v>445</v>
      </c>
      <c r="F160" s="218" t="s">
        <v>446</v>
      </c>
      <c r="G160" s="219" t="s">
        <v>170</v>
      </c>
      <c r="H160" s="220">
        <v>212.024</v>
      </c>
      <c r="I160" s="221"/>
      <c r="J160" s="222">
        <f>ROUND(I160*H160,2)</f>
        <v>0</v>
      </c>
      <c r="K160" s="218" t="s">
        <v>135</v>
      </c>
      <c r="L160" s="42"/>
      <c r="M160" s="223" t="s">
        <v>1</v>
      </c>
      <c r="N160" s="224" t="s">
        <v>38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136</v>
      </c>
      <c r="AT160" s="227" t="s">
        <v>131</v>
      </c>
      <c r="AU160" s="227" t="s">
        <v>83</v>
      </c>
      <c r="AY160" s="15" t="s">
        <v>129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81</v>
      </c>
      <c r="BK160" s="228">
        <f>ROUND(I160*H160,2)</f>
        <v>0</v>
      </c>
      <c r="BL160" s="15" t="s">
        <v>136</v>
      </c>
      <c r="BM160" s="227" t="s">
        <v>555</v>
      </c>
    </row>
    <row r="161" spans="1:47" s="2" customFormat="1" ht="12">
      <c r="A161" s="36"/>
      <c r="B161" s="37"/>
      <c r="C161" s="38"/>
      <c r="D161" s="229" t="s">
        <v>138</v>
      </c>
      <c r="E161" s="38"/>
      <c r="F161" s="230" t="s">
        <v>448</v>
      </c>
      <c r="G161" s="38"/>
      <c r="H161" s="38"/>
      <c r="I161" s="231"/>
      <c r="J161" s="38"/>
      <c r="K161" s="38"/>
      <c r="L161" s="42"/>
      <c r="M161" s="232"/>
      <c r="N161" s="233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138</v>
      </c>
      <c r="AU161" s="15" t="s">
        <v>83</v>
      </c>
    </row>
    <row r="162" spans="1:63" s="12" customFormat="1" ht="25.9" customHeight="1">
      <c r="A162" s="12"/>
      <c r="B162" s="200"/>
      <c r="C162" s="201"/>
      <c r="D162" s="202" t="s">
        <v>72</v>
      </c>
      <c r="E162" s="203" t="s">
        <v>465</v>
      </c>
      <c r="F162" s="203" t="s">
        <v>466</v>
      </c>
      <c r="G162" s="201"/>
      <c r="H162" s="201"/>
      <c r="I162" s="204"/>
      <c r="J162" s="205">
        <f>BK162</f>
        <v>0</v>
      </c>
      <c r="K162" s="201"/>
      <c r="L162" s="206"/>
      <c r="M162" s="207"/>
      <c r="N162" s="208"/>
      <c r="O162" s="208"/>
      <c r="P162" s="209">
        <f>P163+P166+P169+P172</f>
        <v>0</v>
      </c>
      <c r="Q162" s="208"/>
      <c r="R162" s="209">
        <f>R163+R166+R169+R172</f>
        <v>0</v>
      </c>
      <c r="S162" s="208"/>
      <c r="T162" s="210">
        <f>T163+T166+T169+T172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1" t="s">
        <v>160</v>
      </c>
      <c r="AT162" s="212" t="s">
        <v>72</v>
      </c>
      <c r="AU162" s="212" t="s">
        <v>73</v>
      </c>
      <c r="AY162" s="211" t="s">
        <v>129</v>
      </c>
      <c r="BK162" s="213">
        <f>BK163+BK166+BK169+BK172</f>
        <v>0</v>
      </c>
    </row>
    <row r="163" spans="1:63" s="12" customFormat="1" ht="22.8" customHeight="1">
      <c r="A163" s="12"/>
      <c r="B163" s="200"/>
      <c r="C163" s="201"/>
      <c r="D163" s="202" t="s">
        <v>72</v>
      </c>
      <c r="E163" s="214" t="s">
        <v>487</v>
      </c>
      <c r="F163" s="214" t="s">
        <v>488</v>
      </c>
      <c r="G163" s="201"/>
      <c r="H163" s="201"/>
      <c r="I163" s="204"/>
      <c r="J163" s="215">
        <f>BK163</f>
        <v>0</v>
      </c>
      <c r="K163" s="201"/>
      <c r="L163" s="206"/>
      <c r="M163" s="207"/>
      <c r="N163" s="208"/>
      <c r="O163" s="208"/>
      <c r="P163" s="209">
        <f>SUM(P164:P165)</f>
        <v>0</v>
      </c>
      <c r="Q163" s="208"/>
      <c r="R163" s="209">
        <f>SUM(R164:R165)</f>
        <v>0</v>
      </c>
      <c r="S163" s="208"/>
      <c r="T163" s="210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1" t="s">
        <v>160</v>
      </c>
      <c r="AT163" s="212" t="s">
        <v>72</v>
      </c>
      <c r="AU163" s="212" t="s">
        <v>81</v>
      </c>
      <c r="AY163" s="211" t="s">
        <v>129</v>
      </c>
      <c r="BK163" s="213">
        <f>SUM(BK164:BK165)</f>
        <v>0</v>
      </c>
    </row>
    <row r="164" spans="1:65" s="2" customFormat="1" ht="16.5" customHeight="1">
      <c r="A164" s="36"/>
      <c r="B164" s="37"/>
      <c r="C164" s="216" t="s">
        <v>207</v>
      </c>
      <c r="D164" s="216" t="s">
        <v>131</v>
      </c>
      <c r="E164" s="217" t="s">
        <v>490</v>
      </c>
      <c r="F164" s="218" t="s">
        <v>488</v>
      </c>
      <c r="G164" s="219" t="s">
        <v>472</v>
      </c>
      <c r="H164" s="220">
        <v>1</v>
      </c>
      <c r="I164" s="221"/>
      <c r="J164" s="222">
        <f>ROUND(I164*H164,2)</f>
        <v>0</v>
      </c>
      <c r="K164" s="218" t="s">
        <v>135</v>
      </c>
      <c r="L164" s="42"/>
      <c r="M164" s="223" t="s">
        <v>1</v>
      </c>
      <c r="N164" s="224" t="s">
        <v>38</v>
      </c>
      <c r="O164" s="8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473</v>
      </c>
      <c r="AT164" s="227" t="s">
        <v>131</v>
      </c>
      <c r="AU164" s="227" t="s">
        <v>83</v>
      </c>
      <c r="AY164" s="15" t="s">
        <v>129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5" t="s">
        <v>81</v>
      </c>
      <c r="BK164" s="228">
        <f>ROUND(I164*H164,2)</f>
        <v>0</v>
      </c>
      <c r="BL164" s="15" t="s">
        <v>473</v>
      </c>
      <c r="BM164" s="227" t="s">
        <v>556</v>
      </c>
    </row>
    <row r="165" spans="1:47" s="2" customFormat="1" ht="12">
      <c r="A165" s="36"/>
      <c r="B165" s="37"/>
      <c r="C165" s="38"/>
      <c r="D165" s="229" t="s">
        <v>138</v>
      </c>
      <c r="E165" s="38"/>
      <c r="F165" s="230" t="s">
        <v>488</v>
      </c>
      <c r="G165" s="38"/>
      <c r="H165" s="38"/>
      <c r="I165" s="231"/>
      <c r="J165" s="38"/>
      <c r="K165" s="38"/>
      <c r="L165" s="42"/>
      <c r="M165" s="232"/>
      <c r="N165" s="233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138</v>
      </c>
      <c r="AU165" s="15" t="s">
        <v>83</v>
      </c>
    </row>
    <row r="166" spans="1:63" s="12" customFormat="1" ht="22.8" customHeight="1">
      <c r="A166" s="12"/>
      <c r="B166" s="200"/>
      <c r="C166" s="201"/>
      <c r="D166" s="202" t="s">
        <v>72</v>
      </c>
      <c r="E166" s="214" t="s">
        <v>492</v>
      </c>
      <c r="F166" s="214" t="s">
        <v>493</v>
      </c>
      <c r="G166" s="201"/>
      <c r="H166" s="201"/>
      <c r="I166" s="204"/>
      <c r="J166" s="215">
        <f>BK166</f>
        <v>0</v>
      </c>
      <c r="K166" s="201"/>
      <c r="L166" s="206"/>
      <c r="M166" s="207"/>
      <c r="N166" s="208"/>
      <c r="O166" s="208"/>
      <c r="P166" s="209">
        <f>SUM(P167:P168)</f>
        <v>0</v>
      </c>
      <c r="Q166" s="208"/>
      <c r="R166" s="209">
        <f>SUM(R167:R168)</f>
        <v>0</v>
      </c>
      <c r="S166" s="208"/>
      <c r="T166" s="210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1" t="s">
        <v>160</v>
      </c>
      <c r="AT166" s="212" t="s">
        <v>72</v>
      </c>
      <c r="AU166" s="212" t="s">
        <v>81</v>
      </c>
      <c r="AY166" s="211" t="s">
        <v>129</v>
      </c>
      <c r="BK166" s="213">
        <f>SUM(BK167:BK168)</f>
        <v>0</v>
      </c>
    </row>
    <row r="167" spans="1:65" s="2" customFormat="1" ht="16.5" customHeight="1">
      <c r="A167" s="36"/>
      <c r="B167" s="37"/>
      <c r="C167" s="216" t="s">
        <v>215</v>
      </c>
      <c r="D167" s="216" t="s">
        <v>131</v>
      </c>
      <c r="E167" s="217" t="s">
        <v>495</v>
      </c>
      <c r="F167" s="218" t="s">
        <v>496</v>
      </c>
      <c r="G167" s="219" t="s">
        <v>497</v>
      </c>
      <c r="H167" s="220">
        <v>2</v>
      </c>
      <c r="I167" s="221"/>
      <c r="J167" s="222">
        <f>ROUND(I167*H167,2)</f>
        <v>0</v>
      </c>
      <c r="K167" s="218" t="s">
        <v>135</v>
      </c>
      <c r="L167" s="42"/>
      <c r="M167" s="223" t="s">
        <v>1</v>
      </c>
      <c r="N167" s="224" t="s">
        <v>38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473</v>
      </c>
      <c r="AT167" s="227" t="s">
        <v>131</v>
      </c>
      <c r="AU167" s="227" t="s">
        <v>83</v>
      </c>
      <c r="AY167" s="15" t="s">
        <v>129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81</v>
      </c>
      <c r="BK167" s="228">
        <f>ROUND(I167*H167,2)</f>
        <v>0</v>
      </c>
      <c r="BL167" s="15" t="s">
        <v>473</v>
      </c>
      <c r="BM167" s="227" t="s">
        <v>557</v>
      </c>
    </row>
    <row r="168" spans="1:47" s="2" customFormat="1" ht="12">
      <c r="A168" s="36"/>
      <c r="B168" s="37"/>
      <c r="C168" s="38"/>
      <c r="D168" s="229" t="s">
        <v>138</v>
      </c>
      <c r="E168" s="38"/>
      <c r="F168" s="230" t="s">
        <v>496</v>
      </c>
      <c r="G168" s="38"/>
      <c r="H168" s="38"/>
      <c r="I168" s="231"/>
      <c r="J168" s="38"/>
      <c r="K168" s="38"/>
      <c r="L168" s="42"/>
      <c r="M168" s="232"/>
      <c r="N168" s="233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138</v>
      </c>
      <c r="AU168" s="15" t="s">
        <v>83</v>
      </c>
    </row>
    <row r="169" spans="1:63" s="12" customFormat="1" ht="22.8" customHeight="1">
      <c r="A169" s="12"/>
      <c r="B169" s="200"/>
      <c r="C169" s="201"/>
      <c r="D169" s="202" t="s">
        <v>72</v>
      </c>
      <c r="E169" s="214" t="s">
        <v>499</v>
      </c>
      <c r="F169" s="214" t="s">
        <v>500</v>
      </c>
      <c r="G169" s="201"/>
      <c r="H169" s="201"/>
      <c r="I169" s="204"/>
      <c r="J169" s="215">
        <f>BK169</f>
        <v>0</v>
      </c>
      <c r="K169" s="201"/>
      <c r="L169" s="206"/>
      <c r="M169" s="207"/>
      <c r="N169" s="208"/>
      <c r="O169" s="208"/>
      <c r="P169" s="209">
        <f>SUM(P170:P171)</f>
        <v>0</v>
      </c>
      <c r="Q169" s="208"/>
      <c r="R169" s="209">
        <f>SUM(R170:R171)</f>
        <v>0</v>
      </c>
      <c r="S169" s="208"/>
      <c r="T169" s="210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1" t="s">
        <v>160</v>
      </c>
      <c r="AT169" s="212" t="s">
        <v>72</v>
      </c>
      <c r="AU169" s="212" t="s">
        <v>81</v>
      </c>
      <c r="AY169" s="211" t="s">
        <v>129</v>
      </c>
      <c r="BK169" s="213">
        <f>SUM(BK170:BK171)</f>
        <v>0</v>
      </c>
    </row>
    <row r="170" spans="1:65" s="2" customFormat="1" ht="24.15" customHeight="1">
      <c r="A170" s="36"/>
      <c r="B170" s="37"/>
      <c r="C170" s="216" t="s">
        <v>221</v>
      </c>
      <c r="D170" s="216" t="s">
        <v>131</v>
      </c>
      <c r="E170" s="217" t="s">
        <v>502</v>
      </c>
      <c r="F170" s="218" t="s">
        <v>503</v>
      </c>
      <c r="G170" s="219" t="s">
        <v>472</v>
      </c>
      <c r="H170" s="220">
        <v>1</v>
      </c>
      <c r="I170" s="221"/>
      <c r="J170" s="222">
        <f>ROUND(I170*H170,2)</f>
        <v>0</v>
      </c>
      <c r="K170" s="218" t="s">
        <v>135</v>
      </c>
      <c r="L170" s="42"/>
      <c r="M170" s="223" t="s">
        <v>1</v>
      </c>
      <c r="N170" s="224" t="s">
        <v>38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473</v>
      </c>
      <c r="AT170" s="227" t="s">
        <v>131</v>
      </c>
      <c r="AU170" s="227" t="s">
        <v>83</v>
      </c>
      <c r="AY170" s="15" t="s">
        <v>129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81</v>
      </c>
      <c r="BK170" s="228">
        <f>ROUND(I170*H170,2)</f>
        <v>0</v>
      </c>
      <c r="BL170" s="15" t="s">
        <v>473</v>
      </c>
      <c r="BM170" s="227" t="s">
        <v>558</v>
      </c>
    </row>
    <row r="171" spans="1:47" s="2" customFormat="1" ht="12">
      <c r="A171" s="36"/>
      <c r="B171" s="37"/>
      <c r="C171" s="38"/>
      <c r="D171" s="229" t="s">
        <v>138</v>
      </c>
      <c r="E171" s="38"/>
      <c r="F171" s="230" t="s">
        <v>503</v>
      </c>
      <c r="G171" s="38"/>
      <c r="H171" s="38"/>
      <c r="I171" s="231"/>
      <c r="J171" s="38"/>
      <c r="K171" s="38"/>
      <c r="L171" s="42"/>
      <c r="M171" s="232"/>
      <c r="N171" s="233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138</v>
      </c>
      <c r="AU171" s="15" t="s">
        <v>83</v>
      </c>
    </row>
    <row r="172" spans="1:63" s="12" customFormat="1" ht="22.8" customHeight="1">
      <c r="A172" s="12"/>
      <c r="B172" s="200"/>
      <c r="C172" s="201"/>
      <c r="D172" s="202" t="s">
        <v>72</v>
      </c>
      <c r="E172" s="214" t="s">
        <v>505</v>
      </c>
      <c r="F172" s="214" t="s">
        <v>506</v>
      </c>
      <c r="G172" s="201"/>
      <c r="H172" s="201"/>
      <c r="I172" s="204"/>
      <c r="J172" s="215">
        <f>BK172</f>
        <v>0</v>
      </c>
      <c r="K172" s="201"/>
      <c r="L172" s="206"/>
      <c r="M172" s="207"/>
      <c r="N172" s="208"/>
      <c r="O172" s="208"/>
      <c r="P172" s="209">
        <f>SUM(P173:P174)</f>
        <v>0</v>
      </c>
      <c r="Q172" s="208"/>
      <c r="R172" s="209">
        <f>SUM(R173:R174)</f>
        <v>0</v>
      </c>
      <c r="S172" s="208"/>
      <c r="T172" s="210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1" t="s">
        <v>160</v>
      </c>
      <c r="AT172" s="212" t="s">
        <v>72</v>
      </c>
      <c r="AU172" s="212" t="s">
        <v>81</v>
      </c>
      <c r="AY172" s="211" t="s">
        <v>129</v>
      </c>
      <c r="BK172" s="213">
        <f>SUM(BK173:BK174)</f>
        <v>0</v>
      </c>
    </row>
    <row r="173" spans="1:65" s="2" customFormat="1" ht="21.75" customHeight="1">
      <c r="A173" s="36"/>
      <c r="B173" s="37"/>
      <c r="C173" s="216" t="s">
        <v>8</v>
      </c>
      <c r="D173" s="216" t="s">
        <v>131</v>
      </c>
      <c r="E173" s="217" t="s">
        <v>508</v>
      </c>
      <c r="F173" s="218" t="s">
        <v>509</v>
      </c>
      <c r="G173" s="219" t="s">
        <v>472</v>
      </c>
      <c r="H173" s="220">
        <v>1</v>
      </c>
      <c r="I173" s="221"/>
      <c r="J173" s="222">
        <f>ROUND(I173*H173,2)</f>
        <v>0</v>
      </c>
      <c r="K173" s="218" t="s">
        <v>135</v>
      </c>
      <c r="L173" s="42"/>
      <c r="M173" s="223" t="s">
        <v>1</v>
      </c>
      <c r="N173" s="224" t="s">
        <v>38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473</v>
      </c>
      <c r="AT173" s="227" t="s">
        <v>131</v>
      </c>
      <c r="AU173" s="227" t="s">
        <v>83</v>
      </c>
      <c r="AY173" s="15" t="s">
        <v>129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81</v>
      </c>
      <c r="BK173" s="228">
        <f>ROUND(I173*H173,2)</f>
        <v>0</v>
      </c>
      <c r="BL173" s="15" t="s">
        <v>473</v>
      </c>
      <c r="BM173" s="227" t="s">
        <v>559</v>
      </c>
    </row>
    <row r="174" spans="1:47" s="2" customFormat="1" ht="12">
      <c r="A174" s="36"/>
      <c r="B174" s="37"/>
      <c r="C174" s="38"/>
      <c r="D174" s="229" t="s">
        <v>138</v>
      </c>
      <c r="E174" s="38"/>
      <c r="F174" s="230" t="s">
        <v>511</v>
      </c>
      <c r="G174" s="38"/>
      <c r="H174" s="38"/>
      <c r="I174" s="231"/>
      <c r="J174" s="38"/>
      <c r="K174" s="38"/>
      <c r="L174" s="42"/>
      <c r="M174" s="256"/>
      <c r="N174" s="257"/>
      <c r="O174" s="258"/>
      <c r="P174" s="258"/>
      <c r="Q174" s="258"/>
      <c r="R174" s="258"/>
      <c r="S174" s="258"/>
      <c r="T174" s="259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138</v>
      </c>
      <c r="AU174" s="15" t="s">
        <v>83</v>
      </c>
    </row>
    <row r="175" spans="1:31" s="2" customFormat="1" ht="6.95" customHeight="1">
      <c r="A175" s="36"/>
      <c r="B175" s="64"/>
      <c r="C175" s="65"/>
      <c r="D175" s="65"/>
      <c r="E175" s="65"/>
      <c r="F175" s="65"/>
      <c r="G175" s="65"/>
      <c r="H175" s="65"/>
      <c r="I175" s="65"/>
      <c r="J175" s="65"/>
      <c r="K175" s="65"/>
      <c r="L175" s="42"/>
      <c r="M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</sheetData>
  <sheetProtection password="CC35" sheet="1" objects="1" scenarios="1" formatColumns="0" formatRows="0" autoFilter="0"/>
  <autoFilter ref="C126:K17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PC-SLOVACEK-W10\PC</dc:creator>
  <cp:keywords/>
  <dc:description/>
  <cp:lastModifiedBy>PC-SLOVACEK-W10\PC</cp:lastModifiedBy>
  <dcterms:created xsi:type="dcterms:W3CDTF">2023-01-06T10:25:49Z</dcterms:created>
  <dcterms:modified xsi:type="dcterms:W3CDTF">2023-01-06T10:25:52Z</dcterms:modified>
  <cp:category/>
  <cp:version/>
  <cp:contentType/>
  <cp:contentStatus/>
</cp:coreProperties>
</file>