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zdenek.bohunek.VOSROK\Documents\Rozpočty\"/>
    </mc:Choice>
  </mc:AlternateContent>
  <bookViews>
    <workbookView xWindow="0" yWindow="0" windowWidth="0" windowHeight="0"/>
  </bookViews>
  <sheets>
    <sheet name="Rekapitulace stavby" sheetId="1" r:id="rId1"/>
    <sheet name="2021-004 - Holoubkov- vým..." sheetId="2" r:id="rId2"/>
  </sheets>
  <definedNames>
    <definedName name="_xlnm.Print_Area" localSheetId="0">'Rekapitulace stavby'!$D$4:$AO$76,'Rekapitulace stavby'!$C$82:$AQ$103</definedName>
    <definedName name="_xlnm.Print_Titles" localSheetId="0">'Rekapitulace stavby'!$92:$92</definedName>
    <definedName name="_xlnm._FilterDatabase" localSheetId="1" hidden="1">'2021-004 - Holoubkov- vým...'!$C$125:$L$364</definedName>
    <definedName name="_xlnm.Print_Area" localSheetId="1">'2021-004 - Holoubkov- vým...'!$C$4:$K$76,'2021-004 - Holoubkov- vým...'!$C$82:$K$109,'2021-004 - Holoubkov- vým...'!$C$115:$L$364</definedName>
    <definedName name="_xlnm.Print_Titles" localSheetId="1">'2021-004 - Holoubkov- vým...'!$125:$125</definedName>
  </definedNames>
  <calcPr/>
</workbook>
</file>

<file path=xl/calcChain.xml><?xml version="1.0" encoding="utf-8"?>
<calcChain xmlns="http://schemas.openxmlformats.org/spreadsheetml/2006/main">
  <c i="2" l="1" r="K37"/>
  <c r="K36"/>
  <c i="1" r="BA95"/>
  <c i="2" r="K35"/>
  <c i="1" r="AZ95"/>
  <c i="2" r="BI363"/>
  <c r="BH363"/>
  <c r="BG363"/>
  <c r="BF363"/>
  <c r="X363"/>
  <c r="X362"/>
  <c r="V363"/>
  <c r="V362"/>
  <c r="T363"/>
  <c r="T362"/>
  <c r="P363"/>
  <c r="BI360"/>
  <c r="BH360"/>
  <c r="BG360"/>
  <c r="BF360"/>
  <c r="X360"/>
  <c r="X359"/>
  <c r="V360"/>
  <c r="V359"/>
  <c r="T360"/>
  <c r="T359"/>
  <c r="P360"/>
  <c r="BI357"/>
  <c r="BH357"/>
  <c r="BG357"/>
  <c r="BF357"/>
  <c r="X357"/>
  <c r="X356"/>
  <c r="V357"/>
  <c r="V356"/>
  <c r="T357"/>
  <c r="T356"/>
  <c r="P357"/>
  <c r="BI354"/>
  <c r="BH354"/>
  <c r="BG354"/>
  <c r="BF354"/>
  <c r="X354"/>
  <c r="X353"/>
  <c r="V354"/>
  <c r="V353"/>
  <c r="T354"/>
  <c r="T353"/>
  <c r="P354"/>
  <c r="BI351"/>
  <c r="BH351"/>
  <c r="BG351"/>
  <c r="BF351"/>
  <c r="X351"/>
  <c r="X350"/>
  <c r="X349"/>
  <c r="V351"/>
  <c r="V350"/>
  <c r="V349"/>
  <c r="T351"/>
  <c r="T350"/>
  <c r="T349"/>
  <c r="P351"/>
  <c r="BI347"/>
  <c r="BH347"/>
  <c r="BG347"/>
  <c r="BF347"/>
  <c r="X347"/>
  <c r="V347"/>
  <c r="T347"/>
  <c r="P347"/>
  <c r="BI345"/>
  <c r="BH345"/>
  <c r="BG345"/>
  <c r="BF345"/>
  <c r="X345"/>
  <c r="V345"/>
  <c r="T345"/>
  <c r="P345"/>
  <c r="BI340"/>
  <c r="BH340"/>
  <c r="BG340"/>
  <c r="BF340"/>
  <c r="X340"/>
  <c r="V340"/>
  <c r="T340"/>
  <c r="P340"/>
  <c r="BI338"/>
  <c r="BH338"/>
  <c r="BG338"/>
  <c r="BF338"/>
  <c r="X338"/>
  <c r="V338"/>
  <c r="T338"/>
  <c r="P338"/>
  <c r="BI335"/>
  <c r="BH335"/>
  <c r="BG335"/>
  <c r="BF335"/>
  <c r="X335"/>
  <c r="V335"/>
  <c r="T335"/>
  <c r="P335"/>
  <c r="BI331"/>
  <c r="BH331"/>
  <c r="BG331"/>
  <c r="BF331"/>
  <c r="X331"/>
  <c r="V331"/>
  <c r="T331"/>
  <c r="P331"/>
  <c r="BI322"/>
  <c r="BH322"/>
  <c r="BG322"/>
  <c r="BF322"/>
  <c r="X322"/>
  <c r="X319"/>
  <c r="V322"/>
  <c r="V319"/>
  <c r="T322"/>
  <c r="T319"/>
  <c r="P322"/>
  <c r="BI320"/>
  <c r="BH320"/>
  <c r="BG320"/>
  <c r="BF320"/>
  <c r="X320"/>
  <c r="V320"/>
  <c r="T320"/>
  <c r="P320"/>
  <c r="BI317"/>
  <c r="BH317"/>
  <c r="BG317"/>
  <c r="BF317"/>
  <c r="X317"/>
  <c r="V317"/>
  <c r="T317"/>
  <c r="P317"/>
  <c r="BI315"/>
  <c r="BH315"/>
  <c r="BG315"/>
  <c r="BF315"/>
  <c r="X315"/>
  <c r="V315"/>
  <c r="T315"/>
  <c r="P315"/>
  <c r="BI313"/>
  <c r="BH313"/>
  <c r="BG313"/>
  <c r="BF313"/>
  <c r="X313"/>
  <c r="V313"/>
  <c r="T313"/>
  <c r="P313"/>
  <c r="BI311"/>
  <c r="BH311"/>
  <c r="BG311"/>
  <c r="BF311"/>
  <c r="X311"/>
  <c r="V311"/>
  <c r="T311"/>
  <c r="P311"/>
  <c r="BI309"/>
  <c r="BH309"/>
  <c r="BG309"/>
  <c r="BF309"/>
  <c r="X309"/>
  <c r="V309"/>
  <c r="T309"/>
  <c r="P309"/>
  <c r="BI308"/>
  <c r="BH308"/>
  <c r="BG308"/>
  <c r="BF308"/>
  <c r="X308"/>
  <c r="V308"/>
  <c r="T308"/>
  <c r="P308"/>
  <c r="BI307"/>
  <c r="BH307"/>
  <c r="BG307"/>
  <c r="BF307"/>
  <c r="X307"/>
  <c r="V307"/>
  <c r="T307"/>
  <c r="P307"/>
  <c r="BI306"/>
  <c r="BH306"/>
  <c r="BG306"/>
  <c r="BF306"/>
  <c r="X306"/>
  <c r="V306"/>
  <c r="T306"/>
  <c r="P306"/>
  <c r="BI305"/>
  <c r="BH305"/>
  <c r="BG305"/>
  <c r="BF305"/>
  <c r="X305"/>
  <c r="V305"/>
  <c r="T305"/>
  <c r="P305"/>
  <c r="BI303"/>
  <c r="BH303"/>
  <c r="BG303"/>
  <c r="BF303"/>
  <c r="X303"/>
  <c r="V303"/>
  <c r="T303"/>
  <c r="P303"/>
  <c r="BI301"/>
  <c r="BH301"/>
  <c r="BG301"/>
  <c r="BF301"/>
  <c r="X301"/>
  <c r="V301"/>
  <c r="T301"/>
  <c r="P301"/>
  <c r="BI299"/>
  <c r="BH299"/>
  <c r="BG299"/>
  <c r="BF299"/>
  <c r="X299"/>
  <c r="V299"/>
  <c r="T299"/>
  <c r="P299"/>
  <c r="BI297"/>
  <c r="BH297"/>
  <c r="BG297"/>
  <c r="BF297"/>
  <c r="X297"/>
  <c r="V297"/>
  <c r="T297"/>
  <c r="P297"/>
  <c r="BI292"/>
  <c r="BH292"/>
  <c r="BG292"/>
  <c r="BF292"/>
  <c r="X292"/>
  <c r="V292"/>
  <c r="T292"/>
  <c r="P292"/>
  <c r="BI287"/>
  <c r="BH287"/>
  <c r="BG287"/>
  <c r="BF287"/>
  <c r="X287"/>
  <c r="V287"/>
  <c r="T287"/>
  <c r="P287"/>
  <c r="BI282"/>
  <c r="BH282"/>
  <c r="BG282"/>
  <c r="BF282"/>
  <c r="X282"/>
  <c r="V282"/>
  <c r="T282"/>
  <c r="P282"/>
  <c r="BI277"/>
  <c r="BH277"/>
  <c r="BG277"/>
  <c r="BF277"/>
  <c r="X277"/>
  <c r="V277"/>
  <c r="T277"/>
  <c r="P277"/>
  <c r="BI272"/>
  <c r="BH272"/>
  <c r="BG272"/>
  <c r="BF272"/>
  <c r="X272"/>
  <c r="V272"/>
  <c r="T272"/>
  <c r="P272"/>
  <c r="BI270"/>
  <c r="BH270"/>
  <c r="BG270"/>
  <c r="BF270"/>
  <c r="X270"/>
  <c r="V270"/>
  <c r="T270"/>
  <c r="P270"/>
  <c r="BI268"/>
  <c r="BH268"/>
  <c r="BG268"/>
  <c r="BF268"/>
  <c r="X268"/>
  <c r="V268"/>
  <c r="T268"/>
  <c r="P268"/>
  <c r="BI266"/>
  <c r="BH266"/>
  <c r="BG266"/>
  <c r="BF266"/>
  <c r="X266"/>
  <c r="V266"/>
  <c r="T266"/>
  <c r="P266"/>
  <c r="BI264"/>
  <c r="BH264"/>
  <c r="BG264"/>
  <c r="BF264"/>
  <c r="X264"/>
  <c r="V264"/>
  <c r="T264"/>
  <c r="P264"/>
  <c r="BI262"/>
  <c r="BH262"/>
  <c r="BG262"/>
  <c r="BF262"/>
  <c r="X262"/>
  <c r="V262"/>
  <c r="T262"/>
  <c r="P262"/>
  <c r="BI260"/>
  <c r="BH260"/>
  <c r="BG260"/>
  <c r="BF260"/>
  <c r="X260"/>
  <c r="V260"/>
  <c r="T260"/>
  <c r="P260"/>
  <c r="BI258"/>
  <c r="BH258"/>
  <c r="BG258"/>
  <c r="BF258"/>
  <c r="X258"/>
  <c r="V258"/>
  <c r="T258"/>
  <c r="P258"/>
  <c r="BI256"/>
  <c r="BH256"/>
  <c r="BG256"/>
  <c r="BF256"/>
  <c r="X256"/>
  <c r="V256"/>
  <c r="T256"/>
  <c r="P256"/>
  <c r="BI254"/>
  <c r="BH254"/>
  <c r="BG254"/>
  <c r="BF254"/>
  <c r="X254"/>
  <c r="V254"/>
  <c r="T254"/>
  <c r="P254"/>
  <c r="BI252"/>
  <c r="BH252"/>
  <c r="BG252"/>
  <c r="BF252"/>
  <c r="X252"/>
  <c r="V252"/>
  <c r="T252"/>
  <c r="P252"/>
  <c r="BI250"/>
  <c r="BH250"/>
  <c r="BG250"/>
  <c r="BF250"/>
  <c r="X250"/>
  <c r="V250"/>
  <c r="T250"/>
  <c r="P250"/>
  <c r="BI248"/>
  <c r="BH248"/>
  <c r="BG248"/>
  <c r="BF248"/>
  <c r="X248"/>
  <c r="V248"/>
  <c r="T248"/>
  <c r="P248"/>
  <c r="BI246"/>
  <c r="BH246"/>
  <c r="BG246"/>
  <c r="BF246"/>
  <c r="X246"/>
  <c r="V246"/>
  <c r="T246"/>
  <c r="P246"/>
  <c r="BI244"/>
  <c r="BH244"/>
  <c r="BG244"/>
  <c r="BF244"/>
  <c r="X244"/>
  <c r="V244"/>
  <c r="T244"/>
  <c r="P244"/>
  <c r="BI242"/>
  <c r="BH242"/>
  <c r="BG242"/>
  <c r="BF242"/>
  <c r="X242"/>
  <c r="V242"/>
  <c r="T242"/>
  <c r="P242"/>
  <c r="BI240"/>
  <c r="BH240"/>
  <c r="BG240"/>
  <c r="BF240"/>
  <c r="X240"/>
  <c r="V240"/>
  <c r="T240"/>
  <c r="P240"/>
  <c r="BI238"/>
  <c r="BH238"/>
  <c r="BG238"/>
  <c r="BF238"/>
  <c r="X238"/>
  <c r="V238"/>
  <c r="T238"/>
  <c r="P238"/>
  <c r="BI236"/>
  <c r="BH236"/>
  <c r="BG236"/>
  <c r="BF236"/>
  <c r="X236"/>
  <c r="V236"/>
  <c r="T236"/>
  <c r="P236"/>
  <c r="BI234"/>
  <c r="BH234"/>
  <c r="BG234"/>
  <c r="BF234"/>
  <c r="X234"/>
  <c r="V234"/>
  <c r="T234"/>
  <c r="P234"/>
  <c r="BI232"/>
  <c r="BH232"/>
  <c r="BG232"/>
  <c r="BF232"/>
  <c r="X232"/>
  <c r="V232"/>
  <c r="T232"/>
  <c r="P232"/>
  <c r="BI230"/>
  <c r="BH230"/>
  <c r="BG230"/>
  <c r="BF230"/>
  <c r="X230"/>
  <c r="V230"/>
  <c r="T230"/>
  <c r="P230"/>
  <c r="BI228"/>
  <c r="BH228"/>
  <c r="BG228"/>
  <c r="BF228"/>
  <c r="X228"/>
  <c r="V228"/>
  <c r="T228"/>
  <c r="P228"/>
  <c r="BI219"/>
  <c r="BH219"/>
  <c r="BG219"/>
  <c r="BF219"/>
  <c r="X219"/>
  <c r="X218"/>
  <c r="V219"/>
  <c r="V218"/>
  <c r="T219"/>
  <c r="T218"/>
  <c r="P219"/>
  <c r="BI214"/>
  <c r="BH214"/>
  <c r="BG214"/>
  <c r="BF214"/>
  <c r="X214"/>
  <c r="X213"/>
  <c r="V214"/>
  <c r="V213"/>
  <c r="T214"/>
  <c r="T213"/>
  <c r="P214"/>
  <c r="BI209"/>
  <c r="BH209"/>
  <c r="BG209"/>
  <c r="BF209"/>
  <c r="X209"/>
  <c r="V209"/>
  <c r="T209"/>
  <c r="P209"/>
  <c r="BI206"/>
  <c r="BH206"/>
  <c r="BG206"/>
  <c r="BF206"/>
  <c r="X206"/>
  <c r="V206"/>
  <c r="T206"/>
  <c r="P206"/>
  <c r="BI197"/>
  <c r="BH197"/>
  <c r="BG197"/>
  <c r="BF197"/>
  <c r="X197"/>
  <c r="V197"/>
  <c r="T197"/>
  <c r="P197"/>
  <c r="BI192"/>
  <c r="BH192"/>
  <c r="BG192"/>
  <c r="BF192"/>
  <c r="X192"/>
  <c r="V192"/>
  <c r="T192"/>
  <c r="P192"/>
  <c r="BI185"/>
  <c r="BH185"/>
  <c r="BG185"/>
  <c r="BF185"/>
  <c r="X185"/>
  <c r="V185"/>
  <c r="T185"/>
  <c r="P185"/>
  <c r="BI183"/>
  <c r="BH183"/>
  <c r="BG183"/>
  <c r="BF183"/>
  <c r="X183"/>
  <c r="V183"/>
  <c r="T183"/>
  <c r="P183"/>
  <c r="BI179"/>
  <c r="BH179"/>
  <c r="BG179"/>
  <c r="BF179"/>
  <c r="X179"/>
  <c r="V179"/>
  <c r="T179"/>
  <c r="P179"/>
  <c r="BI175"/>
  <c r="BH175"/>
  <c r="BG175"/>
  <c r="BF175"/>
  <c r="X175"/>
  <c r="V175"/>
  <c r="T175"/>
  <c r="P175"/>
  <c r="BI173"/>
  <c r="BH173"/>
  <c r="BG173"/>
  <c r="BF173"/>
  <c r="X173"/>
  <c r="V173"/>
  <c r="T173"/>
  <c r="P173"/>
  <c r="BI169"/>
  <c r="BH169"/>
  <c r="BG169"/>
  <c r="BF169"/>
  <c r="X169"/>
  <c r="V169"/>
  <c r="T169"/>
  <c r="P169"/>
  <c r="BI167"/>
  <c r="BH167"/>
  <c r="BG167"/>
  <c r="BF167"/>
  <c r="X167"/>
  <c r="V167"/>
  <c r="T167"/>
  <c r="P167"/>
  <c r="BI164"/>
  <c r="BH164"/>
  <c r="BG164"/>
  <c r="BF164"/>
  <c r="X164"/>
  <c r="V164"/>
  <c r="T164"/>
  <c r="P164"/>
  <c r="BI162"/>
  <c r="BH162"/>
  <c r="BG162"/>
  <c r="BF162"/>
  <c r="X162"/>
  <c r="V162"/>
  <c r="T162"/>
  <c r="P162"/>
  <c r="BI138"/>
  <c r="BH138"/>
  <c r="BG138"/>
  <c r="BF138"/>
  <c r="X138"/>
  <c r="V138"/>
  <c r="T138"/>
  <c r="P138"/>
  <c r="BI136"/>
  <c r="BH136"/>
  <c r="BG136"/>
  <c r="BF136"/>
  <c r="X136"/>
  <c r="V136"/>
  <c r="T136"/>
  <c r="P136"/>
  <c r="BI134"/>
  <c r="BH134"/>
  <c r="BG134"/>
  <c r="BF134"/>
  <c r="X134"/>
  <c r="V134"/>
  <c r="T134"/>
  <c r="P134"/>
  <c r="BI132"/>
  <c r="BH132"/>
  <c r="BG132"/>
  <c r="BF132"/>
  <c r="X132"/>
  <c r="V132"/>
  <c r="T132"/>
  <c r="P132"/>
  <c r="BI129"/>
  <c r="BH129"/>
  <c r="BG129"/>
  <c r="BF129"/>
  <c r="X129"/>
  <c r="V129"/>
  <c r="T129"/>
  <c r="P129"/>
  <c r="J123"/>
  <c r="J122"/>
  <c r="F122"/>
  <c r="F120"/>
  <c r="E118"/>
  <c r="J90"/>
  <c r="J89"/>
  <c r="F89"/>
  <c r="F87"/>
  <c r="E85"/>
  <c r="J16"/>
  <c r="E16"/>
  <c r="F90"/>
  <c r="J15"/>
  <c r="J10"/>
  <c r="J120"/>
  <c i="1" r="CK101"/>
  <c r="CJ101"/>
  <c r="CI101"/>
  <c r="CH101"/>
  <c r="CG101"/>
  <c r="CF101"/>
  <c r="BZ101"/>
  <c r="CE101"/>
  <c r="CK100"/>
  <c r="CJ100"/>
  <c r="CI100"/>
  <c r="CH100"/>
  <c r="CG100"/>
  <c r="CF100"/>
  <c r="BZ100"/>
  <c r="CE100"/>
  <c r="CK99"/>
  <c r="CJ99"/>
  <c r="CI99"/>
  <c r="CH99"/>
  <c r="CG99"/>
  <c r="CF99"/>
  <c r="BZ99"/>
  <c r="CE99"/>
  <c r="CK98"/>
  <c r="CJ98"/>
  <c r="CI98"/>
  <c r="CH98"/>
  <c r="CG98"/>
  <c r="CF98"/>
  <c r="BZ98"/>
  <c r="CE98"/>
  <c r="L90"/>
  <c r="AM90"/>
  <c r="AM89"/>
  <c r="L89"/>
  <c r="AM87"/>
  <c r="L87"/>
  <c r="L85"/>
  <c r="L84"/>
  <c i="2" r="Q363"/>
  <c r="Q360"/>
  <c r="R354"/>
  <c r="Q345"/>
  <c r="Q340"/>
  <c r="Q331"/>
  <c r="R313"/>
  <c r="Q301"/>
  <c r="R292"/>
  <c r="R287"/>
  <c r="R270"/>
  <c r="Q268"/>
  <c r="Q266"/>
  <c r="R262"/>
  <c r="R250"/>
  <c r="Q238"/>
  <c r="R232"/>
  <c r="R230"/>
  <c r="R219"/>
  <c r="R214"/>
  <c r="Q209"/>
  <c r="Q197"/>
  <c r="R183"/>
  <c r="R179"/>
  <c r="R173"/>
  <c r="R169"/>
  <c r="R164"/>
  <c r="Q162"/>
  <c r="R136"/>
  <c r="Q134"/>
  <c r="R132"/>
  <c r="Q129"/>
  <c r="R351"/>
  <c r="R347"/>
  <c r="R345"/>
  <c r="Q338"/>
  <c r="R320"/>
  <c r="R317"/>
  <c r="Q313"/>
  <c r="Q308"/>
  <c r="Q307"/>
  <c r="Q306"/>
  <c r="R303"/>
  <c r="Q272"/>
  <c r="Q270"/>
  <c r="R268"/>
  <c r="R254"/>
  <c r="R252"/>
  <c r="Q248"/>
  <c r="R244"/>
  <c r="R238"/>
  <c r="R236"/>
  <c r="Q228"/>
  <c r="Q206"/>
  <c r="R192"/>
  <c r="R185"/>
  <c r="Q175"/>
  <c r="R167"/>
  <c r="Q138"/>
  <c r="R335"/>
  <c r="Q322"/>
  <c r="Q320"/>
  <c r="Q315"/>
  <c r="R309"/>
  <c r="R307"/>
  <c r="R306"/>
  <c r="Q305"/>
  <c r="Q303"/>
  <c r="R301"/>
  <c r="R299"/>
  <c r="R266"/>
  <c r="Q258"/>
  <c r="Q256"/>
  <c r="Q254"/>
  <c r="R246"/>
  <c r="Q242"/>
  <c r="R240"/>
  <c r="Q234"/>
  <c r="Q232"/>
  <c r="R209"/>
  <c r="R206"/>
  <c r="R197"/>
  <c r="Q183"/>
  <c r="Q173"/>
  <c r="R162"/>
  <c r="R134"/>
  <c r="R363"/>
  <c r="R357"/>
  <c r="Q354"/>
  <c r="R338"/>
  <c r="R322"/>
  <c r="R315"/>
  <c r="Q311"/>
  <c r="R297"/>
  <c r="Q292"/>
  <c r="Q287"/>
  <c r="R282"/>
  <c r="R277"/>
  <c r="Q264"/>
  <c r="R260"/>
  <c r="R256"/>
  <c r="Q250"/>
  <c r="R248"/>
  <c r="Q244"/>
  <c r="Q240"/>
  <c r="R228"/>
  <c r="Q219"/>
  <c r="Q185"/>
  <c r="Q169"/>
  <c r="Q164"/>
  <c r="R138"/>
  <c r="Q136"/>
  <c r="R129"/>
  <c r="R360"/>
  <c r="Q357"/>
  <c r="Q351"/>
  <c r="Q347"/>
  <c r="R340"/>
  <c r="Q335"/>
  <c r="R331"/>
  <c r="Q317"/>
  <c r="R311"/>
  <c r="Q309"/>
  <c r="R308"/>
  <c r="R305"/>
  <c r="Q299"/>
  <c r="Q297"/>
  <c r="Q282"/>
  <c r="Q277"/>
  <c r="R272"/>
  <c r="R264"/>
  <c r="Q262"/>
  <c r="Q260"/>
  <c r="R258"/>
  <c r="Q252"/>
  <c r="Q246"/>
  <c r="R242"/>
  <c r="Q236"/>
  <c r="R234"/>
  <c r="Q230"/>
  <c r="Q214"/>
  <c r="Q192"/>
  <c r="Q179"/>
  <c r="R175"/>
  <c r="Q167"/>
  <c r="Q132"/>
  <c i="1" r="AU94"/>
  <c i="2" r="K363"/>
  <c r="BE363"/>
  <c r="K360"/>
  <c r="BE360"/>
  <c r="K351"/>
  <c r="BE351"/>
  <c r="K331"/>
  <c r="BE331"/>
  <c r="K306"/>
  <c r="BE306"/>
  <c r="K303"/>
  <c r="BE303"/>
  <c r="K297"/>
  <c r="BE297"/>
  <c r="BK282"/>
  <c r="BK264"/>
  <c r="BK256"/>
  <c r="BK250"/>
  <c r="K246"/>
  <c r="BE246"/>
  <c r="K242"/>
  <c r="BE242"/>
  <c r="K238"/>
  <c r="BE238"/>
  <c r="K236"/>
  <c r="BE236"/>
  <c r="BK230"/>
  <c r="BK209"/>
  <c r="BK183"/>
  <c r="K175"/>
  <c r="BE175"/>
  <c r="K162"/>
  <c r="BE162"/>
  <c r="BK134"/>
  <c r="BK132"/>
  <c r="K357"/>
  <c r="BE357"/>
  <c r="BK347"/>
  <c r="K345"/>
  <c r="BE345"/>
  <c r="K340"/>
  <c r="BE340"/>
  <c r="K338"/>
  <c r="BE338"/>
  <c r="BK335"/>
  <c r="K320"/>
  <c r="BE320"/>
  <c r="BK317"/>
  <c r="BK313"/>
  <c r="K266"/>
  <c r="BE266"/>
  <c r="K260"/>
  <c r="BE260"/>
  <c r="BK258"/>
  <c r="BK254"/>
  <c r="BK248"/>
  <c r="K240"/>
  <c r="BE240"/>
  <c r="BK214"/>
  <c r="BK213"/>
  <c r="K213"/>
  <c r="K97"/>
  <c r="K206"/>
  <c r="BE206"/>
  <c r="K138"/>
  <c r="BE138"/>
  <c r="K354"/>
  <c r="BE354"/>
  <c r="K315"/>
  <c r="BE315"/>
  <c r="K309"/>
  <c r="BE309"/>
  <c r="BK308"/>
  <c r="K301"/>
  <c r="BE301"/>
  <c r="K292"/>
  <c r="BE292"/>
  <c r="K287"/>
  <c r="BE287"/>
  <c r="K277"/>
  <c r="BE277"/>
  <c r="BK272"/>
  <c r="K270"/>
  <c r="BE270"/>
  <c r="K262"/>
  <c r="BE262"/>
  <c r="BK232"/>
  <c r="BK228"/>
  <c r="BK167"/>
  <c r="BK307"/>
  <c r="BK305"/>
  <c r="K268"/>
  <c r="BE268"/>
  <c r="K244"/>
  <c r="BE244"/>
  <c r="K192"/>
  <c r="BE192"/>
  <c r="K185"/>
  <c r="BE185"/>
  <c r="K179"/>
  <c r="BE179"/>
  <c r="K173"/>
  <c r="BE173"/>
  <c r="BK164"/>
  <c r="K136"/>
  <c r="BE136"/>
  <c r="BK322"/>
  <c r="K311"/>
  <c r="BE311"/>
  <c r="K299"/>
  <c r="BE299"/>
  <c r="BK252"/>
  <c r="BK234"/>
  <c r="BK219"/>
  <c r="BK218"/>
  <c r="K218"/>
  <c r="K98"/>
  <c r="K197"/>
  <c r="BE197"/>
  <c r="BK169"/>
  <c r="BK129"/>
  <c l="1" r="R128"/>
  <c r="V128"/>
  <c r="X128"/>
  <c r="T128"/>
  <c r="T227"/>
  <c r="X227"/>
  <c r="R227"/>
  <c r="J99"/>
  <c r="T330"/>
  <c r="X330"/>
  <c r="R330"/>
  <c r="J101"/>
  <c r="T344"/>
  <c r="V344"/>
  <c r="R344"/>
  <c r="J102"/>
  <c r="Q128"/>
  <c r="I96"/>
  <c r="V227"/>
  <c r="Q227"/>
  <c r="I99"/>
  <c r="V330"/>
  <c r="Q330"/>
  <c r="I101"/>
  <c r="X344"/>
  <c r="Q344"/>
  <c r="I102"/>
  <c r="J87"/>
  <c r="F123"/>
  <c r="R359"/>
  <c r="J107"/>
  <c r="Q213"/>
  <c r="I97"/>
  <c r="Q218"/>
  <c r="I98"/>
  <c r="R218"/>
  <c r="J98"/>
  <c r="R319"/>
  <c r="J100"/>
  <c r="Q350"/>
  <c r="R353"/>
  <c r="J105"/>
  <c r="Q356"/>
  <c r="I106"/>
  <c r="Q362"/>
  <c r="I108"/>
  <c r="R213"/>
  <c r="J97"/>
  <c r="Q319"/>
  <c r="I100"/>
  <c r="R350"/>
  <c r="Q353"/>
  <c r="I105"/>
  <c r="R356"/>
  <c r="J106"/>
  <c r="Q359"/>
  <c r="I107"/>
  <c r="R362"/>
  <c r="J108"/>
  <c r="K34"/>
  <c i="1" r="AY95"/>
  <c i="2" r="K132"/>
  <c r="BE132"/>
  <c r="K129"/>
  <c r="BE129"/>
  <c r="BK138"/>
  <c r="K164"/>
  <c r="BE164"/>
  <c r="K169"/>
  <c r="BE169"/>
  <c r="BK192"/>
  <c r="K219"/>
  <c r="BE219"/>
  <c r="K234"/>
  <c r="BE234"/>
  <c r="BK240"/>
  <c r="K248"/>
  <c r="BE248"/>
  <c r="BK266"/>
  <c r="K272"/>
  <c r="BE272"/>
  <c r="BK299"/>
  <c r="BK357"/>
  <c r="BK356"/>
  <c r="K356"/>
  <c r="K106"/>
  <c r="K134"/>
  <c r="BE134"/>
  <c r="K250"/>
  <c r="BE250"/>
  <c r="K282"/>
  <c r="BE282"/>
  <c r="BK297"/>
  <c r="BK197"/>
  <c r="BK345"/>
  <c r="BK344"/>
  <c r="K344"/>
  <c r="K102"/>
  <c r="F37"/>
  <c i="1" r="BF95"/>
  <c r="BF94"/>
  <c r="W38"/>
  <c i="2" r="BK162"/>
  <c r="BK179"/>
  <c r="K209"/>
  <c r="BE209"/>
  <c r="K228"/>
  <c r="BE228"/>
  <c r="BK238"/>
  <c r="BK246"/>
  <c r="BK277"/>
  <c r="BK303"/>
  <c r="BK309"/>
  <c r="BK320"/>
  <c r="K256"/>
  <c r="BE256"/>
  <c r="BK287"/>
  <c r="BK351"/>
  <c r="BK350"/>
  <c r="K167"/>
  <c r="BE167"/>
  <c r="K214"/>
  <c r="BE214"/>
  <c r="K305"/>
  <c r="BE305"/>
  <c r="BK175"/>
  <c r="K335"/>
  <c r="BE335"/>
  <c r="F36"/>
  <c i="1" r="BE95"/>
  <c r="BE94"/>
  <c r="W37"/>
  <c i="2" r="K322"/>
  <c r="BE322"/>
  <c r="BK136"/>
  <c r="BK244"/>
  <c r="BK301"/>
  <c r="BK268"/>
  <c r="K317"/>
  <c r="BE317"/>
  <c r="F35"/>
  <c i="1" r="BD95"/>
  <c r="BD94"/>
  <c r="AZ94"/>
  <c i="2" r="BK185"/>
  <c r="K230"/>
  <c r="BE230"/>
  <c r="K232"/>
  <c r="BE232"/>
  <c r="BK236"/>
  <c r="BK242"/>
  <c r="K252"/>
  <c r="BE252"/>
  <c r="BK270"/>
  <c r="K308"/>
  <c r="BE308"/>
  <c r="BK315"/>
  <c r="BK340"/>
  <c r="BK363"/>
  <c r="BK362"/>
  <c r="K362"/>
  <c r="K108"/>
  <c r="BK206"/>
  <c r="K264"/>
  <c r="BE264"/>
  <c r="K183"/>
  <c r="BE183"/>
  <c r="K258"/>
  <c r="BE258"/>
  <c r="BK306"/>
  <c r="BK338"/>
  <c r="BK262"/>
  <c r="F34"/>
  <c i="1" r="BC95"/>
  <c r="BC94"/>
  <c r="W35"/>
  <c i="2" r="BK260"/>
  <c r="K307"/>
  <c r="BE307"/>
  <c r="K313"/>
  <c r="BE313"/>
  <c r="BK331"/>
  <c r="BK360"/>
  <c r="BK359"/>
  <c r="K359"/>
  <c r="K107"/>
  <c r="BK292"/>
  <c r="BK354"/>
  <c r="BK353"/>
  <c r="K353"/>
  <c r="K105"/>
  <c r="K254"/>
  <c r="BE254"/>
  <c r="K347"/>
  <c r="BE347"/>
  <c r="BK173"/>
  <c r="BK311"/>
  <c l="1" r="Q349"/>
  <c r="I103"/>
  <c r="T127"/>
  <c r="T126"/>
  <c i="1" r="AW95"/>
  <c i="2" r="X127"/>
  <c r="X126"/>
  <c r="V127"/>
  <c r="V126"/>
  <c r="R349"/>
  <c r="J103"/>
  <c r="R127"/>
  <c r="J95"/>
  <c r="J96"/>
  <c r="I104"/>
  <c r="Q127"/>
  <c r="Q126"/>
  <c r="I94"/>
  <c r="K28"/>
  <c i="1" r="AS95"/>
  <c i="2" r="J104"/>
  <c r="K350"/>
  <c r="K104"/>
  <c r="BK128"/>
  <c r="K128"/>
  <c r="K96"/>
  <c r="BK227"/>
  <c r="K227"/>
  <c r="K99"/>
  <c r="BK330"/>
  <c r="K330"/>
  <c r="K101"/>
  <c r="BK319"/>
  <c r="K319"/>
  <c r="K100"/>
  <c r="BK349"/>
  <c r="K349"/>
  <c r="K103"/>
  <c i="1" r="AS94"/>
  <c r="AK27"/>
  <c r="AW94"/>
  <c r="BA94"/>
  <c i="2" r="K33"/>
  <c i="1" r="AX95"/>
  <c r="AV95"/>
  <c r="AY94"/>
  <c r="AK35"/>
  <c i="2" r="F33"/>
  <c i="1" r="BB95"/>
  <c r="BB94"/>
  <c r="AX94"/>
  <c r="W36"/>
  <c i="2" l="1" r="R126"/>
  <c r="J94"/>
  <c r="K29"/>
  <c i="1" r="AT95"/>
  <c i="2" r="I95"/>
  <c r="BK127"/>
  <c r="K127"/>
  <c r="K95"/>
  <c i="1" r="AV94"/>
  <c r="AT94"/>
  <c r="AK28"/>
  <c i="2" l="1" r="BK126"/>
  <c r="K126"/>
  <c r="K94"/>
  <c l="1" r="K30"/>
  <c i="1" r="AG95"/>
  <c r="AN95"/>
  <c i="2" l="1" r="K39"/>
  <c i="1" r="AG94"/>
  <c r="AG98"/>
  <c r="CD98"/>
  <c l="1" r="AN94"/>
  <c r="AV98"/>
  <c r="BY98"/>
  <c r="AG99"/>
  <c r="CD99"/>
  <c r="AK26"/>
  <c r="AG100"/>
  <c r="AG101"/>
  <c r="CD101"/>
  <c l="1" r="CD100"/>
  <c r="AN98"/>
  <c r="AV100"/>
  <c r="BY100"/>
  <c r="W34"/>
  <c r="AV99"/>
  <c r="BY99"/>
  <c r="AG97"/>
  <c r="AK29"/>
  <c r="AV101"/>
  <c r="BY101"/>
  <c l="1" r="AK34"/>
  <c r="AK31"/>
  <c r="AN100"/>
  <c r="AN99"/>
  <c r="AN101"/>
  <c r="AG103"/>
  <c l="1" r="AK40"/>
  <c r="AN97"/>
  <c r="AN103"/>
</calcChain>
</file>

<file path=xl/sharedStrings.xml><?xml version="1.0" encoding="utf-8"?>
<sst xmlns="http://schemas.openxmlformats.org/spreadsheetml/2006/main">
  <si>
    <t>Export Komplet</t>
  </si>
  <si>
    <t/>
  </si>
  <si>
    <t>2.0</t>
  </si>
  <si>
    <t>False</t>
  </si>
  <si>
    <t>True</t>
  </si>
  <si>
    <t>{fb62146d-ce33-4d5e-8e34-3d6612e38b7e}</t>
  </si>
  <si>
    <t xml:space="preserve">&gt;&gt;  skryté sloupce  &lt;&lt;</t>
  </si>
  <si>
    <t>0,01</t>
  </si>
  <si>
    <t>21</t>
  </si>
  <si>
    <t>15</t>
  </si>
  <si>
    <t>REKAPITULACE STAVBY</t>
  </si>
  <si>
    <t xml:space="preserve">v ---  níže se nacházejí doplnkové a pomocné údaje k sestavám  --- v</t>
  </si>
  <si>
    <t>Návod na vyplnění</t>
  </si>
  <si>
    <t>0,001</t>
  </si>
  <si>
    <t>Kód:</t>
  </si>
  <si>
    <t>2021-004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</si>
  <si>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</si>
  <si>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</si>
  <si>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Holoubkov- výměna kanalizace</t>
  </si>
  <si>
    <t>KSO:</t>
  </si>
  <si>
    <t>CC-CZ:</t>
  </si>
  <si>
    <t>Místo:</t>
  </si>
  <si>
    <t>Holoubkov</t>
  </si>
  <si>
    <t>Datum:</t>
  </si>
  <si>
    <t>4. 3. 2021</t>
  </si>
  <si>
    <t>Zadavatel:</t>
  </si>
  <si>
    <t>IČ:</t>
  </si>
  <si>
    <t>00258717</t>
  </si>
  <si>
    <t>Obec Holoubkov, Holoubkov 48, 338 01 Holoubkov</t>
  </si>
  <si>
    <t>DIČ:</t>
  </si>
  <si>
    <t>CZ00258717</t>
  </si>
  <si>
    <t>Uchazeč:</t>
  </si>
  <si>
    <t>Vyplň údaj</t>
  </si>
  <si>
    <t>Projektant:</t>
  </si>
  <si>
    <t>45351325</t>
  </si>
  <si>
    <t>Vodohospodářská společnost Rokycany s.r.o.</t>
  </si>
  <si>
    <t>CZ45351325</t>
  </si>
  <si>
    <t>Zpracovatel:</t>
  </si>
  <si>
    <t>Poznámka:</t>
  </si>
  <si>
    <t>Náklady z rozpočtů</t>
  </si>
  <si>
    <t>Materiál</t>
  </si>
  <si>
    <t>Montáž</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</si>
  <si>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</si>
  <si>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</si>
  <si>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</si>
  <si>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</si>
  <si>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</si>
  <si>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</si>
  <si>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</si>
  <si>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</si>
  <si>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</si>
  <si>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</si>
  <si>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</si>
  <si>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</si>
  <si>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</si>
  <si>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</si>
  <si>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</si>
  <si>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</si>
  <si>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</si>
  <si>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</si>
  <si>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</si>
  <si>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</si>
  <si>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</si>
  <si>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</si>
  <si>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</si>
  <si>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</si>
  <si>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</si>
  <si>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</si>
  <si>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</si>
  <si>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Materiál [CZK]</t>
  </si>
  <si>
    <t>z toho Montáž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</si>
  <si>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</si>
  <si>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</si>
  <si>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</si>
  <si>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</si>
  <si>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</si>
  <si>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</si>
  <si>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</si>
  <si>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</si>
  <si>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</si>
  <si>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</si>
  <si>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</si>
  <si>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</si>
  <si>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</si>
  <si>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</si>
  <si>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</si>
  <si>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IMPORT</t>
  </si>
  <si>
    <t>{00000000-0000-0000-0000-000000000000}</t>
  </si>
  <si>
    <t>/</t>
  </si>
  <si>
    <t>STA</t>
  </si>
  <si>
    <t>1</t>
  </si>
  <si>
    <t>###NOINSERT###</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</si>
  <si>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</si>
  <si>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</si>
  <si>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</si>
  <si>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</si>
  <si>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</si>
  <si>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</si>
  <si>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</si>
  <si>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</si>
  <si>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</si>
  <si>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2</t>
  </si>
  <si>
    <t>KRYCÍ LIST SOUPISU PRACÍ</t>
  </si>
  <si>
    <t>REKAPITULACE ČLENĚNÍ SOUPISU PRACÍ</t>
  </si>
  <si>
    <t>Kód dílu - Popis</t>
  </si>
  <si>
    <t>Materiál [CZK]</t>
  </si>
  <si>
    <t>Montáž [CZK]</t>
  </si>
  <si>
    <t>Cena celkem [CZK]</t>
  </si>
  <si>
    <t>Náklady ze soupisu prací</t>
  </si>
  <si>
    <t>-1</t>
  </si>
  <si>
    <t>HSV - Práce a dodávky HSV</t>
  </si>
  <si>
    <t xml:space="preserve">    1 - Zemní práce</t>
  </si>
  <si>
    <t xml:space="preserve">    2 - Zakládání</t>
  </si>
  <si>
    <t xml:space="preserve">    4 - Vodorovné konstrukce</t>
  </si>
  <si>
    <t xml:space="preserve">    8 - Trubní vedení</t>
  </si>
  <si>
    <t xml:space="preserve">    9 - Ostatní konstrukce a práce, 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</si>
  <si>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</si>
  <si>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</si>
  <si>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</si>
  <si>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</si>
  <si>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</si>
  <si>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</si>
  <si>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</si>
  <si>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 xml:space="preserve">    VRN8 - Přesun stavebních kapacit</t>
  </si>
  <si>
    <t>SOUPIS PRACÍ</t>
  </si>
  <si>
    <t>PČ</t>
  </si>
  <si>
    <t>MJ</t>
  </si>
  <si>
    <t>Množství</t>
  </si>
  <si>
    <t>J. materiál [CZK]</t>
  </si>
  <si>
    <t>J. montáž [CZK]</t>
  </si>
  <si>
    <t>Cenová soustava</t>
  </si>
  <si>
    <t>J.cena [CZK]</t>
  </si>
  <si>
    <t>Materiál celkem [CZK]</t>
  </si>
  <si>
    <t>Montáž celkem [CZK]</t>
  </si>
  <si>
    <t>J. Nh [h]</t>
  </si>
  <si>
    <t>Nh celkem [h]</t>
  </si>
  <si>
    <t>J. hmotnost [t]</t>
  </si>
  <si>
    <t>Hmotnost celkem [t]</t>
  </si>
  <si>
    <t>J. suť [t]</t>
  </si>
  <si>
    <t>Suť Celkem [t]</t>
  </si>
  <si>
    <t>Náklady soupisu celkem</t>
  </si>
  <si>
    <t>HSV</t>
  </si>
  <si>
    <t>Práce a dodávky HSV</t>
  </si>
  <si>
    <t>ROZPOCET</t>
  </si>
  <si>
    <t>Zemní práce</t>
  </si>
  <si>
    <t>3</t>
  </si>
  <si>
    <t>K</t>
  </si>
  <si>
    <t>115101201</t>
  </si>
  <si>
    <t>Čerpání vody na dopravní výšku do 10 m průměrný přítok do 500 l/min</t>
  </si>
  <si>
    <t>hod</t>
  </si>
  <si>
    <t>CS ÚRS 2019 01</t>
  </si>
  <si>
    <t>4</t>
  </si>
  <si>
    <t>-625648398</t>
  </si>
  <si>
    <t>PP</t>
  </si>
  <si>
    <t>Čerpání vody na dopravní výšku do 10 m s uvažovaným průměrným přítokem do 500 l/min</t>
  </si>
  <si>
    <t>VV</t>
  </si>
  <si>
    <t>8*10</t>
  </si>
  <si>
    <t>115101301</t>
  </si>
  <si>
    <t>Pohotovost čerpací soupravy pro dopravní výšku do 10 m přítok do 500 l/min</t>
  </si>
  <si>
    <t>den</t>
  </si>
  <si>
    <t>1282442638</t>
  </si>
  <si>
    <t>Pohotovost záložní čerpací soupravy pro dopravní výšku do 10 m s uvažovaným průměrným přítokem do 500 l/min</t>
  </si>
  <si>
    <t>5</t>
  </si>
  <si>
    <t>119001405</t>
  </si>
  <si>
    <t>Dočasné zajištění potrubí z PE DN do 200 mm</t>
  </si>
  <si>
    <t>m</t>
  </si>
  <si>
    <t>CS ÚRS 2020 02</t>
  </si>
  <si>
    <t>-1784988900</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</si>
  <si>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plastového, jmenovité světlosti DN do 200 mm</t>
  </si>
  <si>
    <t>6</t>
  </si>
  <si>
    <t>119001422</t>
  </si>
  <si>
    <t>Dočasné zajištění kabelů a kabelových tratí z 6 volně ložených kabelů</t>
  </si>
  <si>
    <t>-1638657159</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</si>
  <si>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přes 3 do 6 kabelů</t>
  </si>
  <si>
    <t>14</t>
  </si>
  <si>
    <t>132251254</t>
  </si>
  <si>
    <t>Hloubení rýh nezapažených š do 2000 mm v hornině třídy těžitelnosti I, skupiny 3 objem do 500 m3 strojně</t>
  </si>
  <si>
    <t>m3</t>
  </si>
  <si>
    <t>-1410548661</t>
  </si>
  <si>
    <t>Hloubení nezapažených rýh šířky přes 800 do 2 000 mm strojně s urovnáním dna do předepsaného profilu a spádu v hornině třídy těžitelnosti I skupiny 3 přes 100 do 500 m3</t>
  </si>
  <si>
    <t>50% z celkového výkopu</t>
  </si>
  <si>
    <t>ŠSt-Š1</t>
  </si>
  <si>
    <t>(35*1,5*1)*0,5</t>
  </si>
  <si>
    <t>Š1-Š2</t>
  </si>
  <si>
    <t>(15*1,65*1)*0,5</t>
  </si>
  <si>
    <t>Š2-Š3</t>
  </si>
  <si>
    <t>(10*1,65*1)*0,5</t>
  </si>
  <si>
    <t>Š3-Š4</t>
  </si>
  <si>
    <t>(23*1,75*1)*0,5</t>
  </si>
  <si>
    <t>Š4-Š5</t>
  </si>
  <si>
    <t>(11*1,75*1)*0,5</t>
  </si>
  <si>
    <t>Š5-Š6</t>
  </si>
  <si>
    <t>(11*1,62*1)*0,5</t>
  </si>
  <si>
    <t>Š6-Š7</t>
  </si>
  <si>
    <t>(27*1,5*1)*0,5</t>
  </si>
  <si>
    <t>rozšíření na šachty</t>
  </si>
  <si>
    <t>(((1*2*2)*2)*7)*0,5</t>
  </si>
  <si>
    <t>napojení přípojek</t>
  </si>
  <si>
    <t>(10*1,3*0,7)*0,5</t>
  </si>
  <si>
    <t>- objem potrubí</t>
  </si>
  <si>
    <t>-((132*0,13)*0,5)</t>
  </si>
  <si>
    <t>Součet</t>
  </si>
  <si>
    <t>132351254</t>
  </si>
  <si>
    <t>Hloubení rýh nezapažených š do 2000 mm v hornině třídy těžitelnosti II, skupiny 4 objem do 500 m3 strojně</t>
  </si>
  <si>
    <t>365115283</t>
  </si>
  <si>
    <t>Hloubení nezapažených rýh šířky přes 800 do 2 000 mm strojně s urovnáním dna do předepsaného profilu a spádu v hornině třídy těžitelnosti II skupiny 4 přes 100 do 500 m3</t>
  </si>
  <si>
    <t>16</t>
  </si>
  <si>
    <t>122702119</t>
  </si>
  <si>
    <t xml:space="preserve">Příplatek za lepivost </t>
  </si>
  <si>
    <t>-715062608</t>
  </si>
  <si>
    <t xml:space="preserve">Odkopávky a prokopávky výsypek   Příplatek k cenám za lepivost zemin</t>
  </si>
  <si>
    <t>129,755*2</t>
  </si>
  <si>
    <t>85</t>
  </si>
  <si>
    <t>139001101</t>
  </si>
  <si>
    <t>Příplatek za ztížení vykopávky v blízkosti podzemního vedení</t>
  </si>
  <si>
    <t>-1382627998</t>
  </si>
  <si>
    <t>Příplatek k cenám hloubených vykopávek za ztížení vykopávky v blízkosti podzemního vedení nebo výbušnin pro jakoukoliv třídu horniny</t>
  </si>
  <si>
    <t>11</t>
  </si>
  <si>
    <t>151101101</t>
  </si>
  <si>
    <t>Zřízení příložného pažení a rozepření stěn rýh hl do 2 m</t>
  </si>
  <si>
    <t>m2</t>
  </si>
  <si>
    <t>-1768478313</t>
  </si>
  <si>
    <t xml:space="preserve">Zřízení pažení a rozepření stěn rýh pro podzemní vedení pro všechny šířky rýhy  příložné pro jakoukoliv mezerovitost, hloubky do 2 m</t>
  </si>
  <si>
    <t>132*1,3*2</t>
  </si>
  <si>
    <t>12</t>
  </si>
  <si>
    <t>151101111</t>
  </si>
  <si>
    <t>Odstranění příložného pažení a rozepření stěn rýh hl do 2 m</t>
  </si>
  <si>
    <t>1688551728</t>
  </si>
  <si>
    <t>Odstranění pažení a rozepření stěn rýh pro podzemní vedení s uložením materiálu na vzdálenost do 3 m od kraje výkopu příložné, hloubky do 2 m</t>
  </si>
  <si>
    <t>13</t>
  </si>
  <si>
    <t>161101101</t>
  </si>
  <si>
    <t>Svislé přemístění výkopku z horniny tř. 1 až 4 hl výkopu do 2,5 m</t>
  </si>
  <si>
    <t>-129117746</t>
  </si>
  <si>
    <t xml:space="preserve">Svislé přemístění výkopku  bez naložení do dopravní nádoby avšak s vyprázdněním dopravní nádoby na hromadu nebo do dopravního prostředku z horniny tř. 1 až 4, při hloubce výkopu přes 1 do 2,5 m</t>
  </si>
  <si>
    <t>50% výkopku</t>
  </si>
  <si>
    <t>129,755</t>
  </si>
  <si>
    <t>35</t>
  </si>
  <si>
    <t>162701105</t>
  </si>
  <si>
    <t>Vodorovné přemístění do 10000 m výkopku/sypaniny z horniny tř. 1 až 4</t>
  </si>
  <si>
    <t>1824998827</t>
  </si>
  <si>
    <t xml:space="preserve">Vodorovné přemístění výkopku nebo sypaniny po suchu  na obvyklém dopravním prostředku, bez naložení výkopku, avšak se složením bez rozhrnutí z horniny tř. 1 až 4 na vzdálenost přes 9 000 do 10 000 m</t>
  </si>
  <si>
    <t>komplet výkopek</t>
  </si>
  <si>
    <t>259,51</t>
  </si>
  <si>
    <t>36</t>
  </si>
  <si>
    <t>171201201</t>
  </si>
  <si>
    <t>Uložení sypaniny na skládky</t>
  </si>
  <si>
    <t>-912131868</t>
  </si>
  <si>
    <t xml:space="preserve">Uložení sypaniny  na skládky</t>
  </si>
  <si>
    <t>37</t>
  </si>
  <si>
    <t>174101101</t>
  </si>
  <si>
    <t>Zásyp jam, šachet rýh nebo kolem objektů sypaninou se zhutněním</t>
  </si>
  <si>
    <t>-1989181202</t>
  </si>
  <si>
    <t xml:space="preserve">Zásyp sypaninou z jakékoliv horniny  s uložením výkopku ve vrstvách se zhutněním jam, šachet, rýh nebo kolem objektů v těchto vykopávkách</t>
  </si>
  <si>
    <t>vodovod</t>
  </si>
  <si>
    <t>75*1*0,9</t>
  </si>
  <si>
    <t>přípojky</t>
  </si>
  <si>
    <t>8*0,8*0,5</t>
  </si>
  <si>
    <t>38</t>
  </si>
  <si>
    <t>M</t>
  </si>
  <si>
    <t>58337331.1</t>
  </si>
  <si>
    <t>štěrkopísek frakce 0/22</t>
  </si>
  <si>
    <t>t</t>
  </si>
  <si>
    <t>8</t>
  </si>
  <si>
    <t>2115045401</t>
  </si>
  <si>
    <t xml:space="preserve">100% ze zásypu </t>
  </si>
  <si>
    <t>70,7</t>
  </si>
  <si>
    <t>70,7*2 'Přepočtené koeficientem množství</t>
  </si>
  <si>
    <t>19</t>
  </si>
  <si>
    <t>175151101</t>
  </si>
  <si>
    <t>Obsypání potrubí strojně sypaninou bez prohození, uloženou do 3 m</t>
  </si>
  <si>
    <t>1516623773</t>
  </si>
  <si>
    <t>Obsypání potrubí strojně sypaninou z vhodných hornin tř. 1 až 4 nebo materiálem připraveným podél výkopu ve vzdálenosti do 3 m od jeho kraje, pro jakoukoliv hloubku výkopu a míru zhutnění bez prohození sypaniny</t>
  </si>
  <si>
    <t>stoka 250</t>
  </si>
  <si>
    <t>38*0,6*1</t>
  </si>
  <si>
    <t>stoka 300</t>
  </si>
  <si>
    <t>94*0,65*1</t>
  </si>
  <si>
    <t>16*0,5*0,7</t>
  </si>
  <si>
    <t>20</t>
  </si>
  <si>
    <t>58337331</t>
  </si>
  <si>
    <t>-335326258</t>
  </si>
  <si>
    <t>89,5*2</t>
  </si>
  <si>
    <t>39</t>
  </si>
  <si>
    <t>997223855</t>
  </si>
  <si>
    <t>Poplatek za uložení na skládce (skládkovné) zeminy a kameniva kód odpadu 170 504</t>
  </si>
  <si>
    <t>-1979749712</t>
  </si>
  <si>
    <t>Poplatek za uložení stavebního odpadu na skládce (skládkovné) zeminy a kameniva zatříděného do Katalogu odpadů pod kódem 170 504</t>
  </si>
  <si>
    <t>skládka Recykláč Rokycany</t>
  </si>
  <si>
    <t>259,51*1,8</t>
  </si>
  <si>
    <t>Zakládání</t>
  </si>
  <si>
    <t>17</t>
  </si>
  <si>
    <t>273313511</t>
  </si>
  <si>
    <t>Základové desky z betonu tř. C 12/15</t>
  </si>
  <si>
    <t>53204277</t>
  </si>
  <si>
    <t>Základy z betonu prostého desky z betonu kamenem neprokládaného tř. C 12/15</t>
  </si>
  <si>
    <t>pod šachty</t>
  </si>
  <si>
    <t>1,3*1,3*0,1*7</t>
  </si>
  <si>
    <t>Vodorovné konstrukce</t>
  </si>
  <si>
    <t>18</t>
  </si>
  <si>
    <t>451573111</t>
  </si>
  <si>
    <t>Lože pod potrubí otevřený výkop ze štěrkopísku</t>
  </si>
  <si>
    <t>-784194387</t>
  </si>
  <si>
    <t>Lože pod potrubí, stoky a drobné objekty v otevřeném výkopu z písku a štěrkopísku do 63 mm</t>
  </si>
  <si>
    <t>1,5*1,5*0,15*7</t>
  </si>
  <si>
    <t>pod potrubí</t>
  </si>
  <si>
    <t>132*0,15*1</t>
  </si>
  <si>
    <t>10*0,15*0,7</t>
  </si>
  <si>
    <t>Trubní vedení</t>
  </si>
  <si>
    <t>44</t>
  </si>
  <si>
    <t>871263121</t>
  </si>
  <si>
    <t>Montáž kanalizačního potrubí z PVC těsněné gumovým kroužkem otevřený výkop sklon do 20 % DN 110</t>
  </si>
  <si>
    <t>-474429431</t>
  </si>
  <si>
    <t>Montáž kanalizačního potrubí z plastů z tvrdého PVC těsněných gumovým kroužkem v otevřeném výkopu ve sklonu do 20 % DN 110</t>
  </si>
  <si>
    <t>48</t>
  </si>
  <si>
    <t>M01</t>
  </si>
  <si>
    <t>Trubka PVC KG 110 SN4, délka 2 m</t>
  </si>
  <si>
    <t>kus</t>
  </si>
  <si>
    <t>159485844</t>
  </si>
  <si>
    <t>Trubka PPVC KG 110 SN4, délka 2 m</t>
  </si>
  <si>
    <t>45</t>
  </si>
  <si>
    <t>871313121</t>
  </si>
  <si>
    <t>Montáž kanalizačního potrubí z PVC těsněné gumovým kroužkem otevřený výkop sklon do 20 % DN 160</t>
  </si>
  <si>
    <t>-537608539</t>
  </si>
  <si>
    <t>Montáž kanalizačního potrubí z plastů z tvrdého PVC těsněných gumovým kroužkem v otevřeném výkopu ve sklonu do 20 % DN 160</t>
  </si>
  <si>
    <t>49</t>
  </si>
  <si>
    <t>M02</t>
  </si>
  <si>
    <t>Trubka PVC KG 160 SN4, délka 2 m</t>
  </si>
  <si>
    <t>1683185819</t>
  </si>
  <si>
    <t>40</t>
  </si>
  <si>
    <t>871360310</t>
  </si>
  <si>
    <t>Montáž kanalizačního potrubí hladkého plnostěnného SN 10 z polypropylenu DN 250</t>
  </si>
  <si>
    <t>1359542598</t>
  </si>
  <si>
    <t>Montáž kanalizačního potrubí z plastů z polypropylenu PP hladkého plnostěnného SN 10 DN 250</t>
  </si>
  <si>
    <t>41</t>
  </si>
  <si>
    <t>M03</t>
  </si>
  <si>
    <t>Trubka PP Master DN250 SN10, délka 6 m</t>
  </si>
  <si>
    <t>1806803346</t>
  </si>
  <si>
    <t>Trubka PP MAster DN250 SN10, délka 6 m</t>
  </si>
  <si>
    <t>42</t>
  </si>
  <si>
    <t>M04</t>
  </si>
  <si>
    <t>Trubka PP Master DN250 SN10, délka 3 m</t>
  </si>
  <si>
    <t>-1564805608</t>
  </si>
  <si>
    <t>43</t>
  </si>
  <si>
    <t>871370310</t>
  </si>
  <si>
    <t>Montáž kanalizačního potrubí hladkého plnostěnného SN 10 z polypropylenu DN 300</t>
  </si>
  <si>
    <t>-648542928</t>
  </si>
  <si>
    <t>Montáž kanalizačního potrubí z plastů z polypropylenu PP hladkého plnostěnného SN 10 DN 300</t>
  </si>
  <si>
    <t>46</t>
  </si>
  <si>
    <t>M05</t>
  </si>
  <si>
    <t>Trubka PP Master DN300 SN10, délka 6 m</t>
  </si>
  <si>
    <t>1248625014</t>
  </si>
  <si>
    <t>47</t>
  </si>
  <si>
    <t>M06</t>
  </si>
  <si>
    <t>Trubka PP Master DN300 SN10, délka 3 m</t>
  </si>
  <si>
    <t>-1005522901</t>
  </si>
  <si>
    <t>53</t>
  </si>
  <si>
    <t>877310430</t>
  </si>
  <si>
    <t>Montáž spojek na kanalizačním potrubí z PP trub korugovaných DN 150</t>
  </si>
  <si>
    <t>-247685916</t>
  </si>
  <si>
    <t>Montáž tvarovek na kanalizačním plastovém potrubí z polypropylenu PP korugovaného nebo žebrovaného spojek, redukcí nebo navrtávacích sedel DN 150</t>
  </si>
  <si>
    <t>55</t>
  </si>
  <si>
    <t>M07</t>
  </si>
  <si>
    <t>Přesuvná spojka KGU 110</t>
  </si>
  <si>
    <t>423408709</t>
  </si>
  <si>
    <t>56</t>
  </si>
  <si>
    <t>M08</t>
  </si>
  <si>
    <t>Přesuvná spojka KGU 160</t>
  </si>
  <si>
    <t>-2103070812</t>
  </si>
  <si>
    <t>51</t>
  </si>
  <si>
    <t>877360320</t>
  </si>
  <si>
    <t>Montáž odboček na kanalizačním potrubí z PP trub hladkých plnostěnných DN 250</t>
  </si>
  <si>
    <t>-642217127</t>
  </si>
  <si>
    <t>Montáž tvarovek na kanalizačním plastovém potrubí z polypropylenu PP hladkého plnostěnného odboček DN 250</t>
  </si>
  <si>
    <t>57</t>
  </si>
  <si>
    <t>M09</t>
  </si>
  <si>
    <t>Odbočka M-KGEA 250/150/45°</t>
  </si>
  <si>
    <t>-673514976</t>
  </si>
  <si>
    <t>52</t>
  </si>
  <si>
    <t>877370320</t>
  </si>
  <si>
    <t>Montáž odboček na kanalizačním potrubí z PP trub hladkých plnostěnných DN 300</t>
  </si>
  <si>
    <t>-1648204139</t>
  </si>
  <si>
    <t>Montáž tvarovek na kanalizačním plastovém potrubí z polypropylenu PP hladkého plnostěnného odboček DN 300</t>
  </si>
  <si>
    <t>58</t>
  </si>
  <si>
    <t>M10</t>
  </si>
  <si>
    <t>Odbočka M-KGEA 300/150/45°</t>
  </si>
  <si>
    <t>652301974</t>
  </si>
  <si>
    <t>54</t>
  </si>
  <si>
    <t>877370330</t>
  </si>
  <si>
    <t>Montáž spojek na kanalizačním potrubí z PP trub hladkých plnostěnných DN 300</t>
  </si>
  <si>
    <t>-2039444788</t>
  </si>
  <si>
    <t>Montáž tvarovek na kanalizačním plastovém potrubí z polypropylenu PP hladkého plnostěnného spojek nebo redukcí DN 300</t>
  </si>
  <si>
    <t>59</t>
  </si>
  <si>
    <t>M11</t>
  </si>
  <si>
    <t>Přechodová pružná spojka Flexseal č. AC 3850</t>
  </si>
  <si>
    <t>-136365013</t>
  </si>
  <si>
    <t>60</t>
  </si>
  <si>
    <t>894411121</t>
  </si>
  <si>
    <t>Zřízení šachet kanalizačních z betonových dílců na potrubí DN nad 200 do 300 dno beton tř. C 25/30</t>
  </si>
  <si>
    <t>-910537126</t>
  </si>
  <si>
    <t>Zřízení šachet kanalizačních z betonových dílců výšky vstupu do 1,50 m s obložením dna betonem tř. C 25/30, na potrubí DN přes 200 do 300</t>
  </si>
  <si>
    <t>61</t>
  </si>
  <si>
    <t>894118001</t>
  </si>
  <si>
    <t>Příplatek ZKD 0,60 m výšky vstupu na potrubí</t>
  </si>
  <si>
    <t>1119232805</t>
  </si>
  <si>
    <t>Šachty kanalizační zděné Příplatek k cenám za každých dalších 0,60 m výšky vstupu</t>
  </si>
  <si>
    <t>70</t>
  </si>
  <si>
    <t>894411121.1</t>
  </si>
  <si>
    <t>1759771840</t>
  </si>
  <si>
    <t>71</t>
  </si>
  <si>
    <t>MAT12</t>
  </si>
  <si>
    <t>Šachtové dno excelent 100/50 (nátok PP300, odtok PP300) včetně šachtových vložek</t>
  </si>
  <si>
    <t>-626174489</t>
  </si>
  <si>
    <t>Šachtové dno excelent 100/50 (Odtok KT300)</t>
  </si>
  <si>
    <t>Š1, Š2, Š3</t>
  </si>
  <si>
    <t>Přesný popis šachtových den - viz výkres D.1.4. Revizní kanalizační šachty</t>
  </si>
  <si>
    <t>78</t>
  </si>
  <si>
    <t>MAT13</t>
  </si>
  <si>
    <t>Šachtové dno excelent 100/50 (nátok 1xPP300, 1x PVC110, odtok PP300) včetně šachtových vložek</t>
  </si>
  <si>
    <t>-925196973</t>
  </si>
  <si>
    <t>Š4</t>
  </si>
  <si>
    <t>79</t>
  </si>
  <si>
    <t>MAT14</t>
  </si>
  <si>
    <t>Šachtové dno excelent 100/50 (nátok 1xPP250, 1x PVC160, odtok PP250) včetně šachtových vložek</t>
  </si>
  <si>
    <t>652844572</t>
  </si>
  <si>
    <t>Š6</t>
  </si>
  <si>
    <t>80</t>
  </si>
  <si>
    <t>MAT15</t>
  </si>
  <si>
    <t>Šachtové dno excelent 100/50 (nátok 1xPP300, 1x PP250, odtok PP300) včetně šachtových vložek</t>
  </si>
  <si>
    <t>-1739644751</t>
  </si>
  <si>
    <t>Š5</t>
  </si>
  <si>
    <t>81</t>
  </si>
  <si>
    <t>MAT16</t>
  </si>
  <si>
    <t>Šachtové dno excelent 100/50 (odtok PP250) včetně šachtových vložek</t>
  </si>
  <si>
    <t>1416766846</t>
  </si>
  <si>
    <t>Š7</t>
  </si>
  <si>
    <t>74</t>
  </si>
  <si>
    <t>MAT17</t>
  </si>
  <si>
    <t>Betonová šachtová skruž 100/25/12 SP</t>
  </si>
  <si>
    <t>-479598868</t>
  </si>
  <si>
    <t>75</t>
  </si>
  <si>
    <t>MAT18</t>
  </si>
  <si>
    <t>Betonový přechodový konus 62,5-100/12 SPK</t>
  </si>
  <si>
    <t>-37919382</t>
  </si>
  <si>
    <t>76</t>
  </si>
  <si>
    <t>MAT19</t>
  </si>
  <si>
    <t>Těsnění elastomerové DN1000</t>
  </si>
  <si>
    <t>-989188981</t>
  </si>
  <si>
    <t>62</t>
  </si>
  <si>
    <t>452112111</t>
  </si>
  <si>
    <t>Osazení betonových prstenců nebo rámů v do 100 mm</t>
  </si>
  <si>
    <t>-479675508</t>
  </si>
  <si>
    <t>Osazení betonových dílců prstenců nebo rámů pod poklopy a mříže, výšky do 100 mm</t>
  </si>
  <si>
    <t>63</t>
  </si>
  <si>
    <t>MAT20</t>
  </si>
  <si>
    <t>Vyrovnávací betonový prstenec pod poklopy TBW 600/40/120</t>
  </si>
  <si>
    <t>-799935889</t>
  </si>
  <si>
    <t>64</t>
  </si>
  <si>
    <t>MAT21</t>
  </si>
  <si>
    <t>Vyrovnávací betonový prstenec pod poklopy TBW 600/60/120</t>
  </si>
  <si>
    <t>161436753</t>
  </si>
  <si>
    <t>82</t>
  </si>
  <si>
    <t>MAT22</t>
  </si>
  <si>
    <t>Vyrovnávací betonový prstenec pod poklopy TBW 600/80/120</t>
  </si>
  <si>
    <t>-2019791177</t>
  </si>
  <si>
    <t>83</t>
  </si>
  <si>
    <t>MAT23</t>
  </si>
  <si>
    <t>-33032862</t>
  </si>
  <si>
    <t>65</t>
  </si>
  <si>
    <t>899104112</t>
  </si>
  <si>
    <t>Osazení poklopů litinových nebo ocelových včetně rámů pro třídu zatížení D400, E600</t>
  </si>
  <si>
    <t>1452194124</t>
  </si>
  <si>
    <t xml:space="preserve">"Poznámka k souboru cen: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
</t>
  </si>
  <si>
    <t>66</t>
  </si>
  <si>
    <t>Š06</t>
  </si>
  <si>
    <t>Poklop D400 BEGU KDB02 bez odětrání, betonová výplň, tlumící vložka</t>
  </si>
  <si>
    <t>-1403127536</t>
  </si>
  <si>
    <t>poklop šachtový třída D 400, kruhový VIATOP s ventilací</t>
  </si>
  <si>
    <t>69</t>
  </si>
  <si>
    <t>899722112</t>
  </si>
  <si>
    <t>Krytí potrubí z plastů výstražnou fólií z PVC 25 cm, barva hnědá</t>
  </si>
  <si>
    <t>-1216446541</t>
  </si>
  <si>
    <t>Krytí potrubí z plastů výstražnou fólií z PVC šířky 25 cm</t>
  </si>
  <si>
    <t>67</t>
  </si>
  <si>
    <t>892381111</t>
  </si>
  <si>
    <t>Tlaková zkouška vodou potrubí DN 250, DN 300 nebo 350</t>
  </si>
  <si>
    <t>-37241133</t>
  </si>
  <si>
    <t>Tlakové zkoušky vodou na potrubí DN 250, 300 nebo 350</t>
  </si>
  <si>
    <t>68</t>
  </si>
  <si>
    <t>359901211</t>
  </si>
  <si>
    <t>Monitoring stoky jakékoli výšky na nové kanalizaci</t>
  </si>
  <si>
    <t>-383798691</t>
  </si>
  <si>
    <t>Monitoring stok (kamerový systém) jakékoli výšky nová kanalizace</t>
  </si>
  <si>
    <t>9</t>
  </si>
  <si>
    <t>Ostatní konstrukce a práce, bourání</t>
  </si>
  <si>
    <t>25</t>
  </si>
  <si>
    <t>810391811</t>
  </si>
  <si>
    <t>Bourání stávajícího potrubí z betonu DN přes 200 do 400</t>
  </si>
  <si>
    <t>-696576544</t>
  </si>
  <si>
    <t>Bourání stávajícího potrubí z betonu v otevřeném výkopu DN přes 200 do 400</t>
  </si>
  <si>
    <t>84</t>
  </si>
  <si>
    <t>ATYP</t>
  </si>
  <si>
    <t>Likvidace stávajícího septiku na p.č. 56/38</t>
  </si>
  <si>
    <t>kpl</t>
  </si>
  <si>
    <t>-34582307</t>
  </si>
  <si>
    <t>Vývoz obsahu septiku na ČOV</t>
  </si>
  <si>
    <t>Likvidace kalů ze septiku na ČOV</t>
  </si>
  <si>
    <t>Desinfekce stěn, podlahy a stropu septiku</t>
  </si>
  <si>
    <t>Zásyp septiku vhodným materiálem - např. zeminou z výkopu kanalizace</t>
  </si>
  <si>
    <t xml:space="preserve">Proražení otvorů ve stěnách septiku pro potrubí  - 2x DN200</t>
  </si>
  <si>
    <t>997</t>
  </si>
  <si>
    <t>Přesun sutě</t>
  </si>
  <si>
    <t>30</t>
  </si>
  <si>
    <t>997002511.1</t>
  </si>
  <si>
    <t>Vodorovné přemístění betonů bez naložení ale se složením a urovnáním do 1 km</t>
  </si>
  <si>
    <t>1822884817</t>
  </si>
  <si>
    <t xml:space="preserve">"Poznámka k souboru cen:
1. Cenu nelze použít pro přemístění po železnici, po vodě nebo ručně.
2. V ceně jsou započteny i náklady na terénní přirážky i na jízdu v nepříznivých poměrech (sklon silnice nebo terénu, povrch dopravní plochy, použití přívěsů apod.).
3. Je-li na dopravní dráze nějaká překážka, pro kterou je nutné překládat suť z jednoho dopravního prostředku na jiný, oceňuje se tato lomená doprava suti v každém úseku samostatně.
"
</t>
  </si>
  <si>
    <t>Vybourané potrubí</t>
  </si>
  <si>
    <t>31</t>
  </si>
  <si>
    <t>997002519.1</t>
  </si>
  <si>
    <t xml:space="preserve">Příplatek ZKD 1 km přemístění  a betonů</t>
  </si>
  <si>
    <t>-2091983342</t>
  </si>
  <si>
    <t xml:space="preserve">"Poznámka k souboru cen:
1. Ceny jsou určeny pro vodorovné přemístění jedním dopravním prostředkem nebo soupravou bez překládání na určenou skládku.
2. Ceny -1531 a -1539 lze použít i pro dopravu vyzískané hmoty z kolejového lože, nástupišť, drážních stezek apod.
3. Ceny -6111 a -6112 jsou určeny pro další nakládání nebo překládání na jakýkoliv dopravní prostředek.
4. Další vodorovné přemístění jiným dopravním prostředkem po provedeném překládání se oceňuje samostatně.
5. Délkou vzdálenosti vodorovného přemístění se rozumí délka dopravní trasy, kterou projekt stanovil jako nejhospodárnější pro dopravu silničními nebo kolejovými dopravními prostředky.
"
</t>
  </si>
  <si>
    <t>16*1</t>
  </si>
  <si>
    <t>32</t>
  </si>
  <si>
    <t>997211611.1</t>
  </si>
  <si>
    <t>Nakládání betonů na dopravní prostředky pro vodorovnou dopravu</t>
  </si>
  <si>
    <t>515130976</t>
  </si>
  <si>
    <t xml:space="preserve">Nakládání suti nebo vybouraných hmot  na dopravní prostředky pro vodorovnou dopravu suti</t>
  </si>
  <si>
    <t>33</t>
  </si>
  <si>
    <t>997221615</t>
  </si>
  <si>
    <t>Poplatek za uložení na skládce (skládkovné) stavebního odpadu betonového kód odpadu 17 01 01</t>
  </si>
  <si>
    <t>2139012194</t>
  </si>
  <si>
    <t>Poplatek za uložení stavebního odpadu na skládce (skládkovné) z prostého betonu zatříděného do Katalogu odpadů pod kódem 17 01 01</t>
  </si>
  <si>
    <t>Skládka Recykláč Rokycany</t>
  </si>
  <si>
    <t>998</t>
  </si>
  <si>
    <t>Přesun hmot</t>
  </si>
  <si>
    <t>27</t>
  </si>
  <si>
    <t>998274101</t>
  </si>
  <si>
    <t>Přesun hmot pro trubní vedení z trub betonových otevřený výkop</t>
  </si>
  <si>
    <t>817314135</t>
  </si>
  <si>
    <t>Přesun hmot pro trubní vedení hloubené z trub betonových nebo železobetonových pro vodovody nebo kanalizace v otevřeném výkopu dopravní vzdálenost do 15 m</t>
  </si>
  <si>
    <t>29</t>
  </si>
  <si>
    <t>998276101</t>
  </si>
  <si>
    <t>Přesun hmot pro trubní vedení z trub z plastických hmot otevřený výkop</t>
  </si>
  <si>
    <t>1263390761</t>
  </si>
  <si>
    <t>Přesun hmot pro trubní vedení hloubené z trub z plastických hmot nebo sklolaminátových pro vodovody nebo kanalizace v otevřeném výkopu dopravní vzdálenost do 15 m</t>
  </si>
  <si>
    <t>VRN</t>
  </si>
  <si>
    <t>Vedlejší rozpočtové náklady</t>
  </si>
  <si>
    <t>VRN1</t>
  </si>
  <si>
    <t>Průzkumné, geodetické a projektové práce</t>
  </si>
  <si>
    <t>86</t>
  </si>
  <si>
    <t>012303000</t>
  </si>
  <si>
    <t>Geodetické práce po výstavbě - zaměření skutečného provedení stavby</t>
  </si>
  <si>
    <t>1024</t>
  </si>
  <si>
    <t>1186270176</t>
  </si>
  <si>
    <t>Geodetické práce po výstavbě</t>
  </si>
  <si>
    <t>VRN3</t>
  </si>
  <si>
    <t>Zařízení staveniště</t>
  </si>
  <si>
    <t>88</t>
  </si>
  <si>
    <t>032903000</t>
  </si>
  <si>
    <t>Náklady na provoz a údržbu vybavení staveniště</t>
  </si>
  <si>
    <t>196113932</t>
  </si>
  <si>
    <t>VRN4</t>
  </si>
  <si>
    <t>Inženýrská činnost</t>
  </si>
  <si>
    <t>90</t>
  </si>
  <si>
    <t>049002000</t>
  </si>
  <si>
    <t>Ostatní inženýrská činnost - vytyčení inženýrských sítí</t>
  </si>
  <si>
    <t>-1926322907</t>
  </si>
  <si>
    <t>Ostatní inženýrská činnost</t>
  </si>
  <si>
    <t>VRN7</t>
  </si>
  <si>
    <t>Provozní vlivy</t>
  </si>
  <si>
    <t>87</t>
  </si>
  <si>
    <t>072103011</t>
  </si>
  <si>
    <t>Zajištění DIO komunikace II. a III. třídy (pouze v případě provádění stavby předs opravou opěrné zdi a komunikace)</t>
  </si>
  <si>
    <t>-289885197</t>
  </si>
  <si>
    <t>Zajištění DIO komunikace II. a III. třídy - jednoduché el. vedení</t>
  </si>
  <si>
    <t>VRN8</t>
  </si>
  <si>
    <t>Přesun stavebních kapacit</t>
  </si>
  <si>
    <t>91</t>
  </si>
  <si>
    <t>081103000</t>
  </si>
  <si>
    <t>Denní doprava pracovníků na pracoviště</t>
  </si>
  <si>
    <t>-16726852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</si>
</sst>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sz val="10"/>
      <color rgb="FF464646"/>
      <name val="Arial CE"/>
    </font>
    <font>
      <sz val="9"/>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4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13"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3"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6"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6"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17" fillId="0" borderId="0" xfId="0" applyFont="1" applyAlignment="1">
      <alignment horizontal="left" vertical="center"/>
    </xf>
    <xf numFmtId="4" fontId="2" fillId="0" borderId="0" xfId="0" applyNumberFormat="1" applyFont="1" applyAlignment="1">
      <alignment vertical="center"/>
    </xf>
    <xf numFmtId="0" fontId="18" fillId="0" borderId="0" xfId="0" applyFont="1" applyAlignment="1">
      <alignment horizontal="left" vertical="center"/>
    </xf>
    <xf numFmtId="4" fontId="18" fillId="0" borderId="0" xfId="0" applyNumberFormat="1" applyFont="1" applyAlignment="1">
      <alignment vertical="center"/>
    </xf>
    <xf numFmtId="0" fontId="0" fillId="0" borderId="0" xfId="0" applyFont="1" applyAlignment="1">
      <alignment vertical="center"/>
    </xf>
    <xf numFmtId="0" fontId="0" fillId="0" borderId="3" xfId="0" applyFont="1" applyBorder="1" applyAlignment="1">
      <alignment vertical="center"/>
    </xf>
    <xf numFmtId="0" fontId="19" fillId="0" borderId="5" xfId="0" applyFont="1" applyBorder="1" applyAlignment="1">
      <alignment horizontal="left" vertical="center"/>
    </xf>
    <xf numFmtId="0" fontId="0" fillId="0" borderId="5" xfId="0" applyFont="1" applyBorder="1" applyAlignment="1">
      <alignment vertical="center"/>
    </xf>
    <xf numFmtId="4" fontId="19"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21"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9"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2" fillId="0" borderId="11" xfId="0" applyFont="1" applyBorder="1" applyAlignment="1">
      <alignment horizontal="center" vertical="center"/>
    </xf>
    <xf numFmtId="0" fontId="22"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3" fillId="0" borderId="14" xfId="0" applyFont="1" applyBorder="1" applyAlignment="1">
      <alignment horizontal="left" vertical="center"/>
    </xf>
    <xf numFmtId="0" fontId="23"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4" fillId="5" borderId="6" xfId="0" applyFont="1" applyFill="1" applyBorder="1" applyAlignment="1">
      <alignment horizontal="center" vertical="center"/>
    </xf>
    <xf numFmtId="0" fontId="24" fillId="5" borderId="7" xfId="0" applyFont="1" applyFill="1" applyBorder="1" applyAlignment="1">
      <alignment horizontal="left" vertical="center"/>
    </xf>
    <xf numFmtId="0" fontId="0" fillId="5" borderId="7" xfId="0" applyFont="1" applyFill="1" applyBorder="1" applyAlignment="1">
      <alignment vertical="center"/>
    </xf>
    <xf numFmtId="0" fontId="24" fillId="5" borderId="7" xfId="0" applyFont="1" applyFill="1" applyBorder="1" applyAlignment="1">
      <alignment horizontal="center" vertical="center"/>
    </xf>
    <xf numFmtId="0" fontId="24" fillId="5" borderId="7" xfId="0" applyFont="1" applyFill="1" applyBorder="1" applyAlignment="1">
      <alignment horizontal="right" vertical="center"/>
    </xf>
    <xf numFmtId="0" fontId="24" fillId="5" borderId="8" xfId="0" applyFont="1" applyFill="1" applyBorder="1" applyAlignment="1">
      <alignment horizontal="left" vertical="center"/>
    </xf>
    <xf numFmtId="0" fontId="24" fillId="5" borderId="0" xfId="0" applyFont="1" applyFill="1" applyAlignment="1">
      <alignment horizontal="center" vertical="center"/>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15" fillId="0" borderId="14" xfId="0" applyNumberFormat="1" applyFont="1" applyBorder="1" applyAlignment="1">
      <alignment horizontal="right" vertical="center"/>
    </xf>
    <xf numFmtId="4" fontId="15" fillId="0" borderId="0" xfId="0" applyNumberFormat="1" applyFont="1" applyBorder="1" applyAlignment="1">
      <alignment horizontal="righ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5" xfId="0" applyNumberFormat="1" applyFont="1" applyBorder="1" applyAlignment="1">
      <alignment vertical="center"/>
    </xf>
    <xf numFmtId="0" fontId="4"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5" fillId="0" borderId="0" xfId="0" applyFont="1" applyAlignment="1">
      <alignment horizontal="left" vertical="center"/>
    </xf>
    <xf numFmtId="0" fontId="0" fillId="0" borderId="22" xfId="0" applyFont="1" applyBorder="1" applyAlignment="1">
      <alignment vertical="center"/>
    </xf>
    <xf numFmtId="0" fontId="7" fillId="0" borderId="0" xfId="0" applyFont="1" applyAlignment="1">
      <alignment horizontal="left" vertical="center"/>
    </xf>
    <xf numFmtId="4" fontId="7" fillId="3" borderId="0" xfId="0" applyNumberFormat="1" applyFont="1" applyFill="1" applyAlignment="1" applyProtection="1">
      <alignment vertical="center"/>
      <protection locked="0"/>
    </xf>
    <xf numFmtId="4" fontId="7" fillId="0" borderId="0" xfId="0" applyNumberFormat="1" applyFont="1" applyAlignment="1">
      <alignment vertical="center"/>
    </xf>
    <xf numFmtId="164" fontId="1" fillId="3" borderId="14" xfId="0" applyNumberFormat="1" applyFont="1" applyFill="1" applyBorder="1" applyAlignment="1" applyProtection="1">
      <alignment horizontal="center" vertical="center"/>
      <protection locked="0"/>
    </xf>
    <xf numFmtId="0" fontId="1" fillId="3" borderId="0" xfId="0" applyFont="1" applyFill="1" applyBorder="1" applyAlignment="1" applyProtection="1">
      <alignment horizontal="center" vertical="center"/>
      <protection locked="0"/>
    </xf>
    <xf numFmtId="4" fontId="1" fillId="0" borderId="15" xfId="0" applyNumberFormat="1" applyFont="1" applyBorder="1" applyAlignment="1">
      <alignment vertical="center"/>
    </xf>
    <xf numFmtId="4" fontId="0" fillId="0" borderId="0" xfId="0" applyNumberFormat="1" applyFont="1" applyAlignment="1">
      <alignment vertical="center"/>
    </xf>
    <xf numFmtId="0" fontId="7" fillId="3" borderId="0" xfId="0" applyFont="1" applyFill="1" applyAlignment="1" applyProtection="1">
      <alignment horizontal="left" vertical="center"/>
      <protection locked="0"/>
    </xf>
    <xf numFmtId="164" fontId="1" fillId="3" borderId="19" xfId="0" applyNumberFormat="1" applyFont="1" applyFill="1" applyBorder="1" applyAlignment="1" applyProtection="1">
      <alignment horizontal="center" vertical="center"/>
      <protection locked="0"/>
    </xf>
    <xf numFmtId="0" fontId="1" fillId="3" borderId="20" xfId="0" applyFont="1" applyFill="1" applyBorder="1" applyAlignment="1" applyProtection="1">
      <alignment horizontal="center" vertical="center"/>
      <protection locked="0"/>
    </xf>
    <xf numFmtId="4" fontId="1" fillId="0" borderId="21" xfId="0" applyNumberFormat="1" applyFont="1" applyBorder="1" applyAlignment="1">
      <alignment vertical="center"/>
    </xf>
    <xf numFmtId="0" fontId="25" fillId="5" borderId="0" xfId="0" applyFont="1" applyFill="1" applyAlignment="1">
      <alignment horizontal="left" vertical="center"/>
    </xf>
    <xf numFmtId="0" fontId="0" fillId="5" borderId="0" xfId="0" applyFont="1" applyFill="1" applyAlignment="1">
      <alignment vertical="center"/>
    </xf>
    <xf numFmtId="4" fontId="25" fillId="5" borderId="0" xfId="0" applyNumberFormat="1" applyFont="1" applyFill="1" applyAlignment="1">
      <alignment vertical="center"/>
    </xf>
    <xf numFmtId="0" fontId="30" fillId="0" borderId="0" xfId="0"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4" fontId="1" fillId="0" borderId="0" xfId="0" applyNumberFormat="1" applyFont="1" applyAlignment="1">
      <alignment vertical="center"/>
    </xf>
    <xf numFmtId="0" fontId="19" fillId="0" borderId="0" xfId="0" applyFont="1" applyAlignment="1">
      <alignment horizontal="left" vertical="center"/>
    </xf>
    <xf numFmtId="0" fontId="23" fillId="0" borderId="0" xfId="0" applyFont="1" applyAlignment="1">
      <alignment horizontal="left" vertical="center"/>
    </xf>
    <xf numFmtId="164" fontId="1" fillId="0" borderId="0" xfId="0" applyNumberFormat="1" applyFont="1" applyAlignment="1">
      <alignment horizontal="righ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4" fillId="5" borderId="0" xfId="0" applyFont="1" applyFill="1" applyAlignment="1">
      <alignment horizontal="left" vertical="center"/>
    </xf>
    <xf numFmtId="0" fontId="24" fillId="5"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4" fillId="5" borderId="16" xfId="0" applyFont="1" applyFill="1" applyBorder="1" applyAlignment="1">
      <alignment horizontal="center" vertical="center" wrapText="1"/>
    </xf>
    <xf numFmtId="0" fontId="24" fillId="5" borderId="17" xfId="0" applyFont="1" applyFill="1" applyBorder="1" applyAlignment="1">
      <alignment horizontal="center" vertical="center" wrapText="1"/>
    </xf>
    <xf numFmtId="0" fontId="24"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4" fontId="32" fillId="0" borderId="12" xfId="0" applyNumberFormat="1" applyFont="1" applyBorder="1" applyAlignment="1"/>
    <xf numFmtId="166" fontId="32" fillId="0" borderId="12" xfId="0" applyNumberFormat="1" applyFont="1" applyBorder="1" applyAlignment="1"/>
    <xf numFmtId="166" fontId="32" fillId="0" borderId="13" xfId="0" applyNumberFormat="1" applyFont="1" applyBorder="1" applyAlignment="1"/>
    <xf numFmtId="4" fontId="33"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4" fontId="8" fillId="0" borderId="0" xfId="0" applyNumberFormat="1"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4" fillId="0" borderId="23" xfId="0" applyFont="1" applyBorder="1" applyAlignment="1" applyProtection="1">
      <alignment horizontal="center" vertical="center"/>
      <protection locked="0"/>
    </xf>
    <xf numFmtId="49" fontId="24" fillId="0" borderId="23" xfId="0" applyNumberFormat="1" applyFont="1" applyBorder="1" applyAlignment="1" applyProtection="1">
      <alignment horizontal="left" vertical="center" wrapText="1"/>
      <protection locked="0"/>
    </xf>
    <xf numFmtId="0" fontId="24" fillId="0" borderId="23" xfId="0" applyFont="1" applyBorder="1" applyAlignment="1" applyProtection="1">
      <alignment horizontal="left" vertical="center" wrapText="1"/>
      <protection locked="0"/>
    </xf>
    <xf numFmtId="0" fontId="24" fillId="0" borderId="23" xfId="0" applyFont="1" applyBorder="1" applyAlignment="1" applyProtection="1">
      <alignment horizontal="center" vertical="center" wrapText="1"/>
      <protection locked="0"/>
    </xf>
    <xf numFmtId="167" fontId="24" fillId="0" borderId="23" xfId="0" applyNumberFormat="1" applyFont="1" applyBorder="1" applyAlignment="1" applyProtection="1">
      <alignment vertical="center"/>
      <protection locked="0"/>
    </xf>
    <xf numFmtId="4" fontId="24" fillId="3" borderId="23" xfId="0" applyNumberFormat="1" applyFont="1" applyFill="1" applyBorder="1" applyAlignment="1" applyProtection="1">
      <alignment vertical="center"/>
      <protection locked="0"/>
    </xf>
    <xf numFmtId="4" fontId="24" fillId="0" borderId="23" xfId="0" applyNumberFormat="1" applyFont="1" applyBorder="1" applyAlignment="1" applyProtection="1">
      <alignment vertical="center"/>
      <protection locked="0"/>
    </xf>
    <xf numFmtId="0" fontId="18" fillId="3" borderId="14" xfId="0" applyFont="1" applyFill="1" applyBorder="1" applyAlignment="1" applyProtection="1">
      <alignment horizontal="left" vertical="center"/>
      <protection locked="0"/>
    </xf>
    <xf numFmtId="0" fontId="18" fillId="0" borderId="0" xfId="0" applyFont="1" applyBorder="1" applyAlignment="1">
      <alignment horizontal="center" vertical="center"/>
    </xf>
    <xf numFmtId="4" fontId="18" fillId="0" borderId="0" xfId="0" applyNumberFormat="1" applyFont="1" applyBorder="1" applyAlignment="1">
      <alignment vertical="center"/>
    </xf>
    <xf numFmtId="166" fontId="18" fillId="0" borderId="0" xfId="0" applyNumberFormat="1" applyFont="1" applyBorder="1" applyAlignment="1">
      <alignment vertical="center"/>
    </xf>
    <xf numFmtId="166" fontId="18" fillId="0" borderId="15" xfId="0" applyNumberFormat="1" applyFont="1" applyBorder="1" applyAlignment="1">
      <alignment vertical="center"/>
    </xf>
    <xf numFmtId="0" fontId="24" fillId="0" borderId="0" xfId="0" applyFont="1" applyAlignment="1">
      <alignment horizontal="left" vertical="center"/>
    </xf>
    <xf numFmtId="0" fontId="34" fillId="0" borderId="0" xfId="0" applyFont="1" applyAlignment="1">
      <alignment horizontal="left" vertical="center"/>
    </xf>
    <xf numFmtId="0" fontId="35"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36" fillId="0" borderId="23" xfId="0" applyFont="1" applyBorder="1" applyAlignment="1" applyProtection="1">
      <alignment horizontal="center" vertical="center"/>
      <protection locked="0"/>
    </xf>
    <xf numFmtId="49" fontId="36" fillId="0" borderId="23" xfId="0" applyNumberFormat="1" applyFont="1" applyBorder="1" applyAlignment="1" applyProtection="1">
      <alignment horizontal="left" vertical="center" wrapText="1"/>
      <protection locked="0"/>
    </xf>
    <xf numFmtId="0" fontId="36" fillId="0" borderId="23" xfId="0" applyFont="1" applyBorder="1" applyAlignment="1" applyProtection="1">
      <alignment horizontal="left" vertical="center" wrapText="1"/>
      <protection locked="0"/>
    </xf>
    <xf numFmtId="0" fontId="36" fillId="0" borderId="23" xfId="0" applyFont="1" applyBorder="1" applyAlignment="1" applyProtection="1">
      <alignment horizontal="center" vertical="center" wrapText="1"/>
      <protection locked="0"/>
    </xf>
    <xf numFmtId="167" fontId="36" fillId="0" borderId="23" xfId="0" applyNumberFormat="1" applyFont="1" applyBorder="1" applyAlignment="1" applyProtection="1">
      <alignment vertical="center"/>
      <protection locked="0"/>
    </xf>
    <xf numFmtId="4" fontId="36" fillId="3" borderId="23" xfId="0" applyNumberFormat="1" applyFont="1" applyFill="1" applyBorder="1" applyAlignment="1" applyProtection="1">
      <alignment vertical="center"/>
      <protection locked="0"/>
    </xf>
    <xf numFmtId="0" fontId="37" fillId="0" borderId="23" xfId="0" applyFont="1" applyBorder="1" applyAlignment="1" applyProtection="1">
      <alignment vertical="center"/>
      <protection locked="0"/>
    </xf>
    <xf numFmtId="4" fontId="36" fillId="0" borderId="23" xfId="0" applyNumberFormat="1" applyFont="1" applyBorder="1" applyAlignment="1" applyProtection="1">
      <alignment vertical="center"/>
      <protection locked="0"/>
    </xf>
    <xf numFmtId="0" fontId="37" fillId="0" borderId="3" xfId="0" applyFont="1" applyBorder="1" applyAlignment="1">
      <alignment vertical="center"/>
    </xf>
    <xf numFmtId="0" fontId="36" fillId="3" borderId="14" xfId="0" applyFont="1" applyFill="1" applyBorder="1" applyAlignment="1" applyProtection="1">
      <alignment horizontal="left" vertical="center"/>
      <protection locked="0"/>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theme" Target="theme/theme1.xml" /><Relationship Id="rId5" Type="http://schemas.openxmlformats.org/officeDocument/2006/relationships/calcChain" Target="calcChain.xml" /><Relationship Id="rId6"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5.83203" style="1" hidden="1" customWidth="1"/>
    <col min="49" max="49" width="25.83203" style="1" hidden="1" customWidth="1"/>
    <col min="50" max="50" width="21.66016" style="1" hidden="1" customWidth="1"/>
    <col min="51" max="51" width="21.66016" style="1" hidden="1" customWidth="1"/>
    <col min="52" max="52" width="25" style="1" hidden="1" customWidth="1"/>
    <col min="53" max="53" width="25" style="1" hidden="1" customWidth="1"/>
    <col min="54" max="54" width="21.66016" style="1" hidden="1" customWidth="1"/>
    <col min="55" max="55" width="19.16016" style="1" hidden="1" customWidth="1"/>
    <col min="56" max="56" width="25" style="1" hidden="1" customWidth="1"/>
    <col min="57" max="57" width="21.66016" style="1" hidden="1" customWidth="1"/>
    <col min="58" max="58" width="19.16016" style="1" hidden="1" customWidth="1"/>
    <col min="59" max="59"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1</v>
      </c>
      <c r="BT1" s="16" t="s">
        <v>3</v>
      </c>
      <c r="BU1" s="16" t="s">
        <v>4</v>
      </c>
      <c r="BV1" s="16" t="s">
        <v>5</v>
      </c>
    </row>
    <row r="2" s="1" customFormat="1" ht="36.96" customHeight="1">
      <c r="AR2" s="17" t="s">
        <v>6</v>
      </c>
      <c r="AS2" s="1"/>
      <c r="AT2" s="1"/>
      <c r="AU2" s="1"/>
      <c r="AV2" s="1"/>
      <c r="AW2" s="1"/>
      <c r="AX2" s="1"/>
      <c r="AY2" s="1"/>
      <c r="AZ2" s="1"/>
      <c r="BA2" s="1"/>
      <c r="BB2" s="1"/>
      <c r="BC2" s="1"/>
      <c r="BD2" s="1"/>
      <c r="BE2" s="1"/>
      <c r="BF2" s="1"/>
      <c r="BG2" s="1"/>
      <c r="BS2" s="18" t="s">
        <v>7</v>
      </c>
      <c r="BT2" s="18" t="s">
        <v>8</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1" customFormat="1" ht="24.96" customHeight="1">
      <c r="B4" s="21"/>
      <c r="D4" s="22" t="s">
        <v>10</v>
      </c>
      <c r="AR4" s="21"/>
      <c r="AS4" s="23" t="s">
        <v>11</v>
      </c>
      <c r="BG4" s="24" t="s">
        <v>12</v>
      </c>
      <c r="BS4" s="18" t="s">
        <v>13</v>
      </c>
    </row>
    <row r="5" s="1" customFormat="1" ht="12" customHeight="1">
      <c r="B5" s="21"/>
      <c r="D5" s="25" t="s">
        <v>14</v>
      </c>
      <c r="K5" s="26"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1"/>
      <c r="BG5" s="27" t="s">
        <v>16</v>
      </c>
      <c r="BS5" s="18" t="s">
        <v>7</v>
      </c>
    </row>
    <row r="6" s="1" customFormat="1" ht="36.96" customHeight="1">
      <c r="B6" s="21"/>
      <c r="D6" s="28" t="s">
        <v>17</v>
      </c>
      <c r="K6" s="29"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1"/>
      <c r="BG6" s="30"/>
      <c r="BS6" s="18" t="s">
        <v>7</v>
      </c>
    </row>
    <row r="7" s="1" customFormat="1" ht="12" customHeight="1">
      <c r="B7" s="21"/>
      <c r="D7" s="31" t="s">
        <v>19</v>
      </c>
      <c r="K7" s="26" t="s">
        <v>1</v>
      </c>
      <c r="AK7" s="31" t="s">
        <v>20</v>
      </c>
      <c r="AN7" s="26" t="s">
        <v>1</v>
      </c>
      <c r="AR7" s="21"/>
      <c r="BG7" s="30"/>
      <c r="BS7" s="18" t="s">
        <v>7</v>
      </c>
    </row>
    <row r="8" s="1" customFormat="1" ht="12" customHeight="1">
      <c r="B8" s="21"/>
      <c r="D8" s="31" t="s">
        <v>21</v>
      </c>
      <c r="K8" s="26" t="s">
        <v>22</v>
      </c>
      <c r="AK8" s="31" t="s">
        <v>23</v>
      </c>
      <c r="AN8" s="32" t="s">
        <v>24</v>
      </c>
      <c r="AR8" s="21"/>
      <c r="BG8" s="30"/>
      <c r="BS8" s="18" t="s">
        <v>7</v>
      </c>
    </row>
    <row r="9" s="1" customFormat="1" ht="14.4" customHeight="1">
      <c r="B9" s="21"/>
      <c r="AR9" s="21"/>
      <c r="BG9" s="30"/>
      <c r="BS9" s="18" t="s">
        <v>7</v>
      </c>
    </row>
    <row r="10" s="1" customFormat="1" ht="12" customHeight="1">
      <c r="B10" s="21"/>
      <c r="D10" s="31" t="s">
        <v>25</v>
      </c>
      <c r="AK10" s="31" t="s">
        <v>26</v>
      </c>
      <c r="AN10" s="26" t="s">
        <v>27</v>
      </c>
      <c r="AR10" s="21"/>
      <c r="BG10" s="30"/>
      <c r="BS10" s="18" t="s">
        <v>7</v>
      </c>
    </row>
    <row r="11" s="1" customFormat="1" ht="18.48" customHeight="1">
      <c r="B11" s="21"/>
      <c r="E11" s="26" t="s">
        <v>28</v>
      </c>
      <c r="AK11" s="31" t="s">
        <v>29</v>
      </c>
      <c r="AN11" s="26" t="s">
        <v>30</v>
      </c>
      <c r="AR11" s="21"/>
      <c r="BG11" s="30"/>
      <c r="BS11" s="18" t="s">
        <v>7</v>
      </c>
    </row>
    <row r="12" s="1" customFormat="1" ht="6.96" customHeight="1">
      <c r="B12" s="21"/>
      <c r="AR12" s="21"/>
      <c r="BG12" s="30"/>
      <c r="BS12" s="18" t="s">
        <v>7</v>
      </c>
    </row>
    <row r="13" s="1" customFormat="1" ht="12" customHeight="1">
      <c r="B13" s="21"/>
      <c r="D13" s="31" t="s">
        <v>31</v>
      </c>
      <c r="AK13" s="31" t="s">
        <v>26</v>
      </c>
      <c r="AN13" s="33" t="s">
        <v>32</v>
      </c>
      <c r="AR13" s="21"/>
      <c r="BG13" s="30"/>
      <c r="BS13" s="18" t="s">
        <v>7</v>
      </c>
    </row>
    <row r="14">
      <c r="B14" s="21"/>
      <c r="E14" s="33" t="s">
        <v>32</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29</v>
      </c>
      <c r="AN14" s="33" t="s">
        <v>32</v>
      </c>
      <c r="AR14" s="21"/>
      <c r="BG14" s="30"/>
      <c r="BS14" s="18" t="s">
        <v>7</v>
      </c>
    </row>
    <row r="15" s="1" customFormat="1" ht="6.96" customHeight="1">
      <c r="B15" s="21"/>
      <c r="AR15" s="21"/>
      <c r="BG15" s="30"/>
      <c r="BS15" s="18" t="s">
        <v>3</v>
      </c>
    </row>
    <row r="16" s="1" customFormat="1" ht="12" customHeight="1">
      <c r="B16" s="21"/>
      <c r="D16" s="31" t="s">
        <v>33</v>
      </c>
      <c r="AK16" s="31" t="s">
        <v>26</v>
      </c>
      <c r="AN16" s="26" t="s">
        <v>34</v>
      </c>
      <c r="AR16" s="21"/>
      <c r="BG16" s="30"/>
      <c r="BS16" s="18" t="s">
        <v>3</v>
      </c>
    </row>
    <row r="17" s="1" customFormat="1" ht="18.48" customHeight="1">
      <c r="B17" s="21"/>
      <c r="E17" s="26" t="s">
        <v>35</v>
      </c>
      <c r="AK17" s="31" t="s">
        <v>29</v>
      </c>
      <c r="AN17" s="26" t="s">
        <v>36</v>
      </c>
      <c r="AR17" s="21"/>
      <c r="BG17" s="30"/>
      <c r="BS17" s="18" t="s">
        <v>4</v>
      </c>
    </row>
    <row r="18" s="1" customFormat="1" ht="6.96" customHeight="1">
      <c r="B18" s="21"/>
      <c r="AR18" s="21"/>
      <c r="BG18" s="30"/>
      <c r="BS18" s="18" t="s">
        <v>7</v>
      </c>
    </row>
    <row r="19" s="1" customFormat="1" ht="12" customHeight="1">
      <c r="B19" s="21"/>
      <c r="D19" s="31" t="s">
        <v>37</v>
      </c>
      <c r="AK19" s="31" t="s">
        <v>26</v>
      </c>
      <c r="AN19" s="26" t="s">
        <v>34</v>
      </c>
      <c r="AR19" s="21"/>
      <c r="BG19" s="30"/>
      <c r="BS19" s="18" t="s">
        <v>7</v>
      </c>
    </row>
    <row r="20" s="1" customFormat="1" ht="18.48" customHeight="1">
      <c r="B20" s="21"/>
      <c r="E20" s="26" t="s">
        <v>35</v>
      </c>
      <c r="AK20" s="31" t="s">
        <v>29</v>
      </c>
      <c r="AN20" s="26" t="s">
        <v>36</v>
      </c>
      <c r="AR20" s="21"/>
      <c r="BG20" s="30"/>
      <c r="BS20" s="18" t="s">
        <v>4</v>
      </c>
    </row>
    <row r="21" s="1" customFormat="1" ht="6.96" customHeight="1">
      <c r="B21" s="21"/>
      <c r="AR21" s="21"/>
      <c r="BG21" s="30"/>
    </row>
    <row r="22" s="1" customFormat="1" ht="12" customHeight="1">
      <c r="B22" s="21"/>
      <c r="D22" s="31" t="s">
        <v>38</v>
      </c>
      <c r="AR22" s="21"/>
      <c r="BG22" s="30"/>
    </row>
    <row r="23" s="1" customFormat="1" ht="16.5" customHeight="1">
      <c r="B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R23" s="21"/>
      <c r="BG23" s="30"/>
    </row>
    <row r="24" s="1" customFormat="1" ht="6.96" customHeight="1">
      <c r="B24" s="21"/>
      <c r="AR24" s="21"/>
      <c r="BG24" s="30"/>
    </row>
    <row r="25" s="1" customFormat="1" ht="6.96" customHeight="1">
      <c r="B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R25" s="21"/>
      <c r="BG25" s="30"/>
    </row>
    <row r="26" s="1" customFormat="1" ht="14.4" customHeight="1">
      <c r="B26" s="21"/>
      <c r="D26" s="37" t="s">
        <v>39</v>
      </c>
      <c r="AK26" s="38">
        <f>ROUND(AG94,2)</f>
        <v>0</v>
      </c>
      <c r="AL26" s="1"/>
      <c r="AM26" s="1"/>
      <c r="AN26" s="1"/>
      <c r="AO26" s="1"/>
      <c r="AR26" s="21"/>
      <c r="BG26" s="30"/>
    </row>
    <row r="27">
      <c r="B27" s="21"/>
      <c r="E27" s="39" t="s">
        <v>40</v>
      </c>
      <c r="AK27" s="40">
        <f>ROUND(AS94,2)</f>
        <v>0</v>
      </c>
      <c r="AL27" s="40"/>
      <c r="AM27" s="40"/>
      <c r="AN27" s="40"/>
      <c r="AO27" s="40"/>
      <c r="AR27" s="21"/>
      <c r="BG27" s="30"/>
    </row>
    <row r="28" s="2" customFormat="1">
      <c r="A28" s="41"/>
      <c r="B28" s="42"/>
      <c r="C28" s="41"/>
      <c r="D28" s="41"/>
      <c r="E28" s="39" t="s">
        <v>41</v>
      </c>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0">
        <f>ROUND(AT94,2)</f>
        <v>0</v>
      </c>
      <c r="AL28" s="40"/>
      <c r="AM28" s="40"/>
      <c r="AN28" s="40"/>
      <c r="AO28" s="40"/>
      <c r="AP28" s="41"/>
      <c r="AQ28" s="41"/>
      <c r="AR28" s="42"/>
      <c r="BG28" s="30"/>
    </row>
    <row r="29" s="2" customFormat="1" ht="14.4" customHeight="1">
      <c r="A29" s="41"/>
      <c r="B29" s="42"/>
      <c r="C29" s="41"/>
      <c r="D29" s="37" t="s">
        <v>42</v>
      </c>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38">
        <f>ROUND(AG97, 2)</f>
        <v>0</v>
      </c>
      <c r="AL29" s="38"/>
      <c r="AM29" s="38"/>
      <c r="AN29" s="38"/>
      <c r="AO29" s="38"/>
      <c r="AP29" s="41"/>
      <c r="AQ29" s="41"/>
      <c r="AR29" s="42"/>
      <c r="BG29" s="30"/>
    </row>
    <row r="30" s="2" customFormat="1" ht="6.96" customHeight="1">
      <c r="A30" s="41"/>
      <c r="B30" s="42"/>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2"/>
      <c r="BG30" s="30"/>
    </row>
    <row r="31" s="2" customFormat="1" ht="25.92" customHeight="1">
      <c r="A31" s="41"/>
      <c r="B31" s="42"/>
      <c r="C31" s="41"/>
      <c r="D31" s="43" t="s">
        <v>43</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5">
        <f>ROUND(AK26 + AK29, 2)</f>
        <v>0</v>
      </c>
      <c r="AL31" s="44"/>
      <c r="AM31" s="44"/>
      <c r="AN31" s="44"/>
      <c r="AO31" s="44"/>
      <c r="AP31" s="41"/>
      <c r="AQ31" s="41"/>
      <c r="AR31" s="42"/>
      <c r="BG31" s="30"/>
    </row>
    <row r="32" s="2" customFormat="1" ht="6.96" customHeight="1">
      <c r="A32" s="41"/>
      <c r="B32" s="42"/>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2"/>
      <c r="BG32" s="30"/>
    </row>
    <row r="33" s="2" customFormat="1">
      <c r="A33" s="41"/>
      <c r="B33" s="42"/>
      <c r="C33" s="41"/>
      <c r="D33" s="41"/>
      <c r="E33" s="41"/>
      <c r="F33" s="41"/>
      <c r="G33" s="41"/>
      <c r="H33" s="41"/>
      <c r="I33" s="41"/>
      <c r="J33" s="41"/>
      <c r="K33" s="41"/>
      <c r="L33" s="46" t="s">
        <v>44</v>
      </c>
      <c r="M33" s="46"/>
      <c r="N33" s="46"/>
      <c r="O33" s="46"/>
      <c r="P33" s="46"/>
      <c r="Q33" s="41"/>
      <c r="R33" s="41"/>
      <c r="S33" s="41"/>
      <c r="T33" s="41"/>
      <c r="U33" s="41"/>
      <c r="V33" s="41"/>
      <c r="W33" s="46" t="s">
        <v>45</v>
      </c>
      <c r="X33" s="46"/>
      <c r="Y33" s="46"/>
      <c r="Z33" s="46"/>
      <c r="AA33" s="46"/>
      <c r="AB33" s="46"/>
      <c r="AC33" s="46"/>
      <c r="AD33" s="46"/>
      <c r="AE33" s="46"/>
      <c r="AF33" s="41"/>
      <c r="AG33" s="41"/>
      <c r="AH33" s="41"/>
      <c r="AI33" s="41"/>
      <c r="AJ33" s="41"/>
      <c r="AK33" s="46" t="s">
        <v>46</v>
      </c>
      <c r="AL33" s="46"/>
      <c r="AM33" s="46"/>
      <c r="AN33" s="46"/>
      <c r="AO33" s="46"/>
      <c r="AP33" s="41"/>
      <c r="AQ33" s="41"/>
      <c r="AR33" s="42"/>
      <c r="BG33" s="30"/>
    </row>
    <row r="34" s="3" customFormat="1" ht="14.4" customHeight="1">
      <c r="A34" s="3"/>
      <c r="B34" s="47"/>
      <c r="C34" s="3"/>
      <c r="D34" s="31" t="s">
        <v>47</v>
      </c>
      <c r="E34" s="3"/>
      <c r="F34" s="31" t="s">
        <v>48</v>
      </c>
      <c r="G34" s="3"/>
      <c r="H34" s="3"/>
      <c r="I34" s="3"/>
      <c r="J34" s="3"/>
      <c r="K34" s="3"/>
      <c r="L34" s="48">
        <v>0.20999999999999999</v>
      </c>
      <c r="M34" s="3"/>
      <c r="N34" s="3"/>
      <c r="O34" s="3"/>
      <c r="P34" s="3"/>
      <c r="Q34" s="3"/>
      <c r="R34" s="3"/>
      <c r="S34" s="3"/>
      <c r="T34" s="3"/>
      <c r="U34" s="3"/>
      <c r="V34" s="3"/>
      <c r="W34" s="49">
        <f>ROUND(BB94 + SUM(CD97:CD101), 2)</f>
        <v>0</v>
      </c>
      <c r="X34" s="3"/>
      <c r="Y34" s="3"/>
      <c r="Z34" s="3"/>
      <c r="AA34" s="3"/>
      <c r="AB34" s="3"/>
      <c r="AC34" s="3"/>
      <c r="AD34" s="3"/>
      <c r="AE34" s="3"/>
      <c r="AF34" s="3"/>
      <c r="AG34" s="3"/>
      <c r="AH34" s="3"/>
      <c r="AI34" s="3"/>
      <c r="AJ34" s="3"/>
      <c r="AK34" s="49">
        <f>ROUND(AX94 + SUM(BY97:BY101), 2)</f>
        <v>0</v>
      </c>
      <c r="AL34" s="3"/>
      <c r="AM34" s="3"/>
      <c r="AN34" s="3"/>
      <c r="AO34" s="3"/>
      <c r="AP34" s="3"/>
      <c r="AQ34" s="3"/>
      <c r="AR34" s="47"/>
      <c r="BG34" s="50"/>
    </row>
    <row r="35" s="3" customFormat="1" ht="14.4" customHeight="1">
      <c r="A35" s="3"/>
      <c r="B35" s="47"/>
      <c r="C35" s="3"/>
      <c r="D35" s="3"/>
      <c r="E35" s="3"/>
      <c r="F35" s="31" t="s">
        <v>49</v>
      </c>
      <c r="G35" s="3"/>
      <c r="H35" s="3"/>
      <c r="I35" s="3"/>
      <c r="J35" s="3"/>
      <c r="K35" s="3"/>
      <c r="L35" s="48">
        <v>0.14999999999999999</v>
      </c>
      <c r="M35" s="3"/>
      <c r="N35" s="3"/>
      <c r="O35" s="3"/>
      <c r="P35" s="3"/>
      <c r="Q35" s="3"/>
      <c r="R35" s="3"/>
      <c r="S35" s="3"/>
      <c r="T35" s="3"/>
      <c r="U35" s="3"/>
      <c r="V35" s="3"/>
      <c r="W35" s="49">
        <f>ROUND(BC94 + SUM(CE97:CE101), 2)</f>
        <v>0</v>
      </c>
      <c r="X35" s="3"/>
      <c r="Y35" s="3"/>
      <c r="Z35" s="3"/>
      <c r="AA35" s="3"/>
      <c r="AB35" s="3"/>
      <c r="AC35" s="3"/>
      <c r="AD35" s="3"/>
      <c r="AE35" s="3"/>
      <c r="AF35" s="3"/>
      <c r="AG35" s="3"/>
      <c r="AH35" s="3"/>
      <c r="AI35" s="3"/>
      <c r="AJ35" s="3"/>
      <c r="AK35" s="49">
        <f>ROUND(AY94 + SUM(BZ97:BZ101), 2)</f>
        <v>0</v>
      </c>
      <c r="AL35" s="3"/>
      <c r="AM35" s="3"/>
      <c r="AN35" s="3"/>
      <c r="AO35" s="3"/>
      <c r="AP35" s="3"/>
      <c r="AQ35" s="3"/>
      <c r="AR35" s="47"/>
      <c r="BG35" s="3"/>
    </row>
    <row r="36" hidden="1" s="3" customFormat="1" ht="14.4" customHeight="1">
      <c r="A36" s="3"/>
      <c r="B36" s="47"/>
      <c r="C36" s="3"/>
      <c r="D36" s="3"/>
      <c r="E36" s="3"/>
      <c r="F36" s="31" t="s">
        <v>50</v>
      </c>
      <c r="G36" s="3"/>
      <c r="H36" s="3"/>
      <c r="I36" s="3"/>
      <c r="J36" s="3"/>
      <c r="K36" s="3"/>
      <c r="L36" s="48">
        <v>0.20999999999999999</v>
      </c>
      <c r="M36" s="3"/>
      <c r="N36" s="3"/>
      <c r="O36" s="3"/>
      <c r="P36" s="3"/>
      <c r="Q36" s="3"/>
      <c r="R36" s="3"/>
      <c r="S36" s="3"/>
      <c r="T36" s="3"/>
      <c r="U36" s="3"/>
      <c r="V36" s="3"/>
      <c r="W36" s="49">
        <f>ROUND(BD94 + SUM(CF97:CF101), 2)</f>
        <v>0</v>
      </c>
      <c r="X36" s="3"/>
      <c r="Y36" s="3"/>
      <c r="Z36" s="3"/>
      <c r="AA36" s="3"/>
      <c r="AB36" s="3"/>
      <c r="AC36" s="3"/>
      <c r="AD36" s="3"/>
      <c r="AE36" s="3"/>
      <c r="AF36" s="3"/>
      <c r="AG36" s="3"/>
      <c r="AH36" s="3"/>
      <c r="AI36" s="3"/>
      <c r="AJ36" s="3"/>
      <c r="AK36" s="49">
        <v>0</v>
      </c>
      <c r="AL36" s="3"/>
      <c r="AM36" s="3"/>
      <c r="AN36" s="3"/>
      <c r="AO36" s="3"/>
      <c r="AP36" s="3"/>
      <c r="AQ36" s="3"/>
      <c r="AR36" s="47"/>
      <c r="BG36" s="3"/>
    </row>
    <row r="37" hidden="1" s="3" customFormat="1" ht="14.4" customHeight="1">
      <c r="A37" s="3"/>
      <c r="B37" s="47"/>
      <c r="C37" s="3"/>
      <c r="D37" s="3"/>
      <c r="E37" s="3"/>
      <c r="F37" s="31" t="s">
        <v>51</v>
      </c>
      <c r="G37" s="3"/>
      <c r="H37" s="3"/>
      <c r="I37" s="3"/>
      <c r="J37" s="3"/>
      <c r="K37" s="3"/>
      <c r="L37" s="48">
        <v>0.14999999999999999</v>
      </c>
      <c r="M37" s="3"/>
      <c r="N37" s="3"/>
      <c r="O37" s="3"/>
      <c r="P37" s="3"/>
      <c r="Q37" s="3"/>
      <c r="R37" s="3"/>
      <c r="S37" s="3"/>
      <c r="T37" s="3"/>
      <c r="U37" s="3"/>
      <c r="V37" s="3"/>
      <c r="W37" s="49">
        <f>ROUND(BE94 + SUM(CG97:CG101), 2)</f>
        <v>0</v>
      </c>
      <c r="X37" s="3"/>
      <c r="Y37" s="3"/>
      <c r="Z37" s="3"/>
      <c r="AA37" s="3"/>
      <c r="AB37" s="3"/>
      <c r="AC37" s="3"/>
      <c r="AD37" s="3"/>
      <c r="AE37" s="3"/>
      <c r="AF37" s="3"/>
      <c r="AG37" s="3"/>
      <c r="AH37" s="3"/>
      <c r="AI37" s="3"/>
      <c r="AJ37" s="3"/>
      <c r="AK37" s="49">
        <v>0</v>
      </c>
      <c r="AL37" s="3"/>
      <c r="AM37" s="3"/>
      <c r="AN37" s="3"/>
      <c r="AO37" s="3"/>
      <c r="AP37" s="3"/>
      <c r="AQ37" s="3"/>
      <c r="AR37" s="47"/>
      <c r="BG37" s="3"/>
    </row>
    <row r="38" hidden="1" s="3" customFormat="1" ht="14.4" customHeight="1">
      <c r="A38" s="3"/>
      <c r="B38" s="47"/>
      <c r="C38" s="3"/>
      <c r="D38" s="3"/>
      <c r="E38" s="3"/>
      <c r="F38" s="31" t="s">
        <v>52</v>
      </c>
      <c r="G38" s="3"/>
      <c r="H38" s="3"/>
      <c r="I38" s="3"/>
      <c r="J38" s="3"/>
      <c r="K38" s="3"/>
      <c r="L38" s="48">
        <v>0</v>
      </c>
      <c r="M38" s="3"/>
      <c r="N38" s="3"/>
      <c r="O38" s="3"/>
      <c r="P38" s="3"/>
      <c r="Q38" s="3"/>
      <c r="R38" s="3"/>
      <c r="S38" s="3"/>
      <c r="T38" s="3"/>
      <c r="U38" s="3"/>
      <c r="V38" s="3"/>
      <c r="W38" s="49">
        <f>ROUND(BF94 + SUM(CH97:CH101), 2)</f>
        <v>0</v>
      </c>
      <c r="X38" s="3"/>
      <c r="Y38" s="3"/>
      <c r="Z38" s="3"/>
      <c r="AA38" s="3"/>
      <c r="AB38" s="3"/>
      <c r="AC38" s="3"/>
      <c r="AD38" s="3"/>
      <c r="AE38" s="3"/>
      <c r="AF38" s="3"/>
      <c r="AG38" s="3"/>
      <c r="AH38" s="3"/>
      <c r="AI38" s="3"/>
      <c r="AJ38" s="3"/>
      <c r="AK38" s="49">
        <v>0</v>
      </c>
      <c r="AL38" s="3"/>
      <c r="AM38" s="3"/>
      <c r="AN38" s="3"/>
      <c r="AO38" s="3"/>
      <c r="AP38" s="3"/>
      <c r="AQ38" s="3"/>
      <c r="AR38" s="47"/>
      <c r="BG38" s="3"/>
    </row>
    <row r="39" s="2" customFormat="1" ht="6.96" customHeight="1">
      <c r="A39" s="41"/>
      <c r="B39" s="42"/>
      <c r="C39" s="41"/>
      <c r="D39" s="41"/>
      <c r="E39" s="41"/>
      <c r="F39" s="41"/>
      <c r="G39" s="41"/>
      <c r="H39" s="41"/>
      <c r="I39" s="41"/>
      <c r="J39" s="41"/>
      <c r="K39" s="41"/>
      <c r="L39" s="41"/>
      <c r="M39" s="41"/>
      <c r="N39" s="41"/>
      <c r="O39" s="41"/>
      <c r="P39" s="41"/>
      <c r="Q39" s="41"/>
      <c r="R39" s="41"/>
      <c r="S39" s="41"/>
      <c r="T39" s="41"/>
      <c r="U39" s="41"/>
      <c r="V39" s="41"/>
      <c r="W39" s="41"/>
      <c r="X39" s="41"/>
      <c r="Y39" s="41"/>
      <c r="Z39" s="41"/>
      <c r="AA39" s="41"/>
      <c r="AB39" s="41"/>
      <c r="AC39" s="41"/>
      <c r="AD39" s="41"/>
      <c r="AE39" s="41"/>
      <c r="AF39" s="41"/>
      <c r="AG39" s="41"/>
      <c r="AH39" s="41"/>
      <c r="AI39" s="41"/>
      <c r="AJ39" s="41"/>
      <c r="AK39" s="41"/>
      <c r="AL39" s="41"/>
      <c r="AM39" s="41"/>
      <c r="AN39" s="41"/>
      <c r="AO39" s="41"/>
      <c r="AP39" s="41"/>
      <c r="AQ39" s="41"/>
      <c r="AR39" s="42"/>
      <c r="BG39" s="41"/>
    </row>
    <row r="40" s="2" customFormat="1" ht="25.92" customHeight="1">
      <c r="A40" s="41"/>
      <c r="B40" s="42"/>
      <c r="C40" s="51"/>
      <c r="D40" s="52" t="s">
        <v>53</v>
      </c>
      <c r="E40" s="53"/>
      <c r="F40" s="53"/>
      <c r="G40" s="53"/>
      <c r="H40" s="53"/>
      <c r="I40" s="53"/>
      <c r="J40" s="53"/>
      <c r="K40" s="53"/>
      <c r="L40" s="53"/>
      <c r="M40" s="53"/>
      <c r="N40" s="53"/>
      <c r="O40" s="53"/>
      <c r="P40" s="53"/>
      <c r="Q40" s="53"/>
      <c r="R40" s="53"/>
      <c r="S40" s="53"/>
      <c r="T40" s="54" t="s">
        <v>54</v>
      </c>
      <c r="U40" s="53"/>
      <c r="V40" s="53"/>
      <c r="W40" s="53"/>
      <c r="X40" s="55" t="s">
        <v>55</v>
      </c>
      <c r="Y40" s="53"/>
      <c r="Z40" s="53"/>
      <c r="AA40" s="53"/>
      <c r="AB40" s="53"/>
      <c r="AC40" s="53"/>
      <c r="AD40" s="53"/>
      <c r="AE40" s="53"/>
      <c r="AF40" s="53"/>
      <c r="AG40" s="53"/>
      <c r="AH40" s="53"/>
      <c r="AI40" s="53"/>
      <c r="AJ40" s="53"/>
      <c r="AK40" s="56">
        <f>SUM(AK31:AK38)</f>
        <v>0</v>
      </c>
      <c r="AL40" s="53"/>
      <c r="AM40" s="53"/>
      <c r="AN40" s="53"/>
      <c r="AO40" s="57"/>
      <c r="AP40" s="51"/>
      <c r="AQ40" s="51"/>
      <c r="AR40" s="42"/>
      <c r="BG40" s="41"/>
    </row>
    <row r="41" s="2" customFormat="1" ht="6.96" customHeight="1">
      <c r="A41" s="41"/>
      <c r="B41" s="42"/>
      <c r="C41" s="41"/>
      <c r="D41" s="41"/>
      <c r="E41" s="41"/>
      <c r="F41" s="41"/>
      <c r="G41" s="41"/>
      <c r="H41" s="41"/>
      <c r="I41" s="41"/>
      <c r="J41" s="41"/>
      <c r="K41" s="41"/>
      <c r="L41" s="41"/>
      <c r="M41" s="41"/>
      <c r="N41" s="41"/>
      <c r="O41" s="41"/>
      <c r="P41" s="41"/>
      <c r="Q41" s="41"/>
      <c r="R41" s="41"/>
      <c r="S41" s="41"/>
      <c r="T41" s="41"/>
      <c r="U41" s="41"/>
      <c r="V41" s="41"/>
      <c r="W41" s="41"/>
      <c r="X41" s="41"/>
      <c r="Y41" s="41"/>
      <c r="Z41" s="41"/>
      <c r="AA41" s="41"/>
      <c r="AB41" s="41"/>
      <c r="AC41" s="41"/>
      <c r="AD41" s="41"/>
      <c r="AE41" s="41"/>
      <c r="AF41" s="41"/>
      <c r="AG41" s="41"/>
      <c r="AH41" s="41"/>
      <c r="AI41" s="41"/>
      <c r="AJ41" s="41"/>
      <c r="AK41" s="41"/>
      <c r="AL41" s="41"/>
      <c r="AM41" s="41"/>
      <c r="AN41" s="41"/>
      <c r="AO41" s="41"/>
      <c r="AP41" s="41"/>
      <c r="AQ41" s="41"/>
      <c r="AR41" s="42"/>
      <c r="BG41" s="41"/>
    </row>
    <row r="42" s="2" customFormat="1" ht="14.4" customHeight="1">
      <c r="A42" s="41"/>
      <c r="B42" s="42"/>
      <c r="C42" s="41"/>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2"/>
      <c r="BG42" s="41"/>
    </row>
    <row r="43" s="1" customFormat="1" ht="14.4" customHeight="1">
      <c r="B43" s="21"/>
      <c r="AR43" s="21"/>
    </row>
    <row r="44" s="1" customFormat="1" ht="14.4" customHeight="1">
      <c r="B44" s="21"/>
      <c r="AR44" s="21"/>
    </row>
    <row r="45" s="1" customFormat="1" ht="14.4" customHeight="1">
      <c r="B45" s="21"/>
      <c r="AR45" s="21"/>
    </row>
    <row r="46" s="1" customFormat="1" ht="14.4" customHeight="1">
      <c r="B46" s="21"/>
      <c r="AR46" s="21"/>
    </row>
    <row r="47" s="1" customFormat="1" ht="14.4" customHeight="1">
      <c r="B47" s="21"/>
      <c r="AR47" s="21"/>
    </row>
    <row r="48" s="1" customFormat="1" ht="14.4" customHeight="1">
      <c r="B48" s="21"/>
      <c r="AR48" s="21"/>
    </row>
    <row r="49" s="2" customFormat="1" ht="14.4" customHeight="1">
      <c r="B49" s="58"/>
      <c r="D49" s="59" t="s">
        <v>56</v>
      </c>
      <c r="E49" s="60"/>
      <c r="F49" s="60"/>
      <c r="G49" s="60"/>
      <c r="H49" s="60"/>
      <c r="I49" s="60"/>
      <c r="J49" s="60"/>
      <c r="K49" s="60"/>
      <c r="L49" s="60"/>
      <c r="M49" s="60"/>
      <c r="N49" s="60"/>
      <c r="O49" s="60"/>
      <c r="P49" s="60"/>
      <c r="Q49" s="60"/>
      <c r="R49" s="60"/>
      <c r="S49" s="60"/>
      <c r="T49" s="60"/>
      <c r="U49" s="60"/>
      <c r="V49" s="60"/>
      <c r="W49" s="60"/>
      <c r="X49" s="60"/>
      <c r="Y49" s="60"/>
      <c r="Z49" s="60"/>
      <c r="AA49" s="60"/>
      <c r="AB49" s="60"/>
      <c r="AC49" s="60"/>
      <c r="AD49" s="60"/>
      <c r="AE49" s="60"/>
      <c r="AF49" s="60"/>
      <c r="AG49" s="60"/>
      <c r="AH49" s="59" t="s">
        <v>57</v>
      </c>
      <c r="AI49" s="60"/>
      <c r="AJ49" s="60"/>
      <c r="AK49" s="60"/>
      <c r="AL49" s="60"/>
      <c r="AM49" s="60"/>
      <c r="AN49" s="60"/>
      <c r="AO49" s="60"/>
      <c r="AR49" s="58"/>
    </row>
    <row r="50">
      <c r="B50" s="21"/>
      <c r="AR50" s="21"/>
    </row>
    <row r="51">
      <c r="B51" s="21"/>
      <c r="AR51" s="21"/>
    </row>
    <row r="52">
      <c r="B52" s="21"/>
      <c r="AR52" s="21"/>
    </row>
    <row r="53">
      <c r="B53" s="21"/>
      <c r="AR53" s="21"/>
    </row>
    <row r="54">
      <c r="B54" s="21"/>
      <c r="AR54" s="21"/>
    </row>
    <row r="55">
      <c r="B55" s="21"/>
      <c r="AR55" s="21"/>
    </row>
    <row r="56">
      <c r="B56" s="21"/>
      <c r="AR56" s="21"/>
    </row>
    <row r="57">
      <c r="B57" s="21"/>
      <c r="AR57" s="21"/>
    </row>
    <row r="58">
      <c r="B58" s="21"/>
      <c r="AR58" s="21"/>
    </row>
    <row r="59">
      <c r="B59" s="21"/>
      <c r="AR59" s="21"/>
    </row>
    <row r="60" s="2" customFormat="1">
      <c r="A60" s="41"/>
      <c r="B60" s="42"/>
      <c r="C60" s="41"/>
      <c r="D60" s="61" t="s">
        <v>58</v>
      </c>
      <c r="E60" s="44"/>
      <c r="F60" s="44"/>
      <c r="G60" s="44"/>
      <c r="H60" s="44"/>
      <c r="I60" s="44"/>
      <c r="J60" s="44"/>
      <c r="K60" s="44"/>
      <c r="L60" s="44"/>
      <c r="M60" s="44"/>
      <c r="N60" s="44"/>
      <c r="O60" s="44"/>
      <c r="P60" s="44"/>
      <c r="Q60" s="44"/>
      <c r="R60" s="44"/>
      <c r="S60" s="44"/>
      <c r="T60" s="44"/>
      <c r="U60" s="44"/>
      <c r="V60" s="61" t="s">
        <v>59</v>
      </c>
      <c r="W60" s="44"/>
      <c r="X60" s="44"/>
      <c r="Y60" s="44"/>
      <c r="Z60" s="44"/>
      <c r="AA60" s="44"/>
      <c r="AB60" s="44"/>
      <c r="AC60" s="44"/>
      <c r="AD60" s="44"/>
      <c r="AE60" s="44"/>
      <c r="AF60" s="44"/>
      <c r="AG60" s="44"/>
      <c r="AH60" s="61" t="s">
        <v>58</v>
      </c>
      <c r="AI60" s="44"/>
      <c r="AJ60" s="44"/>
      <c r="AK60" s="44"/>
      <c r="AL60" s="44"/>
      <c r="AM60" s="61" t="s">
        <v>59</v>
      </c>
      <c r="AN60" s="44"/>
      <c r="AO60" s="44"/>
      <c r="AP60" s="41"/>
      <c r="AQ60" s="41"/>
      <c r="AR60" s="42"/>
      <c r="BG60" s="41"/>
    </row>
    <row r="61">
      <c r="B61" s="21"/>
      <c r="AR61" s="21"/>
    </row>
    <row r="62">
      <c r="B62" s="21"/>
      <c r="AR62" s="21"/>
    </row>
    <row r="63">
      <c r="B63" s="21"/>
      <c r="AR63" s="21"/>
    </row>
    <row r="64" s="2" customFormat="1">
      <c r="A64" s="41"/>
      <c r="B64" s="42"/>
      <c r="C64" s="41"/>
      <c r="D64" s="59" t="s">
        <v>60</v>
      </c>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59" t="s">
        <v>61</v>
      </c>
      <c r="AI64" s="62"/>
      <c r="AJ64" s="62"/>
      <c r="AK64" s="62"/>
      <c r="AL64" s="62"/>
      <c r="AM64" s="62"/>
      <c r="AN64" s="62"/>
      <c r="AO64" s="62"/>
      <c r="AP64" s="41"/>
      <c r="AQ64" s="41"/>
      <c r="AR64" s="42"/>
      <c r="BG64" s="41"/>
    </row>
    <row r="65">
      <c r="B65" s="21"/>
      <c r="AR65" s="21"/>
    </row>
    <row r="66">
      <c r="B66" s="21"/>
      <c r="AR66" s="21"/>
    </row>
    <row r="67">
      <c r="B67" s="21"/>
      <c r="AR67" s="21"/>
    </row>
    <row r="68">
      <c r="B68" s="21"/>
      <c r="AR68" s="21"/>
    </row>
    <row r="69">
      <c r="B69" s="21"/>
      <c r="AR69" s="21"/>
    </row>
    <row r="70">
      <c r="B70" s="21"/>
      <c r="AR70" s="21"/>
    </row>
    <row r="71">
      <c r="B71" s="21"/>
      <c r="AR71" s="21"/>
    </row>
    <row r="72">
      <c r="B72" s="21"/>
      <c r="AR72" s="21"/>
    </row>
    <row r="73">
      <c r="B73" s="21"/>
      <c r="AR73" s="21"/>
    </row>
    <row r="74">
      <c r="B74" s="21"/>
      <c r="AR74" s="21"/>
    </row>
    <row r="75" s="2" customFormat="1">
      <c r="A75" s="41"/>
      <c r="B75" s="42"/>
      <c r="C75" s="41"/>
      <c r="D75" s="61" t="s">
        <v>58</v>
      </c>
      <c r="E75" s="44"/>
      <c r="F75" s="44"/>
      <c r="G75" s="44"/>
      <c r="H75" s="44"/>
      <c r="I75" s="44"/>
      <c r="J75" s="44"/>
      <c r="K75" s="44"/>
      <c r="L75" s="44"/>
      <c r="M75" s="44"/>
      <c r="N75" s="44"/>
      <c r="O75" s="44"/>
      <c r="P75" s="44"/>
      <c r="Q75" s="44"/>
      <c r="R75" s="44"/>
      <c r="S75" s="44"/>
      <c r="T75" s="44"/>
      <c r="U75" s="44"/>
      <c r="V75" s="61" t="s">
        <v>59</v>
      </c>
      <c r="W75" s="44"/>
      <c r="X75" s="44"/>
      <c r="Y75" s="44"/>
      <c r="Z75" s="44"/>
      <c r="AA75" s="44"/>
      <c r="AB75" s="44"/>
      <c r="AC75" s="44"/>
      <c r="AD75" s="44"/>
      <c r="AE75" s="44"/>
      <c r="AF75" s="44"/>
      <c r="AG75" s="44"/>
      <c r="AH75" s="61" t="s">
        <v>58</v>
      </c>
      <c r="AI75" s="44"/>
      <c r="AJ75" s="44"/>
      <c r="AK75" s="44"/>
      <c r="AL75" s="44"/>
      <c r="AM75" s="61" t="s">
        <v>59</v>
      </c>
      <c r="AN75" s="44"/>
      <c r="AO75" s="44"/>
      <c r="AP75" s="41"/>
      <c r="AQ75" s="41"/>
      <c r="AR75" s="42"/>
      <c r="BG75" s="41"/>
    </row>
    <row r="76" s="2" customFormat="1">
      <c r="A76" s="41"/>
      <c r="B76" s="42"/>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2"/>
      <c r="BG76" s="41"/>
    </row>
    <row r="77" s="2" customFormat="1" ht="6.96" customHeight="1">
      <c r="A77" s="41"/>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c r="AC77" s="64"/>
      <c r="AD77" s="64"/>
      <c r="AE77" s="64"/>
      <c r="AF77" s="64"/>
      <c r="AG77" s="64"/>
      <c r="AH77" s="64"/>
      <c r="AI77" s="64"/>
      <c r="AJ77" s="64"/>
      <c r="AK77" s="64"/>
      <c r="AL77" s="64"/>
      <c r="AM77" s="64"/>
      <c r="AN77" s="64"/>
      <c r="AO77" s="64"/>
      <c r="AP77" s="64"/>
      <c r="AQ77" s="64"/>
      <c r="AR77" s="42"/>
      <c r="BG77" s="41"/>
    </row>
    <row r="81" s="2" customFormat="1" ht="6.96" customHeight="1">
      <c r="A81" s="41"/>
      <c r="B81" s="65"/>
      <c r="C81" s="66"/>
      <c r="D81" s="66"/>
      <c r="E81" s="66"/>
      <c r="F81" s="66"/>
      <c r="G81" s="66"/>
      <c r="H81" s="66"/>
      <c r="I81" s="66"/>
      <c r="J81" s="66"/>
      <c r="K81" s="66"/>
      <c r="L81" s="66"/>
      <c r="M81" s="66"/>
      <c r="N81" s="66"/>
      <c r="O81" s="66"/>
      <c r="P81" s="66"/>
      <c r="Q81" s="66"/>
      <c r="R81" s="66"/>
      <c r="S81" s="66"/>
      <c r="T81" s="66"/>
      <c r="U81" s="66"/>
      <c r="V81" s="66"/>
      <c r="W81" s="66"/>
      <c r="X81" s="66"/>
      <c r="Y81" s="66"/>
      <c r="Z81" s="66"/>
      <c r="AA81" s="66"/>
      <c r="AB81" s="66"/>
      <c r="AC81" s="66"/>
      <c r="AD81" s="66"/>
      <c r="AE81" s="66"/>
      <c r="AF81" s="66"/>
      <c r="AG81" s="66"/>
      <c r="AH81" s="66"/>
      <c r="AI81" s="66"/>
      <c r="AJ81" s="66"/>
      <c r="AK81" s="66"/>
      <c r="AL81" s="66"/>
      <c r="AM81" s="66"/>
      <c r="AN81" s="66"/>
      <c r="AO81" s="66"/>
      <c r="AP81" s="66"/>
      <c r="AQ81" s="66"/>
      <c r="AR81" s="42"/>
      <c r="BG81" s="41"/>
    </row>
    <row r="82" s="2" customFormat="1" ht="24.96" customHeight="1">
      <c r="A82" s="41"/>
      <c r="B82" s="42"/>
      <c r="C82" s="22" t="s">
        <v>62</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2"/>
      <c r="BG82" s="41"/>
    </row>
    <row r="83" s="2" customFormat="1" ht="6.96" customHeight="1">
      <c r="A83" s="41"/>
      <c r="B83" s="42"/>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2"/>
      <c r="BG83" s="41"/>
    </row>
    <row r="84" s="4" customFormat="1" ht="12" customHeight="1">
      <c r="A84" s="4"/>
      <c r="B84" s="67"/>
      <c r="C84" s="31" t="s">
        <v>14</v>
      </c>
      <c r="D84" s="4"/>
      <c r="E84" s="4"/>
      <c r="F84" s="4"/>
      <c r="G84" s="4"/>
      <c r="H84" s="4"/>
      <c r="I84" s="4"/>
      <c r="J84" s="4"/>
      <c r="K84" s="4"/>
      <c r="L84" s="4" t="str">
        <f>K5</f>
        <v>2021-004</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7"/>
      <c r="BG84" s="4"/>
    </row>
    <row r="85" s="5" customFormat="1" ht="36.96" customHeight="1">
      <c r="A85" s="5"/>
      <c r="B85" s="68"/>
      <c r="C85" s="69" t="s">
        <v>17</v>
      </c>
      <c r="D85" s="5"/>
      <c r="E85" s="5"/>
      <c r="F85" s="5"/>
      <c r="G85" s="5"/>
      <c r="H85" s="5"/>
      <c r="I85" s="5"/>
      <c r="J85" s="5"/>
      <c r="K85" s="5"/>
      <c r="L85" s="70" t="str">
        <f>K6</f>
        <v>Holoubkov- výměna kanalizace</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8"/>
      <c r="BG85" s="5"/>
    </row>
    <row r="86" s="2" customFormat="1" ht="6.96" customHeight="1">
      <c r="A86" s="41"/>
      <c r="B86" s="42"/>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2"/>
      <c r="BG86" s="41"/>
    </row>
    <row r="87" s="2" customFormat="1" ht="12" customHeight="1">
      <c r="A87" s="41"/>
      <c r="B87" s="42"/>
      <c r="C87" s="31" t="s">
        <v>21</v>
      </c>
      <c r="D87" s="41"/>
      <c r="E87" s="41"/>
      <c r="F87" s="41"/>
      <c r="G87" s="41"/>
      <c r="H87" s="41"/>
      <c r="I87" s="41"/>
      <c r="J87" s="41"/>
      <c r="K87" s="41"/>
      <c r="L87" s="71" t="str">
        <f>IF(K8="","",K8)</f>
        <v>Holoubkov</v>
      </c>
      <c r="M87" s="41"/>
      <c r="N87" s="41"/>
      <c r="O87" s="41"/>
      <c r="P87" s="41"/>
      <c r="Q87" s="41"/>
      <c r="R87" s="41"/>
      <c r="S87" s="41"/>
      <c r="T87" s="41"/>
      <c r="U87" s="41"/>
      <c r="V87" s="41"/>
      <c r="W87" s="41"/>
      <c r="X87" s="41"/>
      <c r="Y87" s="41"/>
      <c r="Z87" s="41"/>
      <c r="AA87" s="41"/>
      <c r="AB87" s="41"/>
      <c r="AC87" s="41"/>
      <c r="AD87" s="41"/>
      <c r="AE87" s="41"/>
      <c r="AF87" s="41"/>
      <c r="AG87" s="41"/>
      <c r="AH87" s="41"/>
      <c r="AI87" s="31" t="s">
        <v>23</v>
      </c>
      <c r="AJ87" s="41"/>
      <c r="AK87" s="41"/>
      <c r="AL87" s="41"/>
      <c r="AM87" s="72" t="str">
        <f>IF(AN8= "","",AN8)</f>
        <v>4. 3. 2021</v>
      </c>
      <c r="AN87" s="72"/>
      <c r="AO87" s="41"/>
      <c r="AP87" s="41"/>
      <c r="AQ87" s="41"/>
      <c r="AR87" s="42"/>
      <c r="BG87" s="41"/>
    </row>
    <row r="88" s="2" customFormat="1" ht="6.96" customHeight="1">
      <c r="A88" s="41"/>
      <c r="B88" s="42"/>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2"/>
      <c r="BG88" s="41"/>
    </row>
    <row r="89" s="2" customFormat="1" ht="25.65" customHeight="1">
      <c r="A89" s="41"/>
      <c r="B89" s="42"/>
      <c r="C89" s="31" t="s">
        <v>25</v>
      </c>
      <c r="D89" s="41"/>
      <c r="E89" s="41"/>
      <c r="F89" s="41"/>
      <c r="G89" s="41"/>
      <c r="H89" s="41"/>
      <c r="I89" s="41"/>
      <c r="J89" s="41"/>
      <c r="K89" s="41"/>
      <c r="L89" s="4" t="str">
        <f>IF(E11= "","",E11)</f>
        <v>Obec Holoubkov, Holoubkov 48, 338 01 Holoubkov</v>
      </c>
      <c r="M89" s="41"/>
      <c r="N89" s="41"/>
      <c r="O89" s="41"/>
      <c r="P89" s="41"/>
      <c r="Q89" s="41"/>
      <c r="R89" s="41"/>
      <c r="S89" s="41"/>
      <c r="T89" s="41"/>
      <c r="U89" s="41"/>
      <c r="V89" s="41"/>
      <c r="W89" s="41"/>
      <c r="X89" s="41"/>
      <c r="Y89" s="41"/>
      <c r="Z89" s="41"/>
      <c r="AA89" s="41"/>
      <c r="AB89" s="41"/>
      <c r="AC89" s="41"/>
      <c r="AD89" s="41"/>
      <c r="AE89" s="41"/>
      <c r="AF89" s="41"/>
      <c r="AG89" s="41"/>
      <c r="AH89" s="41"/>
      <c r="AI89" s="31" t="s">
        <v>33</v>
      </c>
      <c r="AJ89" s="41"/>
      <c r="AK89" s="41"/>
      <c r="AL89" s="41"/>
      <c r="AM89" s="73" t="str">
        <f>IF(E17="","",E17)</f>
        <v>Vodohospodářská společnost Rokycany s.r.o.</v>
      </c>
      <c r="AN89" s="4"/>
      <c r="AO89" s="4"/>
      <c r="AP89" s="4"/>
      <c r="AQ89" s="41"/>
      <c r="AR89" s="42"/>
      <c r="AS89" s="74" t="s">
        <v>63</v>
      </c>
      <c r="AT89" s="75"/>
      <c r="AU89" s="76"/>
      <c r="AV89" s="76"/>
      <c r="AW89" s="76"/>
      <c r="AX89" s="76"/>
      <c r="AY89" s="76"/>
      <c r="AZ89" s="76"/>
      <c r="BA89" s="76"/>
      <c r="BB89" s="76"/>
      <c r="BC89" s="76"/>
      <c r="BD89" s="76"/>
      <c r="BE89" s="76"/>
      <c r="BF89" s="77"/>
      <c r="BG89" s="41"/>
    </row>
    <row r="90" s="2" customFormat="1" ht="25.65" customHeight="1">
      <c r="A90" s="41"/>
      <c r="B90" s="42"/>
      <c r="C90" s="31" t="s">
        <v>31</v>
      </c>
      <c r="D90" s="41"/>
      <c r="E90" s="41"/>
      <c r="F90" s="41"/>
      <c r="G90" s="41"/>
      <c r="H90" s="41"/>
      <c r="I90" s="41"/>
      <c r="J90" s="41"/>
      <c r="K90" s="41"/>
      <c r="L90" s="4"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1" t="s">
        <v>37</v>
      </c>
      <c r="AJ90" s="41"/>
      <c r="AK90" s="41"/>
      <c r="AL90" s="41"/>
      <c r="AM90" s="73" t="str">
        <f>IF(E20="","",E20)</f>
        <v>Vodohospodářská společnost Rokycany s.r.o.</v>
      </c>
      <c r="AN90" s="4"/>
      <c r="AO90" s="4"/>
      <c r="AP90" s="4"/>
      <c r="AQ90" s="41"/>
      <c r="AR90" s="42"/>
      <c r="AS90" s="78"/>
      <c r="AT90" s="79"/>
      <c r="AU90" s="80"/>
      <c r="AV90" s="80"/>
      <c r="AW90" s="80"/>
      <c r="AX90" s="80"/>
      <c r="AY90" s="80"/>
      <c r="AZ90" s="80"/>
      <c r="BA90" s="80"/>
      <c r="BB90" s="80"/>
      <c r="BC90" s="80"/>
      <c r="BD90" s="80"/>
      <c r="BE90" s="80"/>
      <c r="BF90" s="81"/>
      <c r="BG90" s="41"/>
    </row>
    <row r="91" s="2" customFormat="1" ht="10.8" customHeight="1">
      <c r="A91" s="41"/>
      <c r="B91" s="42"/>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2"/>
      <c r="AS91" s="78"/>
      <c r="AT91" s="79"/>
      <c r="AU91" s="80"/>
      <c r="AV91" s="80"/>
      <c r="AW91" s="80"/>
      <c r="AX91" s="80"/>
      <c r="AY91" s="80"/>
      <c r="AZ91" s="80"/>
      <c r="BA91" s="80"/>
      <c r="BB91" s="80"/>
      <c r="BC91" s="80"/>
      <c r="BD91" s="80"/>
      <c r="BE91" s="80"/>
      <c r="BF91" s="81"/>
      <c r="BG91" s="41"/>
    </row>
    <row r="92" s="2" customFormat="1" ht="29.28" customHeight="1">
      <c r="A92" s="41"/>
      <c r="B92" s="42"/>
      <c r="C92" s="82" t="s">
        <v>64</v>
      </c>
      <c r="D92" s="83"/>
      <c r="E92" s="83"/>
      <c r="F92" s="83"/>
      <c r="G92" s="83"/>
      <c r="H92" s="84"/>
      <c r="I92" s="85" t="s">
        <v>65</v>
      </c>
      <c r="J92" s="83"/>
      <c r="K92" s="83"/>
      <c r="L92" s="83"/>
      <c r="M92" s="83"/>
      <c r="N92" s="83"/>
      <c r="O92" s="83"/>
      <c r="P92" s="83"/>
      <c r="Q92" s="83"/>
      <c r="R92" s="83"/>
      <c r="S92" s="83"/>
      <c r="T92" s="83"/>
      <c r="U92" s="83"/>
      <c r="V92" s="83"/>
      <c r="W92" s="83"/>
      <c r="X92" s="83"/>
      <c r="Y92" s="83"/>
      <c r="Z92" s="83"/>
      <c r="AA92" s="83"/>
      <c r="AB92" s="83"/>
      <c r="AC92" s="83"/>
      <c r="AD92" s="83"/>
      <c r="AE92" s="83"/>
      <c r="AF92" s="83"/>
      <c r="AG92" s="86" t="s">
        <v>66</v>
      </c>
      <c r="AH92" s="83"/>
      <c r="AI92" s="83"/>
      <c r="AJ92" s="83"/>
      <c r="AK92" s="83"/>
      <c r="AL92" s="83"/>
      <c r="AM92" s="83"/>
      <c r="AN92" s="85" t="s">
        <v>67</v>
      </c>
      <c r="AO92" s="83"/>
      <c r="AP92" s="87"/>
      <c r="AQ92" s="88" t="s">
        <v>68</v>
      </c>
      <c r="AR92" s="42"/>
      <c r="AS92" s="89" t="s">
        <v>69</v>
      </c>
      <c r="AT92" s="90" t="s">
        <v>70</v>
      </c>
      <c r="AU92" s="90" t="s">
        <v>71</v>
      </c>
      <c r="AV92" s="90" t="s">
        <v>72</v>
      </c>
      <c r="AW92" s="90" t="s">
        <v>73</v>
      </c>
      <c r="AX92" s="90" t="s">
        <v>74</v>
      </c>
      <c r="AY92" s="90" t="s">
        <v>75</v>
      </c>
      <c r="AZ92" s="90" t="s">
        <v>76</v>
      </c>
      <c r="BA92" s="90" t="s">
        <v>77</v>
      </c>
      <c r="BB92" s="90" t="s">
        <v>78</v>
      </c>
      <c r="BC92" s="90" t="s">
        <v>79</v>
      </c>
      <c r="BD92" s="90" t="s">
        <v>80</v>
      </c>
      <c r="BE92" s="90" t="s">
        <v>81</v>
      </c>
      <c r="BF92" s="91" t="s">
        <v>82</v>
      </c>
      <c r="BG92" s="41"/>
    </row>
    <row r="93" s="2" customFormat="1" ht="10.8" customHeight="1">
      <c r="A93" s="41"/>
      <c r="B93" s="42"/>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2"/>
      <c r="AS93" s="92"/>
      <c r="AT93" s="93"/>
      <c r="AU93" s="93"/>
      <c r="AV93" s="93"/>
      <c r="AW93" s="93"/>
      <c r="AX93" s="93"/>
      <c r="AY93" s="93"/>
      <c r="AZ93" s="93"/>
      <c r="BA93" s="93"/>
      <c r="BB93" s="93"/>
      <c r="BC93" s="93"/>
      <c r="BD93" s="93"/>
      <c r="BE93" s="93"/>
      <c r="BF93" s="94"/>
      <c r="BG93" s="41"/>
    </row>
    <row r="94" s="6" customFormat="1" ht="32.4" customHeight="1">
      <c r="A94" s="6"/>
      <c r="B94" s="95"/>
      <c r="C94" s="96" t="s">
        <v>83</v>
      </c>
      <c r="D94" s="97"/>
      <c r="E94" s="97"/>
      <c r="F94" s="97"/>
      <c r="G94" s="97"/>
      <c r="H94" s="97"/>
      <c r="I94" s="97"/>
      <c r="J94" s="97"/>
      <c r="K94" s="97"/>
      <c r="L94" s="97"/>
      <c r="M94" s="97"/>
      <c r="N94" s="97"/>
      <c r="O94" s="97"/>
      <c r="P94" s="97"/>
      <c r="Q94" s="97"/>
      <c r="R94" s="97"/>
      <c r="S94" s="97"/>
      <c r="T94" s="97"/>
      <c r="U94" s="97"/>
      <c r="V94" s="97"/>
      <c r="W94" s="97"/>
      <c r="X94" s="97"/>
      <c r="Y94" s="97"/>
      <c r="Z94" s="97"/>
      <c r="AA94" s="97"/>
      <c r="AB94" s="97"/>
      <c r="AC94" s="97"/>
      <c r="AD94" s="97"/>
      <c r="AE94" s="97"/>
      <c r="AF94" s="97"/>
      <c r="AG94" s="98">
        <f>ROUND(AG95,2)</f>
        <v>0</v>
      </c>
      <c r="AH94" s="98"/>
      <c r="AI94" s="98"/>
      <c r="AJ94" s="98"/>
      <c r="AK94" s="98"/>
      <c r="AL94" s="98"/>
      <c r="AM94" s="98"/>
      <c r="AN94" s="99">
        <f>SUM(AG94,AV94)</f>
        <v>0</v>
      </c>
      <c r="AO94" s="99"/>
      <c r="AP94" s="99"/>
      <c r="AQ94" s="100" t="s">
        <v>1</v>
      </c>
      <c r="AR94" s="95"/>
      <c r="AS94" s="101">
        <f>ROUND(AS95,2)</f>
        <v>0</v>
      </c>
      <c r="AT94" s="102">
        <f>ROUND(AT95,2)</f>
        <v>0</v>
      </c>
      <c r="AU94" s="103">
        <f>ROUND(AU95,2)</f>
        <v>0</v>
      </c>
      <c r="AV94" s="103">
        <f>ROUND(SUM(AX94:AY94),2)</f>
        <v>0</v>
      </c>
      <c r="AW94" s="104">
        <f>ROUND(AW95,5)</f>
        <v>0</v>
      </c>
      <c r="AX94" s="103">
        <f>ROUND(BB94*L34,2)</f>
        <v>0</v>
      </c>
      <c r="AY94" s="103">
        <f>ROUND(BC94*L35,2)</f>
        <v>0</v>
      </c>
      <c r="AZ94" s="103">
        <f>ROUND(BD94*L34,2)</f>
        <v>0</v>
      </c>
      <c r="BA94" s="103">
        <f>ROUND(BE94*L35,2)</f>
        <v>0</v>
      </c>
      <c r="BB94" s="103">
        <f>ROUND(BB95,2)</f>
        <v>0</v>
      </c>
      <c r="BC94" s="103">
        <f>ROUND(BC95,2)</f>
        <v>0</v>
      </c>
      <c r="BD94" s="103">
        <f>ROUND(BD95,2)</f>
        <v>0</v>
      </c>
      <c r="BE94" s="103">
        <f>ROUND(BE95,2)</f>
        <v>0</v>
      </c>
      <c r="BF94" s="105">
        <f>ROUND(BF95,2)</f>
        <v>0</v>
      </c>
      <c r="BG94" s="6"/>
      <c r="BS94" s="106" t="s">
        <v>84</v>
      </c>
      <c r="BT94" s="106" t="s">
        <v>85</v>
      </c>
      <c r="BV94" s="106" t="s">
        <v>86</v>
      </c>
      <c r="BW94" s="106" t="s">
        <v>5</v>
      </c>
      <c r="BX94" s="106" t="s">
        <v>87</v>
      </c>
      <c r="CL94" s="106" t="s">
        <v>1</v>
      </c>
    </row>
    <row r="95" s="7" customFormat="1" ht="24.75" customHeight="1">
      <c r="A95" s="107" t="s">
        <v>88</v>
      </c>
      <c r="B95" s="108"/>
      <c r="C95" s="109"/>
      <c r="D95" s="110" t="s">
        <v>15</v>
      </c>
      <c r="E95" s="110"/>
      <c r="F95" s="110"/>
      <c r="G95" s="110"/>
      <c r="H95" s="110"/>
      <c r="I95" s="111"/>
      <c r="J95" s="110" t="s">
        <v>18</v>
      </c>
      <c r="K95" s="110"/>
      <c r="L95" s="110"/>
      <c r="M95" s="110"/>
      <c r="N95" s="110"/>
      <c r="O95" s="110"/>
      <c r="P95" s="110"/>
      <c r="Q95" s="110"/>
      <c r="R95" s="110"/>
      <c r="S95" s="110"/>
      <c r="T95" s="110"/>
      <c r="U95" s="110"/>
      <c r="V95" s="110"/>
      <c r="W95" s="110"/>
      <c r="X95" s="110"/>
      <c r="Y95" s="110"/>
      <c r="Z95" s="110"/>
      <c r="AA95" s="110"/>
      <c r="AB95" s="110"/>
      <c r="AC95" s="110"/>
      <c r="AD95" s="110"/>
      <c r="AE95" s="110"/>
      <c r="AF95" s="110"/>
      <c r="AG95" s="112">
        <f>'2021-004 - Holoubkov- vým...'!K30</f>
        <v>0</v>
      </c>
      <c r="AH95" s="111"/>
      <c r="AI95" s="111"/>
      <c r="AJ95" s="111"/>
      <c r="AK95" s="111"/>
      <c r="AL95" s="111"/>
      <c r="AM95" s="111"/>
      <c r="AN95" s="112">
        <f>SUM(AG95,AV95)</f>
        <v>0</v>
      </c>
      <c r="AO95" s="111"/>
      <c r="AP95" s="111"/>
      <c r="AQ95" s="113" t="s">
        <v>89</v>
      </c>
      <c r="AR95" s="108"/>
      <c r="AS95" s="114">
        <f>'2021-004 - Holoubkov- vým...'!K28</f>
        <v>0</v>
      </c>
      <c r="AT95" s="115">
        <f>'2021-004 - Holoubkov- vým...'!K29</f>
        <v>0</v>
      </c>
      <c r="AU95" s="115">
        <v>0</v>
      </c>
      <c r="AV95" s="115">
        <f>ROUND(SUM(AX95:AY95),2)</f>
        <v>0</v>
      </c>
      <c r="AW95" s="116">
        <f>'2021-004 - Holoubkov- vým...'!T126</f>
        <v>0</v>
      </c>
      <c r="AX95" s="115">
        <f>'2021-004 - Holoubkov- vým...'!K33</f>
        <v>0</v>
      </c>
      <c r="AY95" s="115">
        <f>'2021-004 - Holoubkov- vým...'!K34</f>
        <v>0</v>
      </c>
      <c r="AZ95" s="115">
        <f>'2021-004 - Holoubkov- vým...'!K35</f>
        <v>0</v>
      </c>
      <c r="BA95" s="115">
        <f>'2021-004 - Holoubkov- vým...'!K36</f>
        <v>0</v>
      </c>
      <c r="BB95" s="115">
        <f>'2021-004 - Holoubkov- vým...'!F33</f>
        <v>0</v>
      </c>
      <c r="BC95" s="115">
        <f>'2021-004 - Holoubkov- vým...'!F34</f>
        <v>0</v>
      </c>
      <c r="BD95" s="115">
        <f>'2021-004 - Holoubkov- vým...'!F35</f>
        <v>0</v>
      </c>
      <c r="BE95" s="115">
        <f>'2021-004 - Holoubkov- vým...'!F36</f>
        <v>0</v>
      </c>
      <c r="BF95" s="117">
        <f>'2021-004 - Holoubkov- vým...'!F37</f>
        <v>0</v>
      </c>
      <c r="BG95" s="7"/>
      <c r="BT95" s="118" t="s">
        <v>90</v>
      </c>
      <c r="BU95" s="118" t="s">
        <v>91</v>
      </c>
      <c r="BV95" s="118" t="s">
        <v>86</v>
      </c>
      <c r="BW95" s="118" t="s">
        <v>5</v>
      </c>
      <c r="BX95" s="118" t="s">
        <v>87</v>
      </c>
      <c r="CL95" s="118" t="s">
        <v>1</v>
      </c>
    </row>
    <row r="96">
      <c r="B96" s="21"/>
      <c r="AR96" s="21"/>
    </row>
    <row r="97" s="2" customFormat="1" ht="30" customHeight="1">
      <c r="A97" s="41"/>
      <c r="B97" s="42"/>
      <c r="C97" s="96" t="s">
        <v>92</v>
      </c>
      <c r="D97" s="41"/>
      <c r="E97" s="41"/>
      <c r="F97" s="41"/>
      <c r="G97" s="41"/>
      <c r="H97" s="41"/>
      <c r="I97" s="41"/>
      <c r="J97" s="41"/>
      <c r="K97" s="41"/>
      <c r="L97" s="41"/>
      <c r="M97" s="41"/>
      <c r="N97" s="41"/>
      <c r="O97" s="41"/>
      <c r="P97" s="41"/>
      <c r="Q97" s="41"/>
      <c r="R97" s="41"/>
      <c r="S97" s="41"/>
      <c r="T97" s="41"/>
      <c r="U97" s="41"/>
      <c r="V97" s="41"/>
      <c r="W97" s="41"/>
      <c r="X97" s="41"/>
      <c r="Y97" s="41"/>
      <c r="Z97" s="41"/>
      <c r="AA97" s="41"/>
      <c r="AB97" s="41"/>
      <c r="AC97" s="41"/>
      <c r="AD97" s="41"/>
      <c r="AE97" s="41"/>
      <c r="AF97" s="41"/>
      <c r="AG97" s="99">
        <f>ROUND(SUM(AG98:AG101), 2)</f>
        <v>0</v>
      </c>
      <c r="AH97" s="99"/>
      <c r="AI97" s="99"/>
      <c r="AJ97" s="99"/>
      <c r="AK97" s="99"/>
      <c r="AL97" s="99"/>
      <c r="AM97" s="99"/>
      <c r="AN97" s="99">
        <f>ROUND(SUM(AN98:AN101), 2)</f>
        <v>0</v>
      </c>
      <c r="AO97" s="99"/>
      <c r="AP97" s="99"/>
      <c r="AQ97" s="119"/>
      <c r="AR97" s="42"/>
      <c r="AS97" s="89" t="s">
        <v>93</v>
      </c>
      <c r="AT97" s="90" t="s">
        <v>94</v>
      </c>
      <c r="AU97" s="90" t="s">
        <v>47</v>
      </c>
      <c r="AV97" s="91" t="s">
        <v>72</v>
      </c>
      <c r="AW97" s="41"/>
      <c r="AX97" s="41"/>
      <c r="AY97" s="41"/>
      <c r="AZ97" s="41"/>
      <c r="BA97" s="41"/>
      <c r="BB97" s="41"/>
      <c r="BC97" s="41"/>
      <c r="BD97" s="41"/>
      <c r="BE97" s="41"/>
      <c r="BF97" s="41"/>
      <c r="BG97" s="41"/>
    </row>
    <row r="98" s="2" customFormat="1" ht="19.92" customHeight="1">
      <c r="A98" s="41"/>
      <c r="B98" s="42"/>
      <c r="C98" s="41"/>
      <c r="D98" s="120" t="s">
        <v>95</v>
      </c>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0"/>
      <c r="AC98" s="41"/>
      <c r="AD98" s="41"/>
      <c r="AE98" s="41"/>
      <c r="AF98" s="41"/>
      <c r="AG98" s="121">
        <f>ROUND(AG94 * AS98, 2)</f>
        <v>0</v>
      </c>
      <c r="AH98" s="122"/>
      <c r="AI98" s="122"/>
      <c r="AJ98" s="122"/>
      <c r="AK98" s="122"/>
      <c r="AL98" s="122"/>
      <c r="AM98" s="122"/>
      <c r="AN98" s="122">
        <f>ROUND(AG98 + AV98, 2)</f>
        <v>0</v>
      </c>
      <c r="AO98" s="122"/>
      <c r="AP98" s="122"/>
      <c r="AQ98" s="41"/>
      <c r="AR98" s="42"/>
      <c r="AS98" s="123">
        <v>0</v>
      </c>
      <c r="AT98" s="124" t="s">
        <v>96</v>
      </c>
      <c r="AU98" s="124" t="s">
        <v>48</v>
      </c>
      <c r="AV98" s="125">
        <f>ROUND(IF(AU98="základní",AG98*L34,IF(AU98="snížená",AG98*L35,0)), 2)</f>
        <v>0</v>
      </c>
      <c r="AW98" s="41"/>
      <c r="AX98" s="41"/>
      <c r="AY98" s="41"/>
      <c r="AZ98" s="41"/>
      <c r="BA98" s="41"/>
      <c r="BB98" s="41"/>
      <c r="BC98" s="41"/>
      <c r="BD98" s="41"/>
      <c r="BE98" s="41"/>
      <c r="BF98" s="41"/>
      <c r="BG98" s="41"/>
      <c r="BV98" s="18" t="s">
        <v>97</v>
      </c>
      <c r="BY98" s="126">
        <f>IF(AU98="základní",AV98,0)</f>
        <v>0</v>
      </c>
      <c r="BZ98" s="126">
        <f>IF(AU98="snížená",AV98,0)</f>
        <v>0</v>
      </c>
      <c r="CA98" s="126">
        <v>0</v>
      </c>
      <c r="CB98" s="126">
        <v>0</v>
      </c>
      <c r="CC98" s="126">
        <v>0</v>
      </c>
      <c r="CD98" s="126">
        <f>IF(AU98="základní",AG98,0)</f>
        <v>0</v>
      </c>
      <c r="CE98" s="126">
        <f>IF(AU98="snížená",AG98,0)</f>
        <v>0</v>
      </c>
      <c r="CF98" s="126">
        <f>IF(AU98="zákl. přenesená",AG98,0)</f>
        <v>0</v>
      </c>
      <c r="CG98" s="126">
        <f>IF(AU98="sníž. přenesená",AG98,0)</f>
        <v>0</v>
      </c>
      <c r="CH98" s="126">
        <f>IF(AU98="nulová",AG98,0)</f>
        <v>0</v>
      </c>
      <c r="CI98" s="18">
        <f>IF(AU98="základní",1,IF(AU98="snížená",2,IF(AU98="zákl. přenesená",4,IF(AU98="sníž. přenesená",5,3))))</f>
        <v>1</v>
      </c>
      <c r="CJ98" s="18">
        <f>IF(AT98="stavební čast",1,IF(AT98="investiční čast",2,3))</f>
        <v>1</v>
      </c>
      <c r="CK98" s="18" t="str">
        <f>IF(D98="Vyplň vlastní","","x")</f>
        <v>x</v>
      </c>
    </row>
    <row r="99" s="2" customFormat="1" ht="19.92" customHeight="1">
      <c r="A99" s="41"/>
      <c r="B99" s="42"/>
      <c r="C99" s="41"/>
      <c r="D99" s="127" t="s">
        <v>98</v>
      </c>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0"/>
      <c r="AC99" s="41"/>
      <c r="AD99" s="41"/>
      <c r="AE99" s="41"/>
      <c r="AF99" s="41"/>
      <c r="AG99" s="121">
        <f>ROUND(AG94 * AS99, 2)</f>
        <v>0</v>
      </c>
      <c r="AH99" s="122"/>
      <c r="AI99" s="122"/>
      <c r="AJ99" s="122"/>
      <c r="AK99" s="122"/>
      <c r="AL99" s="122"/>
      <c r="AM99" s="122"/>
      <c r="AN99" s="122">
        <f>ROUND(AG99 + AV99, 2)</f>
        <v>0</v>
      </c>
      <c r="AO99" s="122"/>
      <c r="AP99" s="122"/>
      <c r="AQ99" s="41"/>
      <c r="AR99" s="42"/>
      <c r="AS99" s="123">
        <v>0</v>
      </c>
      <c r="AT99" s="124" t="s">
        <v>96</v>
      </c>
      <c r="AU99" s="124" t="s">
        <v>48</v>
      </c>
      <c r="AV99" s="125">
        <f>ROUND(IF(AU99="základní",AG99*L34,IF(AU99="snížená",AG99*L35,0)), 2)</f>
        <v>0</v>
      </c>
      <c r="AW99" s="41"/>
      <c r="AX99" s="41"/>
      <c r="AY99" s="41"/>
      <c r="AZ99" s="41"/>
      <c r="BA99" s="41"/>
      <c r="BB99" s="41"/>
      <c r="BC99" s="41"/>
      <c r="BD99" s="41"/>
      <c r="BE99" s="41"/>
      <c r="BF99" s="41"/>
      <c r="BG99" s="41"/>
      <c r="BV99" s="18" t="s">
        <v>99</v>
      </c>
      <c r="BY99" s="126">
        <f>IF(AU99="základní",AV99,0)</f>
        <v>0</v>
      </c>
      <c r="BZ99" s="126">
        <f>IF(AU99="snížená",AV99,0)</f>
        <v>0</v>
      </c>
      <c r="CA99" s="126">
        <v>0</v>
      </c>
      <c r="CB99" s="126">
        <v>0</v>
      </c>
      <c r="CC99" s="126">
        <v>0</v>
      </c>
      <c r="CD99" s="126">
        <f>IF(AU99="základní",AG99,0)</f>
        <v>0</v>
      </c>
      <c r="CE99" s="126">
        <f>IF(AU99="snížená",AG99,0)</f>
        <v>0</v>
      </c>
      <c r="CF99" s="126">
        <f>IF(AU99="zákl. přenesená",AG99,0)</f>
        <v>0</v>
      </c>
      <c r="CG99" s="126">
        <f>IF(AU99="sníž. přenesená",AG99,0)</f>
        <v>0</v>
      </c>
      <c r="CH99" s="126">
        <f>IF(AU99="nulová",AG99,0)</f>
        <v>0</v>
      </c>
      <c r="CI99" s="18">
        <f>IF(AU99="základní",1,IF(AU99="snížená",2,IF(AU99="zákl. přenesená",4,IF(AU99="sníž. přenesená",5,3))))</f>
        <v>1</v>
      </c>
      <c r="CJ99" s="18">
        <f>IF(AT99="stavební čast",1,IF(AT99="investiční čast",2,3))</f>
        <v>1</v>
      </c>
      <c r="CK99" s="18" t="str">
        <f>IF(D99="Vyplň vlastní","","x")</f>
        <v/>
      </c>
    </row>
    <row r="100" s="2" customFormat="1" ht="19.92" customHeight="1">
      <c r="A100" s="41"/>
      <c r="B100" s="42"/>
      <c r="C100" s="41"/>
      <c r="D100" s="127" t="s">
        <v>98</v>
      </c>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0"/>
      <c r="AC100" s="41"/>
      <c r="AD100" s="41"/>
      <c r="AE100" s="41"/>
      <c r="AF100" s="41"/>
      <c r="AG100" s="121">
        <f>ROUND(AG94 * AS100, 2)</f>
        <v>0</v>
      </c>
      <c r="AH100" s="122"/>
      <c r="AI100" s="122"/>
      <c r="AJ100" s="122"/>
      <c r="AK100" s="122"/>
      <c r="AL100" s="122"/>
      <c r="AM100" s="122"/>
      <c r="AN100" s="122">
        <f>ROUND(AG100 + AV100, 2)</f>
        <v>0</v>
      </c>
      <c r="AO100" s="122"/>
      <c r="AP100" s="122"/>
      <c r="AQ100" s="41"/>
      <c r="AR100" s="42"/>
      <c r="AS100" s="123">
        <v>0</v>
      </c>
      <c r="AT100" s="124" t="s">
        <v>96</v>
      </c>
      <c r="AU100" s="124" t="s">
        <v>48</v>
      </c>
      <c r="AV100" s="125">
        <f>ROUND(IF(AU100="základní",AG100*L34,IF(AU100="snížená",AG100*L35,0)), 2)</f>
        <v>0</v>
      </c>
      <c r="AW100" s="41"/>
      <c r="AX100" s="41"/>
      <c r="AY100" s="41"/>
      <c r="AZ100" s="41"/>
      <c r="BA100" s="41"/>
      <c r="BB100" s="41"/>
      <c r="BC100" s="41"/>
      <c r="BD100" s="41"/>
      <c r="BE100" s="41"/>
      <c r="BF100" s="41"/>
      <c r="BG100" s="41"/>
      <c r="BV100" s="18" t="s">
        <v>99</v>
      </c>
      <c r="BY100" s="126">
        <f>IF(AU100="základní",AV100,0)</f>
        <v>0</v>
      </c>
      <c r="BZ100" s="126">
        <f>IF(AU100="snížená",AV100,0)</f>
        <v>0</v>
      </c>
      <c r="CA100" s="126">
        <v>0</v>
      </c>
      <c r="CB100" s="126">
        <v>0</v>
      </c>
      <c r="CC100" s="126">
        <v>0</v>
      </c>
      <c r="CD100" s="126">
        <f>IF(AU100="základní",AG100,0)</f>
        <v>0</v>
      </c>
      <c r="CE100" s="126">
        <f>IF(AU100="snížená",AG100,0)</f>
        <v>0</v>
      </c>
      <c r="CF100" s="126">
        <f>IF(AU100="zákl. přenesená",AG100,0)</f>
        <v>0</v>
      </c>
      <c r="CG100" s="126">
        <f>IF(AU100="sníž. přenesená",AG100,0)</f>
        <v>0</v>
      </c>
      <c r="CH100" s="126">
        <f>IF(AU100="nulová",AG100,0)</f>
        <v>0</v>
      </c>
      <c r="CI100" s="18">
        <f>IF(AU100="základní",1,IF(AU100="snížená",2,IF(AU100="zákl. přenesená",4,IF(AU100="sníž. přenesená",5,3))))</f>
        <v>1</v>
      </c>
      <c r="CJ100" s="18">
        <f>IF(AT100="stavební čast",1,IF(AT100="investiční čast",2,3))</f>
        <v>1</v>
      </c>
      <c r="CK100" s="18" t="str">
        <f>IF(D100="Vyplň vlastní","","x")</f>
        <v/>
      </c>
    </row>
    <row r="101" s="2" customFormat="1" ht="19.92" customHeight="1">
      <c r="A101" s="41"/>
      <c r="B101" s="42"/>
      <c r="C101" s="41"/>
      <c r="D101" s="127" t="s">
        <v>98</v>
      </c>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0"/>
      <c r="AC101" s="41"/>
      <c r="AD101" s="41"/>
      <c r="AE101" s="41"/>
      <c r="AF101" s="41"/>
      <c r="AG101" s="121">
        <f>ROUND(AG94 * AS101, 2)</f>
        <v>0</v>
      </c>
      <c r="AH101" s="122"/>
      <c r="AI101" s="122"/>
      <c r="AJ101" s="122"/>
      <c r="AK101" s="122"/>
      <c r="AL101" s="122"/>
      <c r="AM101" s="122"/>
      <c r="AN101" s="122">
        <f>ROUND(AG101 + AV101, 2)</f>
        <v>0</v>
      </c>
      <c r="AO101" s="122"/>
      <c r="AP101" s="122"/>
      <c r="AQ101" s="41"/>
      <c r="AR101" s="42"/>
      <c r="AS101" s="128">
        <v>0</v>
      </c>
      <c r="AT101" s="129" t="s">
        <v>96</v>
      </c>
      <c r="AU101" s="129" t="s">
        <v>48</v>
      </c>
      <c r="AV101" s="130">
        <f>ROUND(IF(AU101="základní",AG101*L34,IF(AU101="snížená",AG101*L35,0)), 2)</f>
        <v>0</v>
      </c>
      <c r="AW101" s="41"/>
      <c r="AX101" s="41"/>
      <c r="AY101" s="41"/>
      <c r="AZ101" s="41"/>
      <c r="BA101" s="41"/>
      <c r="BB101" s="41"/>
      <c r="BC101" s="41"/>
      <c r="BD101" s="41"/>
      <c r="BE101" s="41"/>
      <c r="BF101" s="41"/>
      <c r="BG101" s="41"/>
      <c r="BV101" s="18" t="s">
        <v>99</v>
      </c>
      <c r="BY101" s="126">
        <f>IF(AU101="základní",AV101,0)</f>
        <v>0</v>
      </c>
      <c r="BZ101" s="126">
        <f>IF(AU101="snížená",AV101,0)</f>
        <v>0</v>
      </c>
      <c r="CA101" s="126">
        <v>0</v>
      </c>
      <c r="CB101" s="126">
        <v>0</v>
      </c>
      <c r="CC101" s="126">
        <v>0</v>
      </c>
      <c r="CD101" s="126">
        <f>IF(AU101="základní",AG101,0)</f>
        <v>0</v>
      </c>
      <c r="CE101" s="126">
        <f>IF(AU101="snížená",AG101,0)</f>
        <v>0</v>
      </c>
      <c r="CF101" s="126">
        <f>IF(AU101="zákl. přenesená",AG101,0)</f>
        <v>0</v>
      </c>
      <c r="CG101" s="126">
        <f>IF(AU101="sníž. přenesená",AG101,0)</f>
        <v>0</v>
      </c>
      <c r="CH101" s="126">
        <f>IF(AU101="nulová",AG101,0)</f>
        <v>0</v>
      </c>
      <c r="CI101" s="18">
        <f>IF(AU101="základní",1,IF(AU101="snížená",2,IF(AU101="zákl. přenesená",4,IF(AU101="sníž. přenesená",5,3))))</f>
        <v>1</v>
      </c>
      <c r="CJ101" s="18">
        <f>IF(AT101="stavební čast",1,IF(AT101="investiční čast",2,3))</f>
        <v>1</v>
      </c>
      <c r="CK101" s="18" t="str">
        <f>IF(D101="Vyplň vlastní","","x")</f>
        <v/>
      </c>
    </row>
    <row r="102" s="2" customFormat="1" ht="10.8" customHeight="1">
      <c r="A102" s="41"/>
      <c r="B102" s="42"/>
      <c r="C102" s="41"/>
      <c r="D102" s="41"/>
      <c r="E102" s="41"/>
      <c r="F102" s="41"/>
      <c r="G102" s="41"/>
      <c r="H102" s="41"/>
      <c r="I102" s="41"/>
      <c r="J102" s="41"/>
      <c r="K102" s="41"/>
      <c r="L102" s="41"/>
      <c r="M102" s="41"/>
      <c r="N102" s="41"/>
      <c r="O102" s="41"/>
      <c r="P102" s="41"/>
      <c r="Q102" s="41"/>
      <c r="R102" s="41"/>
      <c r="S102" s="41"/>
      <c r="T102" s="41"/>
      <c r="U102" s="41"/>
      <c r="V102" s="41"/>
      <c r="W102" s="41"/>
      <c r="X102" s="41"/>
      <c r="Y102" s="41"/>
      <c r="Z102" s="41"/>
      <c r="AA102" s="41"/>
      <c r="AB102" s="41"/>
      <c r="AC102" s="41"/>
      <c r="AD102" s="41"/>
      <c r="AE102" s="41"/>
      <c r="AF102" s="41"/>
      <c r="AG102" s="41"/>
      <c r="AH102" s="41"/>
      <c r="AI102" s="41"/>
      <c r="AJ102" s="41"/>
      <c r="AK102" s="41"/>
      <c r="AL102" s="41"/>
      <c r="AM102" s="41"/>
      <c r="AN102" s="41"/>
      <c r="AO102" s="41"/>
      <c r="AP102" s="41"/>
      <c r="AQ102" s="41"/>
      <c r="AR102" s="42"/>
      <c r="AS102" s="41"/>
      <c r="AT102" s="41"/>
      <c r="AU102" s="41"/>
      <c r="AV102" s="41"/>
      <c r="AW102" s="41"/>
      <c r="AX102" s="41"/>
      <c r="AY102" s="41"/>
      <c r="AZ102" s="41"/>
      <c r="BA102" s="41"/>
      <c r="BB102" s="41"/>
      <c r="BC102" s="41"/>
      <c r="BD102" s="41"/>
      <c r="BE102" s="41"/>
      <c r="BF102" s="41"/>
      <c r="BG102" s="41"/>
    </row>
    <row r="103" s="2" customFormat="1" ht="30" customHeight="1">
      <c r="A103" s="41"/>
      <c r="B103" s="42"/>
      <c r="C103" s="131" t="s">
        <v>100</v>
      </c>
      <c r="D103" s="132"/>
      <c r="E103" s="132"/>
      <c r="F103" s="132"/>
      <c r="G103" s="132"/>
      <c r="H103" s="132"/>
      <c r="I103" s="132"/>
      <c r="J103" s="132"/>
      <c r="K103" s="132"/>
      <c r="L103" s="132"/>
      <c r="M103" s="132"/>
      <c r="N103" s="132"/>
      <c r="O103" s="132"/>
      <c r="P103" s="132"/>
      <c r="Q103" s="132"/>
      <c r="R103" s="132"/>
      <c r="S103" s="132"/>
      <c r="T103" s="132"/>
      <c r="U103" s="132"/>
      <c r="V103" s="132"/>
      <c r="W103" s="132"/>
      <c r="X103" s="132"/>
      <c r="Y103" s="132"/>
      <c r="Z103" s="132"/>
      <c r="AA103" s="132"/>
      <c r="AB103" s="132"/>
      <c r="AC103" s="132"/>
      <c r="AD103" s="132"/>
      <c r="AE103" s="132"/>
      <c r="AF103" s="132"/>
      <c r="AG103" s="133">
        <f>ROUND(AG94 + AG97, 2)</f>
        <v>0</v>
      </c>
      <c r="AH103" s="133"/>
      <c r="AI103" s="133"/>
      <c r="AJ103" s="133"/>
      <c r="AK103" s="133"/>
      <c r="AL103" s="133"/>
      <c r="AM103" s="133"/>
      <c r="AN103" s="133">
        <f>ROUND(AN94 + AN97, 2)</f>
        <v>0</v>
      </c>
      <c r="AO103" s="133"/>
      <c r="AP103" s="133"/>
      <c r="AQ103" s="132"/>
      <c r="AR103" s="42"/>
      <c r="AS103" s="41"/>
      <c r="AT103" s="41"/>
      <c r="AU103" s="41"/>
      <c r="AV103" s="41"/>
      <c r="AW103" s="41"/>
      <c r="AX103" s="41"/>
      <c r="AY103" s="41"/>
      <c r="AZ103" s="41"/>
      <c r="BA103" s="41"/>
      <c r="BB103" s="41"/>
      <c r="BC103" s="41"/>
      <c r="BD103" s="41"/>
      <c r="BE103" s="41"/>
      <c r="BF103" s="41"/>
      <c r="BG103" s="41"/>
    </row>
    <row r="104" s="2" customFormat="1" ht="6.96" customHeight="1">
      <c r="A104" s="41"/>
      <c r="B104" s="63"/>
      <c r="C104" s="64"/>
      <c r="D104" s="64"/>
      <c r="E104" s="64"/>
      <c r="F104" s="64"/>
      <c r="G104" s="64"/>
      <c r="H104" s="64"/>
      <c r="I104" s="64"/>
      <c r="J104" s="64"/>
      <c r="K104" s="64"/>
      <c r="L104" s="64"/>
      <c r="M104" s="64"/>
      <c r="N104" s="64"/>
      <c r="O104" s="64"/>
      <c r="P104" s="64"/>
      <c r="Q104" s="64"/>
      <c r="R104" s="64"/>
      <c r="S104" s="64"/>
      <c r="T104" s="64"/>
      <c r="U104" s="64"/>
      <c r="V104" s="64"/>
      <c r="W104" s="64"/>
      <c r="X104" s="64"/>
      <c r="Y104" s="64"/>
      <c r="Z104" s="64"/>
      <c r="AA104" s="64"/>
      <c r="AB104" s="64"/>
      <c r="AC104" s="64"/>
      <c r="AD104" s="64"/>
      <c r="AE104" s="64"/>
      <c r="AF104" s="64"/>
      <c r="AG104" s="64"/>
      <c r="AH104" s="64"/>
      <c r="AI104" s="64"/>
      <c r="AJ104" s="64"/>
      <c r="AK104" s="64"/>
      <c r="AL104" s="64"/>
      <c r="AM104" s="64"/>
      <c r="AN104" s="64"/>
      <c r="AO104" s="64"/>
      <c r="AP104" s="64"/>
      <c r="AQ104" s="64"/>
      <c r="AR104" s="42"/>
      <c r="AS104" s="41"/>
      <c r="AT104" s="41"/>
      <c r="AU104" s="41"/>
      <c r="AV104" s="41"/>
      <c r="AW104" s="41"/>
      <c r="AX104" s="41"/>
      <c r="AY104" s="41"/>
      <c r="AZ104" s="41"/>
      <c r="BA104" s="41"/>
      <c r="BB104" s="41"/>
      <c r="BC104" s="41"/>
      <c r="BD104" s="41"/>
      <c r="BE104" s="41"/>
      <c r="BF104" s="41"/>
      <c r="BG104" s="41"/>
    </row>
  </sheetData>
  <mergeCells count="62">
    <mergeCell ref="L85:AO85"/>
    <mergeCell ref="AM87:AN87"/>
    <mergeCell ref="AM89:AP89"/>
    <mergeCell ref="AS89:AT91"/>
    <mergeCell ref="AM90:AP90"/>
    <mergeCell ref="AN92:AP92"/>
    <mergeCell ref="C92:G92"/>
    <mergeCell ref="I92:AF92"/>
    <mergeCell ref="AG92:AM92"/>
    <mergeCell ref="AG95:AM95"/>
    <mergeCell ref="J95:AF95"/>
    <mergeCell ref="D95:H95"/>
    <mergeCell ref="AN95:AP95"/>
    <mergeCell ref="AG98:AM98"/>
    <mergeCell ref="D98:AB98"/>
    <mergeCell ref="AN98:AP98"/>
    <mergeCell ref="AN99:AP99"/>
    <mergeCell ref="D99:AB99"/>
    <mergeCell ref="AG99:AM99"/>
    <mergeCell ref="D100:AB100"/>
    <mergeCell ref="AG100:AM100"/>
    <mergeCell ref="AN100:AP100"/>
    <mergeCell ref="D101:AB101"/>
    <mergeCell ref="AG101:AM101"/>
    <mergeCell ref="AN101:AP101"/>
    <mergeCell ref="AG94:AM94"/>
    <mergeCell ref="AN94:AP94"/>
    <mergeCell ref="AG97:AM97"/>
    <mergeCell ref="AN97:AP97"/>
    <mergeCell ref="AG103:AM103"/>
    <mergeCell ref="AN103:AP103"/>
    <mergeCell ref="BG5:BG34"/>
    <mergeCell ref="K5:AO5"/>
    <mergeCell ref="K6:AO6"/>
    <mergeCell ref="E14:AJ14"/>
    <mergeCell ref="E23:AN23"/>
    <mergeCell ref="AK26:AO26"/>
    <mergeCell ref="AK27:AO27"/>
    <mergeCell ref="AK28:AO28"/>
    <mergeCell ref="AK29:AO29"/>
    <mergeCell ref="AK31:AO31"/>
    <mergeCell ref="L33:P33"/>
    <mergeCell ref="W33:AE33"/>
    <mergeCell ref="AK33:AO33"/>
    <mergeCell ref="L34:P34"/>
    <mergeCell ref="W34:AE34"/>
    <mergeCell ref="AK34:AO34"/>
    <mergeCell ref="L35:P35"/>
    <mergeCell ref="AK35:AO35"/>
    <mergeCell ref="W35:AE35"/>
    <mergeCell ref="W36:AE36"/>
    <mergeCell ref="L36:P36"/>
    <mergeCell ref="AK36:AO36"/>
    <mergeCell ref="AK37:AO37"/>
    <mergeCell ref="L37:P37"/>
    <mergeCell ref="W37:AE37"/>
    <mergeCell ref="AK38:AO38"/>
    <mergeCell ref="W38:AE38"/>
    <mergeCell ref="L38:P38"/>
    <mergeCell ref="X40:AB40"/>
    <mergeCell ref="AK40:AO40"/>
    <mergeCell ref="AR2:BG2"/>
  </mergeCells>
  <dataValidations count="2">
    <dataValidation type="list" allowBlank="1" showInputMessage="1" showErrorMessage="1" error="Povoleny jsou hodnoty základní, snížená, zákl. přenesená, sníž. přenesená, nulová." sqref="AU97:AU101">
      <formula1>"základní, snížená, zákl. přenesená, sníž. přenesená, nulová"</formula1>
    </dataValidation>
    <dataValidation type="list" allowBlank="1" showInputMessage="1" showErrorMessage="1" error="Povoleny jsou hodnoty stavební čast, technologická čast, investiční čast." sqref="AT97:AT101">
      <formula1>"stavební čast, technologická čast, investiční čast"</formula1>
    </dataValidation>
  </dataValidations>
  <hyperlinks>
    <hyperlink ref="A95" location="'2021-004 - Holoubkov- vým...'!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15.5" style="1" customWidth="1"/>
    <col min="13" max="13" width="9.332031" style="1" customWidth="1"/>
    <col min="14" max="14" width="10.83203" style="1" hidden="1" customWidth="1"/>
    <col min="15" max="15" width="9.332031" style="1" hidden="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4.16016" style="1" hidden="1" customWidth="1"/>
    <col min="23" max="23" width="14.16016" style="1" hidden="1" customWidth="1"/>
    <col min="24" max="24" width="14.16016" style="1" hidden="1" customWidth="1"/>
    <col min="25" max="25" width="12.33203" style="1" hidden="1" customWidth="1"/>
    <col min="26" max="26" width="16.33203" style="1" customWidth="1"/>
    <col min="27" max="27" width="12.33203" style="1" customWidth="1"/>
    <col min="28" max="28" width="15"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M2" s="17" t="s">
        <v>6</v>
      </c>
      <c r="N2" s="1"/>
      <c r="O2" s="1"/>
      <c r="P2" s="1"/>
      <c r="Q2" s="1"/>
      <c r="R2" s="1"/>
      <c r="S2" s="1"/>
      <c r="T2" s="1"/>
      <c r="U2" s="1"/>
      <c r="V2" s="1"/>
      <c r="W2" s="1"/>
      <c r="X2" s="1"/>
      <c r="Y2" s="1"/>
      <c r="Z2" s="1"/>
      <c r="AT2" s="18" t="s">
        <v>5</v>
      </c>
    </row>
    <row r="3" s="1" customFormat="1" ht="6.96" customHeight="1">
      <c r="B3" s="19"/>
      <c r="C3" s="20"/>
      <c r="D3" s="20"/>
      <c r="E3" s="20"/>
      <c r="F3" s="20"/>
      <c r="G3" s="20"/>
      <c r="H3" s="20"/>
      <c r="I3" s="20"/>
      <c r="J3" s="20"/>
      <c r="K3" s="20"/>
      <c r="L3" s="20"/>
      <c r="M3" s="21"/>
      <c r="AT3" s="18" t="s">
        <v>101</v>
      </c>
    </row>
    <row r="4" s="1" customFormat="1" ht="24.96" customHeight="1">
      <c r="B4" s="21"/>
      <c r="D4" s="22" t="s">
        <v>102</v>
      </c>
      <c r="M4" s="21"/>
      <c r="N4" s="134" t="s">
        <v>11</v>
      </c>
      <c r="AT4" s="18" t="s">
        <v>3</v>
      </c>
    </row>
    <row r="5" s="1" customFormat="1" ht="6.96" customHeight="1">
      <c r="B5" s="21"/>
      <c r="M5" s="21"/>
    </row>
    <row r="6" s="2" customFormat="1" ht="12" customHeight="1">
      <c r="A6" s="41"/>
      <c r="B6" s="42"/>
      <c r="C6" s="41"/>
      <c r="D6" s="31" t="s">
        <v>17</v>
      </c>
      <c r="E6" s="41"/>
      <c r="F6" s="41"/>
      <c r="G6" s="41"/>
      <c r="H6" s="41"/>
      <c r="I6" s="41"/>
      <c r="J6" s="41"/>
      <c r="K6" s="41"/>
      <c r="L6" s="41"/>
      <c r="M6" s="58"/>
      <c r="S6" s="41"/>
      <c r="T6" s="41"/>
      <c r="U6" s="41"/>
      <c r="V6" s="41"/>
      <c r="W6" s="41"/>
      <c r="X6" s="41"/>
      <c r="Y6" s="41"/>
      <c r="Z6" s="41"/>
      <c r="AA6" s="41"/>
      <c r="AB6" s="41"/>
      <c r="AC6" s="41"/>
      <c r="AD6" s="41"/>
      <c r="AE6" s="41"/>
    </row>
    <row r="7" s="2" customFormat="1" ht="16.5" customHeight="1">
      <c r="A7" s="41"/>
      <c r="B7" s="42"/>
      <c r="C7" s="41"/>
      <c r="D7" s="41"/>
      <c r="E7" s="70" t="s">
        <v>18</v>
      </c>
      <c r="F7" s="41"/>
      <c r="G7" s="41"/>
      <c r="H7" s="41"/>
      <c r="I7" s="41"/>
      <c r="J7" s="41"/>
      <c r="K7" s="41"/>
      <c r="L7" s="41"/>
      <c r="M7" s="58"/>
      <c r="S7" s="41"/>
      <c r="T7" s="41"/>
      <c r="U7" s="41"/>
      <c r="V7" s="41"/>
      <c r="W7" s="41"/>
      <c r="X7" s="41"/>
      <c r="Y7" s="41"/>
      <c r="Z7" s="41"/>
      <c r="AA7" s="41"/>
      <c r="AB7" s="41"/>
      <c r="AC7" s="41"/>
      <c r="AD7" s="41"/>
      <c r="AE7" s="41"/>
    </row>
    <row r="8" s="2" customFormat="1">
      <c r="A8" s="41"/>
      <c r="B8" s="42"/>
      <c r="C8" s="41"/>
      <c r="D8" s="41"/>
      <c r="E8" s="41"/>
      <c r="F8" s="41"/>
      <c r="G8" s="41"/>
      <c r="H8" s="41"/>
      <c r="I8" s="41"/>
      <c r="J8" s="41"/>
      <c r="K8" s="41"/>
      <c r="L8" s="41"/>
      <c r="M8" s="58"/>
      <c r="S8" s="41"/>
      <c r="T8" s="41"/>
      <c r="U8" s="41"/>
      <c r="V8" s="41"/>
      <c r="W8" s="41"/>
      <c r="X8" s="41"/>
      <c r="Y8" s="41"/>
      <c r="Z8" s="41"/>
      <c r="AA8" s="41"/>
      <c r="AB8" s="41"/>
      <c r="AC8" s="41"/>
      <c r="AD8" s="41"/>
      <c r="AE8" s="41"/>
    </row>
    <row r="9" s="2" customFormat="1" ht="12" customHeight="1">
      <c r="A9" s="41"/>
      <c r="B9" s="42"/>
      <c r="C9" s="41"/>
      <c r="D9" s="31" t="s">
        <v>19</v>
      </c>
      <c r="E9" s="41"/>
      <c r="F9" s="26" t="s">
        <v>1</v>
      </c>
      <c r="G9" s="41"/>
      <c r="H9" s="41"/>
      <c r="I9" s="31" t="s">
        <v>20</v>
      </c>
      <c r="J9" s="26" t="s">
        <v>1</v>
      </c>
      <c r="K9" s="41"/>
      <c r="L9" s="41"/>
      <c r="M9" s="58"/>
      <c r="S9" s="41"/>
      <c r="T9" s="41"/>
      <c r="U9" s="41"/>
      <c r="V9" s="41"/>
      <c r="W9" s="41"/>
      <c r="X9" s="41"/>
      <c r="Y9" s="41"/>
      <c r="Z9" s="41"/>
      <c r="AA9" s="41"/>
      <c r="AB9" s="41"/>
      <c r="AC9" s="41"/>
      <c r="AD9" s="41"/>
      <c r="AE9" s="41"/>
    </row>
    <row r="10" s="2" customFormat="1" ht="12" customHeight="1">
      <c r="A10" s="41"/>
      <c r="B10" s="42"/>
      <c r="C10" s="41"/>
      <c r="D10" s="31" t="s">
        <v>21</v>
      </c>
      <c r="E10" s="41"/>
      <c r="F10" s="26" t="s">
        <v>22</v>
      </c>
      <c r="G10" s="41"/>
      <c r="H10" s="41"/>
      <c r="I10" s="31" t="s">
        <v>23</v>
      </c>
      <c r="J10" s="72" t="str">
        <f>'Rekapitulace stavby'!AN8</f>
        <v>4. 3. 2021</v>
      </c>
      <c r="K10" s="41"/>
      <c r="L10" s="41"/>
      <c r="M10" s="58"/>
      <c r="S10" s="41"/>
      <c r="T10" s="41"/>
      <c r="U10" s="41"/>
      <c r="V10" s="41"/>
      <c r="W10" s="41"/>
      <c r="X10" s="41"/>
      <c r="Y10" s="41"/>
      <c r="Z10" s="41"/>
      <c r="AA10" s="41"/>
      <c r="AB10" s="41"/>
      <c r="AC10" s="41"/>
      <c r="AD10" s="41"/>
      <c r="AE10" s="41"/>
    </row>
    <row r="11" s="2" customFormat="1" ht="10.8" customHeight="1">
      <c r="A11" s="41"/>
      <c r="B11" s="42"/>
      <c r="C11" s="41"/>
      <c r="D11" s="41"/>
      <c r="E11" s="41"/>
      <c r="F11" s="41"/>
      <c r="G11" s="41"/>
      <c r="H11" s="41"/>
      <c r="I11" s="41"/>
      <c r="J11" s="41"/>
      <c r="K11" s="41"/>
      <c r="L11" s="41"/>
      <c r="M11" s="58"/>
      <c r="S11" s="41"/>
      <c r="T11" s="41"/>
      <c r="U11" s="41"/>
      <c r="V11" s="41"/>
      <c r="W11" s="41"/>
      <c r="X11" s="41"/>
      <c r="Y11" s="41"/>
      <c r="Z11" s="41"/>
      <c r="AA11" s="41"/>
      <c r="AB11" s="41"/>
      <c r="AC11" s="41"/>
      <c r="AD11" s="41"/>
      <c r="AE11" s="41"/>
    </row>
    <row r="12" s="2" customFormat="1" ht="12" customHeight="1">
      <c r="A12" s="41"/>
      <c r="B12" s="42"/>
      <c r="C12" s="41"/>
      <c r="D12" s="31" t="s">
        <v>25</v>
      </c>
      <c r="E12" s="41"/>
      <c r="F12" s="41"/>
      <c r="G12" s="41"/>
      <c r="H12" s="41"/>
      <c r="I12" s="31" t="s">
        <v>26</v>
      </c>
      <c r="J12" s="26" t="s">
        <v>27</v>
      </c>
      <c r="K12" s="41"/>
      <c r="L12" s="41"/>
      <c r="M12" s="58"/>
      <c r="S12" s="41"/>
      <c r="T12" s="41"/>
      <c r="U12" s="41"/>
      <c r="V12" s="41"/>
      <c r="W12" s="41"/>
      <c r="X12" s="41"/>
      <c r="Y12" s="41"/>
      <c r="Z12" s="41"/>
      <c r="AA12" s="41"/>
      <c r="AB12" s="41"/>
      <c r="AC12" s="41"/>
      <c r="AD12" s="41"/>
      <c r="AE12" s="41"/>
    </row>
    <row r="13" s="2" customFormat="1" ht="18" customHeight="1">
      <c r="A13" s="41"/>
      <c r="B13" s="42"/>
      <c r="C13" s="41"/>
      <c r="D13" s="41"/>
      <c r="E13" s="26" t="s">
        <v>28</v>
      </c>
      <c r="F13" s="41"/>
      <c r="G13" s="41"/>
      <c r="H13" s="41"/>
      <c r="I13" s="31" t="s">
        <v>29</v>
      </c>
      <c r="J13" s="26" t="s">
        <v>30</v>
      </c>
      <c r="K13" s="41"/>
      <c r="L13" s="41"/>
      <c r="M13" s="58"/>
      <c r="S13" s="41"/>
      <c r="T13" s="41"/>
      <c r="U13" s="41"/>
      <c r="V13" s="41"/>
      <c r="W13" s="41"/>
      <c r="X13" s="41"/>
      <c r="Y13" s="41"/>
      <c r="Z13" s="41"/>
      <c r="AA13" s="41"/>
      <c r="AB13" s="41"/>
      <c r="AC13" s="41"/>
      <c r="AD13" s="41"/>
      <c r="AE13" s="41"/>
    </row>
    <row r="14" s="2" customFormat="1" ht="6.96" customHeight="1">
      <c r="A14" s="41"/>
      <c r="B14" s="42"/>
      <c r="C14" s="41"/>
      <c r="D14" s="41"/>
      <c r="E14" s="41"/>
      <c r="F14" s="41"/>
      <c r="G14" s="41"/>
      <c r="H14" s="41"/>
      <c r="I14" s="41"/>
      <c r="J14" s="41"/>
      <c r="K14" s="41"/>
      <c r="L14" s="41"/>
      <c r="M14" s="58"/>
      <c r="S14" s="41"/>
      <c r="T14" s="41"/>
      <c r="U14" s="41"/>
      <c r="V14" s="41"/>
      <c r="W14" s="41"/>
      <c r="X14" s="41"/>
      <c r="Y14" s="41"/>
      <c r="Z14" s="41"/>
      <c r="AA14" s="41"/>
      <c r="AB14" s="41"/>
      <c r="AC14" s="41"/>
      <c r="AD14" s="41"/>
      <c r="AE14" s="41"/>
    </row>
    <row r="15" s="2" customFormat="1" ht="12" customHeight="1">
      <c r="A15" s="41"/>
      <c r="B15" s="42"/>
      <c r="C15" s="41"/>
      <c r="D15" s="31" t="s">
        <v>31</v>
      </c>
      <c r="E15" s="41"/>
      <c r="F15" s="41"/>
      <c r="G15" s="41"/>
      <c r="H15" s="41"/>
      <c r="I15" s="31" t="s">
        <v>26</v>
      </c>
      <c r="J15" s="32" t="str">
        <f>'Rekapitulace stavby'!AN13</f>
        <v>Vyplň údaj</v>
      </c>
      <c r="K15" s="41"/>
      <c r="L15" s="41"/>
      <c r="M15" s="58"/>
      <c r="S15" s="41"/>
      <c r="T15" s="41"/>
      <c r="U15" s="41"/>
      <c r="V15" s="41"/>
      <c r="W15" s="41"/>
      <c r="X15" s="41"/>
      <c r="Y15" s="41"/>
      <c r="Z15" s="41"/>
      <c r="AA15" s="41"/>
      <c r="AB15" s="41"/>
      <c r="AC15" s="41"/>
      <c r="AD15" s="41"/>
      <c r="AE15" s="41"/>
    </row>
    <row r="16" s="2" customFormat="1" ht="18" customHeight="1">
      <c r="A16" s="41"/>
      <c r="B16" s="42"/>
      <c r="C16" s="41"/>
      <c r="D16" s="41"/>
      <c r="E16" s="32" t="str">
        <f>'Rekapitulace stavby'!E14</f>
        <v>Vyplň údaj</v>
      </c>
      <c r="F16" s="26"/>
      <c r="G16" s="26"/>
      <c r="H16" s="26"/>
      <c r="I16" s="31" t="s">
        <v>29</v>
      </c>
      <c r="J16" s="32" t="str">
        <f>'Rekapitulace stavby'!AN14</f>
        <v>Vyplň údaj</v>
      </c>
      <c r="K16" s="41"/>
      <c r="L16" s="41"/>
      <c r="M16" s="58"/>
      <c r="S16" s="41"/>
      <c r="T16" s="41"/>
      <c r="U16" s="41"/>
      <c r="V16" s="41"/>
      <c r="W16" s="41"/>
      <c r="X16" s="41"/>
      <c r="Y16" s="41"/>
      <c r="Z16" s="41"/>
      <c r="AA16" s="41"/>
      <c r="AB16" s="41"/>
      <c r="AC16" s="41"/>
      <c r="AD16" s="41"/>
      <c r="AE16" s="41"/>
    </row>
    <row r="17" s="2" customFormat="1" ht="6.96" customHeight="1">
      <c r="A17" s="41"/>
      <c r="B17" s="42"/>
      <c r="C17" s="41"/>
      <c r="D17" s="41"/>
      <c r="E17" s="41"/>
      <c r="F17" s="41"/>
      <c r="G17" s="41"/>
      <c r="H17" s="41"/>
      <c r="I17" s="41"/>
      <c r="J17" s="41"/>
      <c r="K17" s="41"/>
      <c r="L17" s="41"/>
      <c r="M17" s="58"/>
      <c r="S17" s="41"/>
      <c r="T17" s="41"/>
      <c r="U17" s="41"/>
      <c r="V17" s="41"/>
      <c r="W17" s="41"/>
      <c r="X17" s="41"/>
      <c r="Y17" s="41"/>
      <c r="Z17" s="41"/>
      <c r="AA17" s="41"/>
      <c r="AB17" s="41"/>
      <c r="AC17" s="41"/>
      <c r="AD17" s="41"/>
      <c r="AE17" s="41"/>
    </row>
    <row r="18" s="2" customFormat="1" ht="12" customHeight="1">
      <c r="A18" s="41"/>
      <c r="B18" s="42"/>
      <c r="C18" s="41"/>
      <c r="D18" s="31" t="s">
        <v>33</v>
      </c>
      <c r="E18" s="41"/>
      <c r="F18" s="41"/>
      <c r="G18" s="41"/>
      <c r="H18" s="41"/>
      <c r="I18" s="31" t="s">
        <v>26</v>
      </c>
      <c r="J18" s="26" t="s">
        <v>34</v>
      </c>
      <c r="K18" s="41"/>
      <c r="L18" s="41"/>
      <c r="M18" s="58"/>
      <c r="S18" s="41"/>
      <c r="T18" s="41"/>
      <c r="U18" s="41"/>
      <c r="V18" s="41"/>
      <c r="W18" s="41"/>
      <c r="X18" s="41"/>
      <c r="Y18" s="41"/>
      <c r="Z18" s="41"/>
      <c r="AA18" s="41"/>
      <c r="AB18" s="41"/>
      <c r="AC18" s="41"/>
      <c r="AD18" s="41"/>
      <c r="AE18" s="41"/>
    </row>
    <row r="19" s="2" customFormat="1" ht="18" customHeight="1">
      <c r="A19" s="41"/>
      <c r="B19" s="42"/>
      <c r="C19" s="41"/>
      <c r="D19" s="41"/>
      <c r="E19" s="26" t="s">
        <v>35</v>
      </c>
      <c r="F19" s="41"/>
      <c r="G19" s="41"/>
      <c r="H19" s="41"/>
      <c r="I19" s="31" t="s">
        <v>29</v>
      </c>
      <c r="J19" s="26" t="s">
        <v>36</v>
      </c>
      <c r="K19" s="41"/>
      <c r="L19" s="41"/>
      <c r="M19" s="58"/>
      <c r="S19" s="41"/>
      <c r="T19" s="41"/>
      <c r="U19" s="41"/>
      <c r="V19" s="41"/>
      <c r="W19" s="41"/>
      <c r="X19" s="41"/>
      <c r="Y19" s="41"/>
      <c r="Z19" s="41"/>
      <c r="AA19" s="41"/>
      <c r="AB19" s="41"/>
      <c r="AC19" s="41"/>
      <c r="AD19" s="41"/>
      <c r="AE19" s="41"/>
    </row>
    <row r="20" s="2" customFormat="1" ht="6.96" customHeight="1">
      <c r="A20" s="41"/>
      <c r="B20" s="42"/>
      <c r="C20" s="41"/>
      <c r="D20" s="41"/>
      <c r="E20" s="41"/>
      <c r="F20" s="41"/>
      <c r="G20" s="41"/>
      <c r="H20" s="41"/>
      <c r="I20" s="41"/>
      <c r="J20" s="41"/>
      <c r="K20" s="41"/>
      <c r="L20" s="41"/>
      <c r="M20" s="58"/>
      <c r="S20" s="41"/>
      <c r="T20" s="41"/>
      <c r="U20" s="41"/>
      <c r="V20" s="41"/>
      <c r="W20" s="41"/>
      <c r="X20" s="41"/>
      <c r="Y20" s="41"/>
      <c r="Z20" s="41"/>
      <c r="AA20" s="41"/>
      <c r="AB20" s="41"/>
      <c r="AC20" s="41"/>
      <c r="AD20" s="41"/>
      <c r="AE20" s="41"/>
    </row>
    <row r="21" s="2" customFormat="1" ht="12" customHeight="1">
      <c r="A21" s="41"/>
      <c r="B21" s="42"/>
      <c r="C21" s="41"/>
      <c r="D21" s="31" t="s">
        <v>37</v>
      </c>
      <c r="E21" s="41"/>
      <c r="F21" s="41"/>
      <c r="G21" s="41"/>
      <c r="H21" s="41"/>
      <c r="I21" s="31" t="s">
        <v>26</v>
      </c>
      <c r="J21" s="26" t="s">
        <v>34</v>
      </c>
      <c r="K21" s="41"/>
      <c r="L21" s="41"/>
      <c r="M21" s="58"/>
      <c r="S21" s="41"/>
      <c r="T21" s="41"/>
      <c r="U21" s="41"/>
      <c r="V21" s="41"/>
      <c r="W21" s="41"/>
      <c r="X21" s="41"/>
      <c r="Y21" s="41"/>
      <c r="Z21" s="41"/>
      <c r="AA21" s="41"/>
      <c r="AB21" s="41"/>
      <c r="AC21" s="41"/>
      <c r="AD21" s="41"/>
      <c r="AE21" s="41"/>
    </row>
    <row r="22" s="2" customFormat="1" ht="18" customHeight="1">
      <c r="A22" s="41"/>
      <c r="B22" s="42"/>
      <c r="C22" s="41"/>
      <c r="D22" s="41"/>
      <c r="E22" s="26" t="s">
        <v>35</v>
      </c>
      <c r="F22" s="41"/>
      <c r="G22" s="41"/>
      <c r="H22" s="41"/>
      <c r="I22" s="31" t="s">
        <v>29</v>
      </c>
      <c r="J22" s="26" t="s">
        <v>36</v>
      </c>
      <c r="K22" s="41"/>
      <c r="L22" s="41"/>
      <c r="M22" s="58"/>
      <c r="S22" s="41"/>
      <c r="T22" s="41"/>
      <c r="U22" s="41"/>
      <c r="V22" s="41"/>
      <c r="W22" s="41"/>
      <c r="X22" s="41"/>
      <c r="Y22" s="41"/>
      <c r="Z22" s="41"/>
      <c r="AA22" s="41"/>
      <c r="AB22" s="41"/>
      <c r="AC22" s="41"/>
      <c r="AD22" s="41"/>
      <c r="AE22" s="41"/>
    </row>
    <row r="23" s="2" customFormat="1" ht="6.96" customHeight="1">
      <c r="A23" s="41"/>
      <c r="B23" s="42"/>
      <c r="C23" s="41"/>
      <c r="D23" s="41"/>
      <c r="E23" s="41"/>
      <c r="F23" s="41"/>
      <c r="G23" s="41"/>
      <c r="H23" s="41"/>
      <c r="I23" s="41"/>
      <c r="J23" s="41"/>
      <c r="K23" s="41"/>
      <c r="L23" s="41"/>
      <c r="M23" s="58"/>
      <c r="S23" s="41"/>
      <c r="T23" s="41"/>
      <c r="U23" s="41"/>
      <c r="V23" s="41"/>
      <c r="W23" s="41"/>
      <c r="X23" s="41"/>
      <c r="Y23" s="41"/>
      <c r="Z23" s="41"/>
      <c r="AA23" s="41"/>
      <c r="AB23" s="41"/>
      <c r="AC23" s="41"/>
      <c r="AD23" s="41"/>
      <c r="AE23" s="41"/>
    </row>
    <row r="24" s="2" customFormat="1" ht="12" customHeight="1">
      <c r="A24" s="41"/>
      <c r="B24" s="42"/>
      <c r="C24" s="41"/>
      <c r="D24" s="31" t="s">
        <v>38</v>
      </c>
      <c r="E24" s="41"/>
      <c r="F24" s="41"/>
      <c r="G24" s="41"/>
      <c r="H24" s="41"/>
      <c r="I24" s="41"/>
      <c r="J24" s="41"/>
      <c r="K24" s="41"/>
      <c r="L24" s="41"/>
      <c r="M24" s="58"/>
      <c r="S24" s="41"/>
      <c r="T24" s="41"/>
      <c r="U24" s="41"/>
      <c r="V24" s="41"/>
      <c r="W24" s="41"/>
      <c r="X24" s="41"/>
      <c r="Y24" s="41"/>
      <c r="Z24" s="41"/>
      <c r="AA24" s="41"/>
      <c r="AB24" s="41"/>
      <c r="AC24" s="41"/>
      <c r="AD24" s="41"/>
      <c r="AE24" s="41"/>
    </row>
    <row r="25" s="8" customFormat="1" ht="16.5" customHeight="1">
      <c r="A25" s="135"/>
      <c r="B25" s="136"/>
      <c r="C25" s="135"/>
      <c r="D25" s="135"/>
      <c r="E25" s="35" t="s">
        <v>1</v>
      </c>
      <c r="F25" s="35"/>
      <c r="G25" s="35"/>
      <c r="H25" s="35"/>
      <c r="I25" s="135"/>
      <c r="J25" s="135"/>
      <c r="K25" s="135"/>
      <c r="L25" s="135"/>
      <c r="M25" s="137"/>
      <c r="S25" s="135"/>
      <c r="T25" s="135"/>
      <c r="U25" s="135"/>
      <c r="V25" s="135"/>
      <c r="W25" s="135"/>
      <c r="X25" s="135"/>
      <c r="Y25" s="135"/>
      <c r="Z25" s="135"/>
      <c r="AA25" s="135"/>
      <c r="AB25" s="135"/>
      <c r="AC25" s="135"/>
      <c r="AD25" s="135"/>
      <c r="AE25" s="135"/>
    </row>
    <row r="26" s="2" customFormat="1" ht="6.96" customHeight="1">
      <c r="A26" s="41"/>
      <c r="B26" s="42"/>
      <c r="C26" s="41"/>
      <c r="D26" s="41"/>
      <c r="E26" s="41"/>
      <c r="F26" s="41"/>
      <c r="G26" s="41"/>
      <c r="H26" s="41"/>
      <c r="I26" s="41"/>
      <c r="J26" s="41"/>
      <c r="K26" s="41"/>
      <c r="L26" s="41"/>
      <c r="M26" s="58"/>
      <c r="S26" s="41"/>
      <c r="T26" s="41"/>
      <c r="U26" s="41"/>
      <c r="V26" s="41"/>
      <c r="W26" s="41"/>
      <c r="X26" s="41"/>
      <c r="Y26" s="41"/>
      <c r="Z26" s="41"/>
      <c r="AA26" s="41"/>
      <c r="AB26" s="41"/>
      <c r="AC26" s="41"/>
      <c r="AD26" s="41"/>
      <c r="AE26" s="41"/>
    </row>
    <row r="27" s="2" customFormat="1" ht="6.96" customHeight="1">
      <c r="A27" s="41"/>
      <c r="B27" s="42"/>
      <c r="C27" s="41"/>
      <c r="D27" s="93"/>
      <c r="E27" s="93"/>
      <c r="F27" s="93"/>
      <c r="G27" s="93"/>
      <c r="H27" s="93"/>
      <c r="I27" s="93"/>
      <c r="J27" s="93"/>
      <c r="K27" s="93"/>
      <c r="L27" s="93"/>
      <c r="M27" s="58"/>
      <c r="S27" s="41"/>
      <c r="T27" s="41"/>
      <c r="U27" s="41"/>
      <c r="V27" s="41"/>
      <c r="W27" s="41"/>
      <c r="X27" s="41"/>
      <c r="Y27" s="41"/>
      <c r="Z27" s="41"/>
      <c r="AA27" s="41"/>
      <c r="AB27" s="41"/>
      <c r="AC27" s="41"/>
      <c r="AD27" s="41"/>
      <c r="AE27" s="41"/>
    </row>
    <row r="28" s="2" customFormat="1">
      <c r="A28" s="41"/>
      <c r="B28" s="42"/>
      <c r="C28" s="41"/>
      <c r="D28" s="41"/>
      <c r="E28" s="31" t="s">
        <v>40</v>
      </c>
      <c r="F28" s="41"/>
      <c r="G28" s="41"/>
      <c r="H28" s="41"/>
      <c r="I28" s="41"/>
      <c r="J28" s="41"/>
      <c r="K28" s="138">
        <f>I94</f>
        <v>0</v>
      </c>
      <c r="L28" s="41"/>
      <c r="M28" s="58"/>
      <c r="S28" s="41"/>
      <c r="T28" s="41"/>
      <c r="U28" s="41"/>
      <c r="V28" s="41"/>
      <c r="W28" s="41"/>
      <c r="X28" s="41"/>
      <c r="Y28" s="41"/>
      <c r="Z28" s="41"/>
      <c r="AA28" s="41"/>
      <c r="AB28" s="41"/>
      <c r="AC28" s="41"/>
      <c r="AD28" s="41"/>
      <c r="AE28" s="41"/>
    </row>
    <row r="29" s="2" customFormat="1">
      <c r="A29" s="41"/>
      <c r="B29" s="42"/>
      <c r="C29" s="41"/>
      <c r="D29" s="41"/>
      <c r="E29" s="31" t="s">
        <v>41</v>
      </c>
      <c r="F29" s="41"/>
      <c r="G29" s="41"/>
      <c r="H29" s="41"/>
      <c r="I29" s="41"/>
      <c r="J29" s="41"/>
      <c r="K29" s="138">
        <f>J94</f>
        <v>0</v>
      </c>
      <c r="L29" s="41"/>
      <c r="M29" s="58"/>
      <c r="S29" s="41"/>
      <c r="T29" s="41"/>
      <c r="U29" s="41"/>
      <c r="V29" s="41"/>
      <c r="W29" s="41"/>
      <c r="X29" s="41"/>
      <c r="Y29" s="41"/>
      <c r="Z29" s="41"/>
      <c r="AA29" s="41"/>
      <c r="AB29" s="41"/>
      <c r="AC29" s="41"/>
      <c r="AD29" s="41"/>
      <c r="AE29" s="41"/>
    </row>
    <row r="30" s="2" customFormat="1" ht="25.44" customHeight="1">
      <c r="A30" s="41"/>
      <c r="B30" s="42"/>
      <c r="C30" s="41"/>
      <c r="D30" s="139" t="s">
        <v>43</v>
      </c>
      <c r="E30" s="41"/>
      <c r="F30" s="41"/>
      <c r="G30" s="41"/>
      <c r="H30" s="41"/>
      <c r="I30" s="41"/>
      <c r="J30" s="41"/>
      <c r="K30" s="99">
        <f>ROUND(K126, 2)</f>
        <v>0</v>
      </c>
      <c r="L30" s="41"/>
      <c r="M30" s="58"/>
      <c r="S30" s="41"/>
      <c r="T30" s="41"/>
      <c r="U30" s="41"/>
      <c r="V30" s="41"/>
      <c r="W30" s="41"/>
      <c r="X30" s="41"/>
      <c r="Y30" s="41"/>
      <c r="Z30" s="41"/>
      <c r="AA30" s="41"/>
      <c r="AB30" s="41"/>
      <c r="AC30" s="41"/>
      <c r="AD30" s="41"/>
      <c r="AE30" s="41"/>
    </row>
    <row r="31" s="2" customFormat="1" ht="6.96" customHeight="1">
      <c r="A31" s="41"/>
      <c r="B31" s="42"/>
      <c r="C31" s="41"/>
      <c r="D31" s="93"/>
      <c r="E31" s="93"/>
      <c r="F31" s="93"/>
      <c r="G31" s="93"/>
      <c r="H31" s="93"/>
      <c r="I31" s="93"/>
      <c r="J31" s="93"/>
      <c r="K31" s="93"/>
      <c r="L31" s="93"/>
      <c r="M31" s="58"/>
      <c r="S31" s="41"/>
      <c r="T31" s="41"/>
      <c r="U31" s="41"/>
      <c r="V31" s="41"/>
      <c r="W31" s="41"/>
      <c r="X31" s="41"/>
      <c r="Y31" s="41"/>
      <c r="Z31" s="41"/>
      <c r="AA31" s="41"/>
      <c r="AB31" s="41"/>
      <c r="AC31" s="41"/>
      <c r="AD31" s="41"/>
      <c r="AE31" s="41"/>
    </row>
    <row r="32" s="2" customFormat="1" ht="14.4" customHeight="1">
      <c r="A32" s="41"/>
      <c r="B32" s="42"/>
      <c r="C32" s="41"/>
      <c r="D32" s="41"/>
      <c r="E32" s="41"/>
      <c r="F32" s="46" t="s">
        <v>45</v>
      </c>
      <c r="G32" s="41"/>
      <c r="H32" s="41"/>
      <c r="I32" s="46" t="s">
        <v>44</v>
      </c>
      <c r="J32" s="41"/>
      <c r="K32" s="46" t="s">
        <v>46</v>
      </c>
      <c r="L32" s="41"/>
      <c r="M32" s="58"/>
      <c r="S32" s="41"/>
      <c r="T32" s="41"/>
      <c r="U32" s="41"/>
      <c r="V32" s="41"/>
      <c r="W32" s="41"/>
      <c r="X32" s="41"/>
      <c r="Y32" s="41"/>
      <c r="Z32" s="41"/>
      <c r="AA32" s="41"/>
      <c r="AB32" s="41"/>
      <c r="AC32" s="41"/>
      <c r="AD32" s="41"/>
      <c r="AE32" s="41"/>
    </row>
    <row r="33" s="2" customFormat="1" ht="14.4" customHeight="1">
      <c r="A33" s="41"/>
      <c r="B33" s="42"/>
      <c r="C33" s="41"/>
      <c r="D33" s="140" t="s">
        <v>47</v>
      </c>
      <c r="E33" s="31" t="s">
        <v>48</v>
      </c>
      <c r="F33" s="138">
        <f>ROUND((SUM(BE126:BE364)),  2)</f>
        <v>0</v>
      </c>
      <c r="G33" s="41"/>
      <c r="H33" s="41"/>
      <c r="I33" s="141">
        <v>0.20999999999999999</v>
      </c>
      <c r="J33" s="41"/>
      <c r="K33" s="138">
        <f>ROUND(((SUM(BE126:BE364))*I33),  2)</f>
        <v>0</v>
      </c>
      <c r="L33" s="41"/>
      <c r="M33" s="58"/>
      <c r="S33" s="41"/>
      <c r="T33" s="41"/>
      <c r="U33" s="41"/>
      <c r="V33" s="41"/>
      <c r="W33" s="41"/>
      <c r="X33" s="41"/>
      <c r="Y33" s="41"/>
      <c r="Z33" s="41"/>
      <c r="AA33" s="41"/>
      <c r="AB33" s="41"/>
      <c r="AC33" s="41"/>
      <c r="AD33" s="41"/>
      <c r="AE33" s="41"/>
    </row>
    <row r="34" s="2" customFormat="1" ht="14.4" customHeight="1">
      <c r="A34" s="41"/>
      <c r="B34" s="42"/>
      <c r="C34" s="41"/>
      <c r="D34" s="41"/>
      <c r="E34" s="31" t="s">
        <v>49</v>
      </c>
      <c r="F34" s="138">
        <f>ROUND((SUM(BF126:BF364)),  2)</f>
        <v>0</v>
      </c>
      <c r="G34" s="41"/>
      <c r="H34" s="41"/>
      <c r="I34" s="141">
        <v>0.14999999999999999</v>
      </c>
      <c r="J34" s="41"/>
      <c r="K34" s="138">
        <f>ROUND(((SUM(BF126:BF364))*I34),  2)</f>
        <v>0</v>
      </c>
      <c r="L34" s="41"/>
      <c r="M34" s="58"/>
      <c r="S34" s="41"/>
      <c r="T34" s="41"/>
      <c r="U34" s="41"/>
      <c r="V34" s="41"/>
      <c r="W34" s="41"/>
      <c r="X34" s="41"/>
      <c r="Y34" s="41"/>
      <c r="Z34" s="41"/>
      <c r="AA34" s="41"/>
      <c r="AB34" s="41"/>
      <c r="AC34" s="41"/>
      <c r="AD34" s="41"/>
      <c r="AE34" s="41"/>
    </row>
    <row r="35" hidden="1" s="2" customFormat="1" ht="14.4" customHeight="1">
      <c r="A35" s="41"/>
      <c r="B35" s="42"/>
      <c r="C35" s="41"/>
      <c r="D35" s="41"/>
      <c r="E35" s="31" t="s">
        <v>50</v>
      </c>
      <c r="F35" s="138">
        <f>ROUND((SUM(BG126:BG364)),  2)</f>
        <v>0</v>
      </c>
      <c r="G35" s="41"/>
      <c r="H35" s="41"/>
      <c r="I35" s="141">
        <v>0.20999999999999999</v>
      </c>
      <c r="J35" s="41"/>
      <c r="K35" s="138">
        <f>0</f>
        <v>0</v>
      </c>
      <c r="L35" s="41"/>
      <c r="M35" s="58"/>
      <c r="S35" s="41"/>
      <c r="T35" s="41"/>
      <c r="U35" s="41"/>
      <c r="V35" s="41"/>
      <c r="W35" s="41"/>
      <c r="X35" s="41"/>
      <c r="Y35" s="41"/>
      <c r="Z35" s="41"/>
      <c r="AA35" s="41"/>
      <c r="AB35" s="41"/>
      <c r="AC35" s="41"/>
      <c r="AD35" s="41"/>
      <c r="AE35" s="41"/>
    </row>
    <row r="36" hidden="1" s="2" customFormat="1" ht="14.4" customHeight="1">
      <c r="A36" s="41"/>
      <c r="B36" s="42"/>
      <c r="C36" s="41"/>
      <c r="D36" s="41"/>
      <c r="E36" s="31" t="s">
        <v>51</v>
      </c>
      <c r="F36" s="138">
        <f>ROUND((SUM(BH126:BH364)),  2)</f>
        <v>0</v>
      </c>
      <c r="G36" s="41"/>
      <c r="H36" s="41"/>
      <c r="I36" s="141">
        <v>0.14999999999999999</v>
      </c>
      <c r="J36" s="41"/>
      <c r="K36" s="138">
        <f>0</f>
        <v>0</v>
      </c>
      <c r="L36" s="41"/>
      <c r="M36" s="58"/>
      <c r="S36" s="41"/>
      <c r="T36" s="41"/>
      <c r="U36" s="41"/>
      <c r="V36" s="41"/>
      <c r="W36" s="41"/>
      <c r="X36" s="41"/>
      <c r="Y36" s="41"/>
      <c r="Z36" s="41"/>
      <c r="AA36" s="41"/>
      <c r="AB36" s="41"/>
      <c r="AC36" s="41"/>
      <c r="AD36" s="41"/>
      <c r="AE36" s="41"/>
    </row>
    <row r="37" hidden="1" s="2" customFormat="1" ht="14.4" customHeight="1">
      <c r="A37" s="41"/>
      <c r="B37" s="42"/>
      <c r="C37" s="41"/>
      <c r="D37" s="41"/>
      <c r="E37" s="31" t="s">
        <v>52</v>
      </c>
      <c r="F37" s="138">
        <f>ROUND((SUM(BI126:BI364)),  2)</f>
        <v>0</v>
      </c>
      <c r="G37" s="41"/>
      <c r="H37" s="41"/>
      <c r="I37" s="141">
        <v>0</v>
      </c>
      <c r="J37" s="41"/>
      <c r="K37" s="138">
        <f>0</f>
        <v>0</v>
      </c>
      <c r="L37" s="41"/>
      <c r="M37" s="58"/>
      <c r="S37" s="41"/>
      <c r="T37" s="41"/>
      <c r="U37" s="41"/>
      <c r="V37" s="41"/>
      <c r="W37" s="41"/>
      <c r="X37" s="41"/>
      <c r="Y37" s="41"/>
      <c r="Z37" s="41"/>
      <c r="AA37" s="41"/>
      <c r="AB37" s="41"/>
      <c r="AC37" s="41"/>
      <c r="AD37" s="41"/>
      <c r="AE37" s="41"/>
    </row>
    <row r="38" s="2" customFormat="1" ht="6.96" customHeight="1">
      <c r="A38" s="41"/>
      <c r="B38" s="42"/>
      <c r="C38" s="41"/>
      <c r="D38" s="41"/>
      <c r="E38" s="41"/>
      <c r="F38" s="41"/>
      <c r="G38" s="41"/>
      <c r="H38" s="41"/>
      <c r="I38" s="41"/>
      <c r="J38" s="41"/>
      <c r="K38" s="41"/>
      <c r="L38" s="41"/>
      <c r="M38" s="58"/>
      <c r="S38" s="41"/>
      <c r="T38" s="41"/>
      <c r="U38" s="41"/>
      <c r="V38" s="41"/>
      <c r="W38" s="41"/>
      <c r="X38" s="41"/>
      <c r="Y38" s="41"/>
      <c r="Z38" s="41"/>
      <c r="AA38" s="41"/>
      <c r="AB38" s="41"/>
      <c r="AC38" s="41"/>
      <c r="AD38" s="41"/>
      <c r="AE38" s="41"/>
    </row>
    <row r="39" s="2" customFormat="1" ht="25.44" customHeight="1">
      <c r="A39" s="41"/>
      <c r="B39" s="42"/>
      <c r="C39" s="132"/>
      <c r="D39" s="142" t="s">
        <v>53</v>
      </c>
      <c r="E39" s="84"/>
      <c r="F39" s="84"/>
      <c r="G39" s="143" t="s">
        <v>54</v>
      </c>
      <c r="H39" s="144" t="s">
        <v>55</v>
      </c>
      <c r="I39" s="84"/>
      <c r="J39" s="84"/>
      <c r="K39" s="145">
        <f>SUM(K30:K37)</f>
        <v>0</v>
      </c>
      <c r="L39" s="146"/>
      <c r="M39" s="58"/>
      <c r="S39" s="41"/>
      <c r="T39" s="41"/>
      <c r="U39" s="41"/>
      <c r="V39" s="41"/>
      <c r="W39" s="41"/>
      <c r="X39" s="41"/>
      <c r="Y39" s="41"/>
      <c r="Z39" s="41"/>
      <c r="AA39" s="41"/>
      <c r="AB39" s="41"/>
      <c r="AC39" s="41"/>
      <c r="AD39" s="41"/>
      <c r="AE39" s="41"/>
    </row>
    <row r="40" s="2" customFormat="1" ht="14.4" customHeight="1">
      <c r="A40" s="41"/>
      <c r="B40" s="42"/>
      <c r="C40" s="41"/>
      <c r="D40" s="41"/>
      <c r="E40" s="41"/>
      <c r="F40" s="41"/>
      <c r="G40" s="41"/>
      <c r="H40" s="41"/>
      <c r="I40" s="41"/>
      <c r="J40" s="41"/>
      <c r="K40" s="41"/>
      <c r="L40" s="41"/>
      <c r="M40" s="58"/>
      <c r="S40" s="41"/>
      <c r="T40" s="41"/>
      <c r="U40" s="41"/>
      <c r="V40" s="41"/>
      <c r="W40" s="41"/>
      <c r="X40" s="41"/>
      <c r="Y40" s="41"/>
      <c r="Z40" s="41"/>
      <c r="AA40" s="41"/>
      <c r="AB40" s="41"/>
      <c r="AC40" s="41"/>
      <c r="AD40" s="41"/>
      <c r="AE40" s="41"/>
    </row>
    <row r="41" s="1" customFormat="1" ht="14.4" customHeight="1">
      <c r="B41" s="21"/>
      <c r="M41" s="21"/>
    </row>
    <row r="42" s="1" customFormat="1" ht="14.4" customHeight="1">
      <c r="B42" s="21"/>
      <c r="M42" s="21"/>
    </row>
    <row r="43" s="1" customFormat="1" ht="14.4" customHeight="1">
      <c r="B43" s="21"/>
      <c r="M43" s="21"/>
    </row>
    <row r="44" s="1" customFormat="1" ht="14.4" customHeight="1">
      <c r="B44" s="21"/>
      <c r="M44" s="21"/>
    </row>
    <row r="45" s="1" customFormat="1" ht="14.4" customHeight="1">
      <c r="B45" s="21"/>
      <c r="M45" s="21"/>
    </row>
    <row r="46" s="1" customFormat="1" ht="14.4" customHeight="1">
      <c r="B46" s="21"/>
      <c r="M46" s="21"/>
    </row>
    <row r="47" s="1" customFormat="1" ht="14.4" customHeight="1">
      <c r="B47" s="21"/>
      <c r="M47" s="21"/>
    </row>
    <row r="48" s="1" customFormat="1" ht="14.4" customHeight="1">
      <c r="B48" s="21"/>
      <c r="M48" s="21"/>
    </row>
    <row r="49" s="1" customFormat="1" ht="14.4" customHeight="1">
      <c r="B49" s="21"/>
      <c r="M49" s="21"/>
    </row>
    <row r="50" s="2" customFormat="1" ht="14.4" customHeight="1">
      <c r="B50" s="58"/>
      <c r="D50" s="59" t="s">
        <v>56</v>
      </c>
      <c r="E50" s="60"/>
      <c r="F50" s="60"/>
      <c r="G50" s="59" t="s">
        <v>57</v>
      </c>
      <c r="H50" s="60"/>
      <c r="I50" s="60"/>
      <c r="J50" s="60"/>
      <c r="K50" s="60"/>
      <c r="L50" s="60"/>
      <c r="M50" s="58"/>
    </row>
    <row r="51">
      <c r="B51" s="21"/>
      <c r="M51" s="21"/>
    </row>
    <row r="52">
      <c r="B52" s="21"/>
      <c r="M52" s="21"/>
    </row>
    <row r="53">
      <c r="B53" s="21"/>
      <c r="M53" s="21"/>
    </row>
    <row r="54">
      <c r="B54" s="21"/>
      <c r="M54" s="21"/>
    </row>
    <row r="55">
      <c r="B55" s="21"/>
      <c r="M55" s="21"/>
    </row>
    <row r="56">
      <c r="B56" s="21"/>
      <c r="M56" s="21"/>
    </row>
    <row r="57">
      <c r="B57" s="21"/>
      <c r="M57" s="21"/>
    </row>
    <row r="58">
      <c r="B58" s="21"/>
      <c r="M58" s="21"/>
    </row>
    <row r="59">
      <c r="B59" s="21"/>
      <c r="M59" s="21"/>
    </row>
    <row r="60">
      <c r="B60" s="21"/>
      <c r="M60" s="21"/>
    </row>
    <row r="61" s="2" customFormat="1">
      <c r="A61" s="41"/>
      <c r="B61" s="42"/>
      <c r="C61" s="41"/>
      <c r="D61" s="61" t="s">
        <v>58</v>
      </c>
      <c r="E61" s="44"/>
      <c r="F61" s="147" t="s">
        <v>59</v>
      </c>
      <c r="G61" s="61" t="s">
        <v>58</v>
      </c>
      <c r="H61" s="44"/>
      <c r="I61" s="44"/>
      <c r="J61" s="148" t="s">
        <v>59</v>
      </c>
      <c r="K61" s="44"/>
      <c r="L61" s="44"/>
      <c r="M61" s="58"/>
      <c r="S61" s="41"/>
      <c r="T61" s="41"/>
      <c r="U61" s="41"/>
      <c r="V61" s="41"/>
      <c r="W61" s="41"/>
      <c r="X61" s="41"/>
      <c r="Y61" s="41"/>
      <c r="Z61" s="41"/>
      <c r="AA61" s="41"/>
      <c r="AB61" s="41"/>
      <c r="AC61" s="41"/>
      <c r="AD61" s="41"/>
      <c r="AE61" s="41"/>
    </row>
    <row r="62">
      <c r="B62" s="21"/>
      <c r="M62" s="21"/>
    </row>
    <row r="63">
      <c r="B63" s="21"/>
      <c r="M63" s="21"/>
    </row>
    <row r="64">
      <c r="B64" s="21"/>
      <c r="M64" s="21"/>
    </row>
    <row r="65" s="2" customFormat="1">
      <c r="A65" s="41"/>
      <c r="B65" s="42"/>
      <c r="C65" s="41"/>
      <c r="D65" s="59" t="s">
        <v>60</v>
      </c>
      <c r="E65" s="62"/>
      <c r="F65" s="62"/>
      <c r="G65" s="59" t="s">
        <v>61</v>
      </c>
      <c r="H65" s="62"/>
      <c r="I65" s="62"/>
      <c r="J65" s="62"/>
      <c r="K65" s="62"/>
      <c r="L65" s="62"/>
      <c r="M65" s="58"/>
      <c r="S65" s="41"/>
      <c r="T65" s="41"/>
      <c r="U65" s="41"/>
      <c r="V65" s="41"/>
      <c r="W65" s="41"/>
      <c r="X65" s="41"/>
      <c r="Y65" s="41"/>
      <c r="Z65" s="41"/>
      <c r="AA65" s="41"/>
      <c r="AB65" s="41"/>
      <c r="AC65" s="41"/>
      <c r="AD65" s="41"/>
      <c r="AE65" s="41"/>
    </row>
    <row r="66">
      <c r="B66" s="21"/>
      <c r="M66" s="21"/>
    </row>
    <row r="67">
      <c r="B67" s="21"/>
      <c r="M67" s="21"/>
    </row>
    <row r="68">
      <c r="B68" s="21"/>
      <c r="M68" s="21"/>
    </row>
    <row r="69">
      <c r="B69" s="21"/>
      <c r="M69" s="21"/>
    </row>
    <row r="70">
      <c r="B70" s="21"/>
      <c r="M70" s="21"/>
    </row>
    <row r="71">
      <c r="B71" s="21"/>
      <c r="M71" s="21"/>
    </row>
    <row r="72">
      <c r="B72" s="21"/>
      <c r="M72" s="21"/>
    </row>
    <row r="73">
      <c r="B73" s="21"/>
      <c r="M73" s="21"/>
    </row>
    <row r="74">
      <c r="B74" s="21"/>
      <c r="M74" s="21"/>
    </row>
    <row r="75">
      <c r="B75" s="21"/>
      <c r="M75" s="21"/>
    </row>
    <row r="76" s="2" customFormat="1">
      <c r="A76" s="41"/>
      <c r="B76" s="42"/>
      <c r="C76" s="41"/>
      <c r="D76" s="61" t="s">
        <v>58</v>
      </c>
      <c r="E76" s="44"/>
      <c r="F76" s="147" t="s">
        <v>59</v>
      </c>
      <c r="G76" s="61" t="s">
        <v>58</v>
      </c>
      <c r="H76" s="44"/>
      <c r="I76" s="44"/>
      <c r="J76" s="148" t="s">
        <v>59</v>
      </c>
      <c r="K76" s="44"/>
      <c r="L76" s="44"/>
      <c r="M76" s="58"/>
      <c r="S76" s="41"/>
      <c r="T76" s="41"/>
      <c r="U76" s="41"/>
      <c r="V76" s="41"/>
      <c r="W76" s="41"/>
      <c r="X76" s="41"/>
      <c r="Y76" s="41"/>
      <c r="Z76" s="41"/>
      <c r="AA76" s="41"/>
      <c r="AB76" s="41"/>
      <c r="AC76" s="41"/>
      <c r="AD76" s="41"/>
      <c r="AE76" s="41"/>
    </row>
    <row r="77" s="2" customFormat="1" ht="14.4" customHeight="1">
      <c r="A77" s="41"/>
      <c r="B77" s="63"/>
      <c r="C77" s="64"/>
      <c r="D77" s="64"/>
      <c r="E77" s="64"/>
      <c r="F77" s="64"/>
      <c r="G77" s="64"/>
      <c r="H77" s="64"/>
      <c r="I77" s="64"/>
      <c r="J77" s="64"/>
      <c r="K77" s="64"/>
      <c r="L77" s="64"/>
      <c r="M77" s="58"/>
      <c r="S77" s="41"/>
      <c r="T77" s="41"/>
      <c r="U77" s="41"/>
      <c r="V77" s="41"/>
      <c r="W77" s="41"/>
      <c r="X77" s="41"/>
      <c r="Y77" s="41"/>
      <c r="Z77" s="41"/>
      <c r="AA77" s="41"/>
      <c r="AB77" s="41"/>
      <c r="AC77" s="41"/>
      <c r="AD77" s="41"/>
      <c r="AE77" s="41"/>
    </row>
    <row r="81" s="2" customFormat="1" ht="6.96" customHeight="1">
      <c r="A81" s="41"/>
      <c r="B81" s="65"/>
      <c r="C81" s="66"/>
      <c r="D81" s="66"/>
      <c r="E81" s="66"/>
      <c r="F81" s="66"/>
      <c r="G81" s="66"/>
      <c r="H81" s="66"/>
      <c r="I81" s="66"/>
      <c r="J81" s="66"/>
      <c r="K81" s="66"/>
      <c r="L81" s="66"/>
      <c r="M81" s="58"/>
      <c r="S81" s="41"/>
      <c r="T81" s="41"/>
      <c r="U81" s="41"/>
      <c r="V81" s="41"/>
      <c r="W81" s="41"/>
      <c r="X81" s="41"/>
      <c r="Y81" s="41"/>
      <c r="Z81" s="41"/>
      <c r="AA81" s="41"/>
      <c r="AB81" s="41"/>
      <c r="AC81" s="41"/>
      <c r="AD81" s="41"/>
      <c r="AE81" s="41"/>
    </row>
    <row r="82" s="2" customFormat="1" ht="24.96" customHeight="1">
      <c r="A82" s="41"/>
      <c r="B82" s="42"/>
      <c r="C82" s="22" t="s">
        <v>103</v>
      </c>
      <c r="D82" s="41"/>
      <c r="E82" s="41"/>
      <c r="F82" s="41"/>
      <c r="G82" s="41"/>
      <c r="H82" s="41"/>
      <c r="I82" s="41"/>
      <c r="J82" s="41"/>
      <c r="K82" s="41"/>
      <c r="L82" s="41"/>
      <c r="M82" s="58"/>
      <c r="S82" s="41"/>
      <c r="T82" s="41"/>
      <c r="U82" s="41"/>
      <c r="V82" s="41"/>
      <c r="W82" s="41"/>
      <c r="X82" s="41"/>
      <c r="Y82" s="41"/>
      <c r="Z82" s="41"/>
      <c r="AA82" s="41"/>
      <c r="AB82" s="41"/>
      <c r="AC82" s="41"/>
      <c r="AD82" s="41"/>
      <c r="AE82" s="41"/>
    </row>
    <row r="83" s="2" customFormat="1" ht="6.96" customHeight="1">
      <c r="A83" s="41"/>
      <c r="B83" s="42"/>
      <c r="C83" s="41"/>
      <c r="D83" s="41"/>
      <c r="E83" s="41"/>
      <c r="F83" s="41"/>
      <c r="G83" s="41"/>
      <c r="H83" s="41"/>
      <c r="I83" s="41"/>
      <c r="J83" s="41"/>
      <c r="K83" s="41"/>
      <c r="L83" s="41"/>
      <c r="M83" s="58"/>
      <c r="S83" s="41"/>
      <c r="T83" s="41"/>
      <c r="U83" s="41"/>
      <c r="V83" s="41"/>
      <c r="W83" s="41"/>
      <c r="X83" s="41"/>
      <c r="Y83" s="41"/>
      <c r="Z83" s="41"/>
      <c r="AA83" s="41"/>
      <c r="AB83" s="41"/>
      <c r="AC83" s="41"/>
      <c r="AD83" s="41"/>
      <c r="AE83" s="41"/>
    </row>
    <row r="84" s="2" customFormat="1" ht="12" customHeight="1">
      <c r="A84" s="41"/>
      <c r="B84" s="42"/>
      <c r="C84" s="31" t="s">
        <v>17</v>
      </c>
      <c r="D84" s="41"/>
      <c r="E84" s="41"/>
      <c r="F84" s="41"/>
      <c r="G84" s="41"/>
      <c r="H84" s="41"/>
      <c r="I84" s="41"/>
      <c r="J84" s="41"/>
      <c r="K84" s="41"/>
      <c r="L84" s="41"/>
      <c r="M84" s="58"/>
      <c r="S84" s="41"/>
      <c r="T84" s="41"/>
      <c r="U84" s="41"/>
      <c r="V84" s="41"/>
      <c r="W84" s="41"/>
      <c r="X84" s="41"/>
      <c r="Y84" s="41"/>
      <c r="Z84" s="41"/>
      <c r="AA84" s="41"/>
      <c r="AB84" s="41"/>
      <c r="AC84" s="41"/>
      <c r="AD84" s="41"/>
      <c r="AE84" s="41"/>
    </row>
    <row r="85" s="2" customFormat="1" ht="16.5" customHeight="1">
      <c r="A85" s="41"/>
      <c r="B85" s="42"/>
      <c r="C85" s="41"/>
      <c r="D85" s="41"/>
      <c r="E85" s="70" t="str">
        <f>E7</f>
        <v>Holoubkov- výměna kanalizace</v>
      </c>
      <c r="F85" s="41"/>
      <c r="G85" s="41"/>
      <c r="H85" s="41"/>
      <c r="I85" s="41"/>
      <c r="J85" s="41"/>
      <c r="K85" s="41"/>
      <c r="L85" s="41"/>
      <c r="M85" s="58"/>
      <c r="S85" s="41"/>
      <c r="T85" s="41"/>
      <c r="U85" s="41"/>
      <c r="V85" s="41"/>
      <c r="W85" s="41"/>
      <c r="X85" s="41"/>
      <c r="Y85" s="41"/>
      <c r="Z85" s="41"/>
      <c r="AA85" s="41"/>
      <c r="AB85" s="41"/>
      <c r="AC85" s="41"/>
      <c r="AD85" s="41"/>
      <c r="AE85" s="41"/>
    </row>
    <row r="86" s="2" customFormat="1" ht="6.96" customHeight="1">
      <c r="A86" s="41"/>
      <c r="B86" s="42"/>
      <c r="C86" s="41"/>
      <c r="D86" s="41"/>
      <c r="E86" s="41"/>
      <c r="F86" s="41"/>
      <c r="G86" s="41"/>
      <c r="H86" s="41"/>
      <c r="I86" s="41"/>
      <c r="J86" s="41"/>
      <c r="K86" s="41"/>
      <c r="L86" s="41"/>
      <c r="M86" s="58"/>
      <c r="S86" s="41"/>
      <c r="T86" s="41"/>
      <c r="U86" s="41"/>
      <c r="V86" s="41"/>
      <c r="W86" s="41"/>
      <c r="X86" s="41"/>
      <c r="Y86" s="41"/>
      <c r="Z86" s="41"/>
      <c r="AA86" s="41"/>
      <c r="AB86" s="41"/>
      <c r="AC86" s="41"/>
      <c r="AD86" s="41"/>
      <c r="AE86" s="41"/>
    </row>
    <row r="87" s="2" customFormat="1" ht="12" customHeight="1">
      <c r="A87" s="41"/>
      <c r="B87" s="42"/>
      <c r="C87" s="31" t="s">
        <v>21</v>
      </c>
      <c r="D87" s="41"/>
      <c r="E87" s="41"/>
      <c r="F87" s="26" t="str">
        <f>F10</f>
        <v>Holoubkov</v>
      </c>
      <c r="G87" s="41"/>
      <c r="H87" s="41"/>
      <c r="I87" s="31" t="s">
        <v>23</v>
      </c>
      <c r="J87" s="72" t="str">
        <f>IF(J10="","",J10)</f>
        <v>4. 3. 2021</v>
      </c>
      <c r="K87" s="41"/>
      <c r="L87" s="41"/>
      <c r="M87" s="58"/>
      <c r="S87" s="41"/>
      <c r="T87" s="41"/>
      <c r="U87" s="41"/>
      <c r="V87" s="41"/>
      <c r="W87" s="41"/>
      <c r="X87" s="41"/>
      <c r="Y87" s="41"/>
      <c r="Z87" s="41"/>
      <c r="AA87" s="41"/>
      <c r="AB87" s="41"/>
      <c r="AC87" s="41"/>
      <c r="AD87" s="41"/>
      <c r="AE87" s="41"/>
    </row>
    <row r="88" s="2" customFormat="1" ht="6.96" customHeight="1">
      <c r="A88" s="41"/>
      <c r="B88" s="42"/>
      <c r="C88" s="41"/>
      <c r="D88" s="41"/>
      <c r="E88" s="41"/>
      <c r="F88" s="41"/>
      <c r="G88" s="41"/>
      <c r="H88" s="41"/>
      <c r="I88" s="41"/>
      <c r="J88" s="41"/>
      <c r="K88" s="41"/>
      <c r="L88" s="41"/>
      <c r="M88" s="58"/>
      <c r="S88" s="41"/>
      <c r="T88" s="41"/>
      <c r="U88" s="41"/>
      <c r="V88" s="41"/>
      <c r="W88" s="41"/>
      <c r="X88" s="41"/>
      <c r="Y88" s="41"/>
      <c r="Z88" s="41"/>
      <c r="AA88" s="41"/>
      <c r="AB88" s="41"/>
      <c r="AC88" s="41"/>
      <c r="AD88" s="41"/>
      <c r="AE88" s="41"/>
    </row>
    <row r="89" s="2" customFormat="1" ht="40.05" customHeight="1">
      <c r="A89" s="41"/>
      <c r="B89" s="42"/>
      <c r="C89" s="31" t="s">
        <v>25</v>
      </c>
      <c r="D89" s="41"/>
      <c r="E89" s="41"/>
      <c r="F89" s="26" t="str">
        <f>E13</f>
        <v>Obec Holoubkov, Holoubkov 48, 338 01 Holoubkov</v>
      </c>
      <c r="G89" s="41"/>
      <c r="H89" s="41"/>
      <c r="I89" s="31" t="s">
        <v>33</v>
      </c>
      <c r="J89" s="35" t="str">
        <f>E19</f>
        <v>Vodohospodářská společnost Rokycany s.r.o.</v>
      </c>
      <c r="K89" s="41"/>
      <c r="L89" s="41"/>
      <c r="M89" s="58"/>
      <c r="S89" s="41"/>
      <c r="T89" s="41"/>
      <c r="U89" s="41"/>
      <c r="V89" s="41"/>
      <c r="W89" s="41"/>
      <c r="X89" s="41"/>
      <c r="Y89" s="41"/>
      <c r="Z89" s="41"/>
      <c r="AA89" s="41"/>
      <c r="AB89" s="41"/>
      <c r="AC89" s="41"/>
      <c r="AD89" s="41"/>
      <c r="AE89" s="41"/>
    </row>
    <row r="90" s="2" customFormat="1" ht="40.05" customHeight="1">
      <c r="A90" s="41"/>
      <c r="B90" s="42"/>
      <c r="C90" s="31" t="s">
        <v>31</v>
      </c>
      <c r="D90" s="41"/>
      <c r="E90" s="41"/>
      <c r="F90" s="26" t="str">
        <f>IF(E16="","",E16)</f>
        <v>Vyplň údaj</v>
      </c>
      <c r="G90" s="41"/>
      <c r="H90" s="41"/>
      <c r="I90" s="31" t="s">
        <v>37</v>
      </c>
      <c r="J90" s="35" t="str">
        <f>E22</f>
        <v>Vodohospodářská společnost Rokycany s.r.o.</v>
      </c>
      <c r="K90" s="41"/>
      <c r="L90" s="41"/>
      <c r="M90" s="58"/>
      <c r="S90" s="41"/>
      <c r="T90" s="41"/>
      <c r="U90" s="41"/>
      <c r="V90" s="41"/>
      <c r="W90" s="41"/>
      <c r="X90" s="41"/>
      <c r="Y90" s="41"/>
      <c r="Z90" s="41"/>
      <c r="AA90" s="41"/>
      <c r="AB90" s="41"/>
      <c r="AC90" s="41"/>
      <c r="AD90" s="41"/>
      <c r="AE90" s="41"/>
    </row>
    <row r="91" s="2" customFormat="1" ht="10.32" customHeight="1">
      <c r="A91" s="41"/>
      <c r="B91" s="42"/>
      <c r="C91" s="41"/>
      <c r="D91" s="41"/>
      <c r="E91" s="41"/>
      <c r="F91" s="41"/>
      <c r="G91" s="41"/>
      <c r="H91" s="41"/>
      <c r="I91" s="41"/>
      <c r="J91" s="41"/>
      <c r="K91" s="41"/>
      <c r="L91" s="41"/>
      <c r="M91" s="58"/>
      <c r="S91" s="41"/>
      <c r="T91" s="41"/>
      <c r="U91" s="41"/>
      <c r="V91" s="41"/>
      <c r="W91" s="41"/>
      <c r="X91" s="41"/>
      <c r="Y91" s="41"/>
      <c r="Z91" s="41"/>
      <c r="AA91" s="41"/>
      <c r="AB91" s="41"/>
      <c r="AC91" s="41"/>
      <c r="AD91" s="41"/>
      <c r="AE91" s="41"/>
    </row>
    <row r="92" s="2" customFormat="1" ht="29.28" customHeight="1">
      <c r="A92" s="41"/>
      <c r="B92" s="42"/>
      <c r="C92" s="149" t="s">
        <v>104</v>
      </c>
      <c r="D92" s="132"/>
      <c r="E92" s="132"/>
      <c r="F92" s="132"/>
      <c r="G92" s="132"/>
      <c r="H92" s="132"/>
      <c r="I92" s="150" t="s">
        <v>105</v>
      </c>
      <c r="J92" s="150" t="s">
        <v>106</v>
      </c>
      <c r="K92" s="150" t="s">
        <v>107</v>
      </c>
      <c r="L92" s="132"/>
      <c r="M92" s="58"/>
      <c r="S92" s="41"/>
      <c r="T92" s="41"/>
      <c r="U92" s="41"/>
      <c r="V92" s="41"/>
      <c r="W92" s="41"/>
      <c r="X92" s="41"/>
      <c r="Y92" s="41"/>
      <c r="Z92" s="41"/>
      <c r="AA92" s="41"/>
      <c r="AB92" s="41"/>
      <c r="AC92" s="41"/>
      <c r="AD92" s="41"/>
      <c r="AE92" s="41"/>
    </row>
    <row r="93" s="2" customFormat="1" ht="10.32" customHeight="1">
      <c r="A93" s="41"/>
      <c r="B93" s="42"/>
      <c r="C93" s="41"/>
      <c r="D93" s="41"/>
      <c r="E93" s="41"/>
      <c r="F93" s="41"/>
      <c r="G93" s="41"/>
      <c r="H93" s="41"/>
      <c r="I93" s="41"/>
      <c r="J93" s="41"/>
      <c r="K93" s="41"/>
      <c r="L93" s="41"/>
      <c r="M93" s="58"/>
      <c r="S93" s="41"/>
      <c r="T93" s="41"/>
      <c r="U93" s="41"/>
      <c r="V93" s="41"/>
      <c r="W93" s="41"/>
      <c r="X93" s="41"/>
      <c r="Y93" s="41"/>
      <c r="Z93" s="41"/>
      <c r="AA93" s="41"/>
      <c r="AB93" s="41"/>
      <c r="AC93" s="41"/>
      <c r="AD93" s="41"/>
      <c r="AE93" s="41"/>
    </row>
    <row r="94" s="2" customFormat="1" ht="22.8" customHeight="1">
      <c r="A94" s="41"/>
      <c r="B94" s="42"/>
      <c r="C94" s="151" t="s">
        <v>108</v>
      </c>
      <c r="D94" s="41"/>
      <c r="E94" s="41"/>
      <c r="F94" s="41"/>
      <c r="G94" s="41"/>
      <c r="H94" s="41"/>
      <c r="I94" s="99">
        <f>Q126</f>
        <v>0</v>
      </c>
      <c r="J94" s="99">
        <f>R126</f>
        <v>0</v>
      </c>
      <c r="K94" s="99">
        <f>K126</f>
        <v>0</v>
      </c>
      <c r="L94" s="41"/>
      <c r="M94" s="58"/>
      <c r="S94" s="41"/>
      <c r="T94" s="41"/>
      <c r="U94" s="41"/>
      <c r="V94" s="41"/>
      <c r="W94" s="41"/>
      <c r="X94" s="41"/>
      <c r="Y94" s="41"/>
      <c r="Z94" s="41"/>
      <c r="AA94" s="41"/>
      <c r="AB94" s="41"/>
      <c r="AC94" s="41"/>
      <c r="AD94" s="41"/>
      <c r="AE94" s="41"/>
      <c r="AU94" s="18" t="s">
        <v>109</v>
      </c>
    </row>
    <row r="95" s="9" customFormat="1" ht="24.96" customHeight="1">
      <c r="A95" s="9"/>
      <c r="B95" s="152"/>
      <c r="C95" s="9"/>
      <c r="D95" s="153" t="s">
        <v>110</v>
      </c>
      <c r="E95" s="154"/>
      <c r="F95" s="154"/>
      <c r="G95" s="154"/>
      <c r="H95" s="154"/>
      <c r="I95" s="155">
        <f>Q127</f>
        <v>0</v>
      </c>
      <c r="J95" s="155">
        <f>R127</f>
        <v>0</v>
      </c>
      <c r="K95" s="155">
        <f>K127</f>
        <v>0</v>
      </c>
      <c r="L95" s="9"/>
      <c r="M95" s="152"/>
      <c r="S95" s="9"/>
      <c r="T95" s="9"/>
      <c r="U95" s="9"/>
      <c r="V95" s="9"/>
      <c r="W95" s="9"/>
      <c r="X95" s="9"/>
      <c r="Y95" s="9"/>
      <c r="Z95" s="9"/>
      <c r="AA95" s="9"/>
      <c r="AB95" s="9"/>
      <c r="AC95" s="9"/>
      <c r="AD95" s="9"/>
      <c r="AE95" s="9"/>
    </row>
    <row r="96" s="10" customFormat="1" ht="19.92" customHeight="1">
      <c r="A96" s="10"/>
      <c r="B96" s="156"/>
      <c r="C96" s="10"/>
      <c r="D96" s="157" t="s">
        <v>111</v>
      </c>
      <c r="E96" s="158"/>
      <c r="F96" s="158"/>
      <c r="G96" s="158"/>
      <c r="H96" s="158"/>
      <c r="I96" s="159">
        <f>Q128</f>
        <v>0</v>
      </c>
      <c r="J96" s="159">
        <f>R128</f>
        <v>0</v>
      </c>
      <c r="K96" s="159">
        <f>K128</f>
        <v>0</v>
      </c>
      <c r="L96" s="10"/>
      <c r="M96" s="156"/>
      <c r="S96" s="10"/>
      <c r="T96" s="10"/>
      <c r="U96" s="10"/>
      <c r="V96" s="10"/>
      <c r="W96" s="10"/>
      <c r="X96" s="10"/>
      <c r="Y96" s="10"/>
      <c r="Z96" s="10"/>
      <c r="AA96" s="10"/>
      <c r="AB96" s="10"/>
      <c r="AC96" s="10"/>
      <c r="AD96" s="10"/>
      <c r="AE96" s="10"/>
    </row>
    <row r="97" s="10" customFormat="1" ht="19.92" customHeight="1">
      <c r="A97" s="10"/>
      <c r="B97" s="156"/>
      <c r="C97" s="10"/>
      <c r="D97" s="157" t="s">
        <v>112</v>
      </c>
      <c r="E97" s="158"/>
      <c r="F97" s="158"/>
      <c r="G97" s="158"/>
      <c r="H97" s="158"/>
      <c r="I97" s="159">
        <f>Q213</f>
        <v>0</v>
      </c>
      <c r="J97" s="159">
        <f>R213</f>
        <v>0</v>
      </c>
      <c r="K97" s="159">
        <f>K213</f>
        <v>0</v>
      </c>
      <c r="L97" s="10"/>
      <c r="M97" s="156"/>
      <c r="S97" s="10"/>
      <c r="T97" s="10"/>
      <c r="U97" s="10"/>
      <c r="V97" s="10"/>
      <c r="W97" s="10"/>
      <c r="X97" s="10"/>
      <c r="Y97" s="10"/>
      <c r="Z97" s="10"/>
      <c r="AA97" s="10"/>
      <c r="AB97" s="10"/>
      <c r="AC97" s="10"/>
      <c r="AD97" s="10"/>
      <c r="AE97" s="10"/>
    </row>
    <row r="98" s="10" customFormat="1" ht="19.92" customHeight="1">
      <c r="A98" s="10"/>
      <c r="B98" s="156"/>
      <c r="C98" s="10"/>
      <c r="D98" s="157" t="s">
        <v>113</v>
      </c>
      <c r="E98" s="158"/>
      <c r="F98" s="158"/>
      <c r="G98" s="158"/>
      <c r="H98" s="158"/>
      <c r="I98" s="159">
        <f>Q218</f>
        <v>0</v>
      </c>
      <c r="J98" s="159">
        <f>R218</f>
        <v>0</v>
      </c>
      <c r="K98" s="159">
        <f>K218</f>
        <v>0</v>
      </c>
      <c r="L98" s="10"/>
      <c r="M98" s="156"/>
      <c r="S98" s="10"/>
      <c r="T98" s="10"/>
      <c r="U98" s="10"/>
      <c r="V98" s="10"/>
      <c r="W98" s="10"/>
      <c r="X98" s="10"/>
      <c r="Y98" s="10"/>
      <c r="Z98" s="10"/>
      <c r="AA98" s="10"/>
      <c r="AB98" s="10"/>
      <c r="AC98" s="10"/>
      <c r="AD98" s="10"/>
      <c r="AE98" s="10"/>
    </row>
    <row r="99" s="10" customFormat="1" ht="19.92" customHeight="1">
      <c r="A99" s="10"/>
      <c r="B99" s="156"/>
      <c r="C99" s="10"/>
      <c r="D99" s="157" t="s">
        <v>114</v>
      </c>
      <c r="E99" s="158"/>
      <c r="F99" s="158"/>
      <c r="G99" s="158"/>
      <c r="H99" s="158"/>
      <c r="I99" s="159">
        <f>Q227</f>
        <v>0</v>
      </c>
      <c r="J99" s="159">
        <f>R227</f>
        <v>0</v>
      </c>
      <c r="K99" s="159">
        <f>K227</f>
        <v>0</v>
      </c>
      <c r="L99" s="10"/>
      <c r="M99" s="156"/>
      <c r="S99" s="10"/>
      <c r="T99" s="10"/>
      <c r="U99" s="10"/>
      <c r="V99" s="10"/>
      <c r="W99" s="10"/>
      <c r="X99" s="10"/>
      <c r="Y99" s="10"/>
      <c r="Z99" s="10"/>
      <c r="AA99" s="10"/>
      <c r="AB99" s="10"/>
      <c r="AC99" s="10"/>
      <c r="AD99" s="10"/>
      <c r="AE99" s="10"/>
    </row>
    <row r="100" s="10" customFormat="1" ht="19.92" customHeight="1">
      <c r="A100" s="10"/>
      <c r="B100" s="156"/>
      <c r="C100" s="10"/>
      <c r="D100" s="157" t="s">
        <v>115</v>
      </c>
      <c r="E100" s="158"/>
      <c r="F100" s="158"/>
      <c r="G100" s="158"/>
      <c r="H100" s="158"/>
      <c r="I100" s="159">
        <f>Q319</f>
        <v>0</v>
      </c>
      <c r="J100" s="159">
        <f>R319</f>
        <v>0</v>
      </c>
      <c r="K100" s="159">
        <f>K319</f>
        <v>0</v>
      </c>
      <c r="L100" s="10"/>
      <c r="M100" s="156"/>
      <c r="S100" s="10"/>
      <c r="T100" s="10"/>
      <c r="U100" s="10"/>
      <c r="V100" s="10"/>
      <c r="W100" s="10"/>
      <c r="X100" s="10"/>
      <c r="Y100" s="10"/>
      <c r="Z100" s="10"/>
      <c r="AA100" s="10"/>
      <c r="AB100" s="10"/>
      <c r="AC100" s="10"/>
      <c r="AD100" s="10"/>
      <c r="AE100" s="10"/>
    </row>
    <row r="101" s="10" customFormat="1" ht="19.92" customHeight="1">
      <c r="A101" s="10"/>
      <c r="B101" s="156"/>
      <c r="C101" s="10"/>
      <c r="D101" s="157" t="s">
        <v>116</v>
      </c>
      <c r="E101" s="158"/>
      <c r="F101" s="158"/>
      <c r="G101" s="158"/>
      <c r="H101" s="158"/>
      <c r="I101" s="159">
        <f>Q330</f>
        <v>0</v>
      </c>
      <c r="J101" s="159">
        <f>R330</f>
        <v>0</v>
      </c>
      <c r="K101" s="159">
        <f>K330</f>
        <v>0</v>
      </c>
      <c r="L101" s="10"/>
      <c r="M101" s="156"/>
      <c r="S101" s="10"/>
      <c r="T101" s="10"/>
      <c r="U101" s="10"/>
      <c r="V101" s="10"/>
      <c r="W101" s="10"/>
      <c r="X101" s="10"/>
      <c r="Y101" s="10"/>
      <c r="Z101" s="10"/>
      <c r="AA101" s="10"/>
      <c r="AB101" s="10"/>
      <c r="AC101" s="10"/>
      <c r="AD101" s="10"/>
      <c r="AE101" s="10"/>
    </row>
    <row r="102" s="10" customFormat="1" ht="19.92" customHeight="1">
      <c r="A102" s="10"/>
      <c r="B102" s="156"/>
      <c r="C102" s="10"/>
      <c r="D102" s="157" t="s">
        <v>117</v>
      </c>
      <c r="E102" s="158"/>
      <c r="F102" s="158"/>
      <c r="G102" s="158"/>
      <c r="H102" s="158"/>
      <c r="I102" s="159">
        <f>Q344</f>
        <v>0</v>
      </c>
      <c r="J102" s="159">
        <f>R344</f>
        <v>0</v>
      </c>
      <c r="K102" s="159">
        <f>K344</f>
        <v>0</v>
      </c>
      <c r="L102" s="10"/>
      <c r="M102" s="156"/>
      <c r="S102" s="10"/>
      <c r="T102" s="10"/>
      <c r="U102" s="10"/>
      <c r="V102" s="10"/>
      <c r="W102" s="10"/>
      <c r="X102" s="10"/>
      <c r="Y102" s="10"/>
      <c r="Z102" s="10"/>
      <c r="AA102" s="10"/>
      <c r="AB102" s="10"/>
      <c r="AC102" s="10"/>
      <c r="AD102" s="10"/>
      <c r="AE102" s="10"/>
    </row>
    <row r="103" s="9" customFormat="1" ht="24.96" customHeight="1">
      <c r="A103" s="9"/>
      <c r="B103" s="152"/>
      <c r="C103" s="9"/>
      <c r="D103" s="153" t="s">
        <v>118</v>
      </c>
      <c r="E103" s="154"/>
      <c r="F103" s="154"/>
      <c r="G103" s="154"/>
      <c r="H103" s="154"/>
      <c r="I103" s="155">
        <f>Q349</f>
        <v>0</v>
      </c>
      <c r="J103" s="155">
        <f>R349</f>
        <v>0</v>
      </c>
      <c r="K103" s="155">
        <f>K349</f>
        <v>0</v>
      </c>
      <c r="L103" s="9"/>
      <c r="M103" s="152"/>
      <c r="S103" s="9"/>
      <c r="T103" s="9"/>
      <c r="U103" s="9"/>
      <c r="V103" s="9"/>
      <c r="W103" s="9"/>
      <c r="X103" s="9"/>
      <c r="Y103" s="9"/>
      <c r="Z103" s="9"/>
      <c r="AA103" s="9"/>
      <c r="AB103" s="9"/>
      <c r="AC103" s="9"/>
      <c r="AD103" s="9"/>
      <c r="AE103" s="9"/>
    </row>
    <row r="104" s="10" customFormat="1" ht="19.92" customHeight="1">
      <c r="A104" s="10"/>
      <c r="B104" s="156"/>
      <c r="C104" s="10"/>
      <c r="D104" s="157" t="s">
        <v>119</v>
      </c>
      <c r="E104" s="158"/>
      <c r="F104" s="158"/>
      <c r="G104" s="158"/>
      <c r="H104" s="158"/>
      <c r="I104" s="159">
        <f>Q350</f>
        <v>0</v>
      </c>
      <c r="J104" s="159">
        <f>R350</f>
        <v>0</v>
      </c>
      <c r="K104" s="159">
        <f>K350</f>
        <v>0</v>
      </c>
      <c r="L104" s="10"/>
      <c r="M104" s="156"/>
      <c r="S104" s="10"/>
      <c r="T104" s="10"/>
      <c r="U104" s="10"/>
      <c r="V104" s="10"/>
      <c r="W104" s="10"/>
      <c r="X104" s="10"/>
      <c r="Y104" s="10"/>
      <c r="Z104" s="10"/>
      <c r="AA104" s="10"/>
      <c r="AB104" s="10"/>
      <c r="AC104" s="10"/>
      <c r="AD104" s="10"/>
      <c r="AE104" s="10"/>
    </row>
    <row r="105" s="10" customFormat="1" ht="19.92" customHeight="1">
      <c r="A105" s="10"/>
      <c r="B105" s="156"/>
      <c r="C105" s="10"/>
      <c r="D105" s="157" t="s">
        <v>120</v>
      </c>
      <c r="E105" s="158"/>
      <c r="F105" s="158"/>
      <c r="G105" s="158"/>
      <c r="H105" s="158"/>
      <c r="I105" s="159">
        <f>Q353</f>
        <v>0</v>
      </c>
      <c r="J105" s="159">
        <f>R353</f>
        <v>0</v>
      </c>
      <c r="K105" s="159">
        <f>K353</f>
        <v>0</v>
      </c>
      <c r="L105" s="10"/>
      <c r="M105" s="156"/>
      <c r="S105" s="10"/>
      <c r="T105" s="10"/>
      <c r="U105" s="10"/>
      <c r="V105" s="10"/>
      <c r="W105" s="10"/>
      <c r="X105" s="10"/>
      <c r="Y105" s="10"/>
      <c r="Z105" s="10"/>
      <c r="AA105" s="10"/>
      <c r="AB105" s="10"/>
      <c r="AC105" s="10"/>
      <c r="AD105" s="10"/>
      <c r="AE105" s="10"/>
    </row>
    <row r="106" s="10" customFormat="1" ht="19.92" customHeight="1">
      <c r="A106" s="10"/>
      <c r="B106" s="156"/>
      <c r="C106" s="10"/>
      <c r="D106" s="157" t="s">
        <v>121</v>
      </c>
      <c r="E106" s="158"/>
      <c r="F106" s="158"/>
      <c r="G106" s="158"/>
      <c r="H106" s="158"/>
      <c r="I106" s="159">
        <f>Q356</f>
        <v>0</v>
      </c>
      <c r="J106" s="159">
        <f>R356</f>
        <v>0</v>
      </c>
      <c r="K106" s="159">
        <f>K356</f>
        <v>0</v>
      </c>
      <c r="L106" s="10"/>
      <c r="M106" s="156"/>
      <c r="S106" s="10"/>
      <c r="T106" s="10"/>
      <c r="U106" s="10"/>
      <c r="V106" s="10"/>
      <c r="W106" s="10"/>
      <c r="X106" s="10"/>
      <c r="Y106" s="10"/>
      <c r="Z106" s="10"/>
      <c r="AA106" s="10"/>
      <c r="AB106" s="10"/>
      <c r="AC106" s="10"/>
      <c r="AD106" s="10"/>
      <c r="AE106" s="10"/>
    </row>
    <row r="107" s="10" customFormat="1" ht="19.92" customHeight="1">
      <c r="A107" s="10"/>
      <c r="B107" s="156"/>
      <c r="C107" s="10"/>
      <c r="D107" s="157" t="s">
        <v>122</v>
      </c>
      <c r="E107" s="158"/>
      <c r="F107" s="158"/>
      <c r="G107" s="158"/>
      <c r="H107" s="158"/>
      <c r="I107" s="159">
        <f>Q359</f>
        <v>0</v>
      </c>
      <c r="J107" s="159">
        <f>R359</f>
        <v>0</v>
      </c>
      <c r="K107" s="159">
        <f>K359</f>
        <v>0</v>
      </c>
      <c r="L107" s="10"/>
      <c r="M107" s="156"/>
      <c r="S107" s="10"/>
      <c r="T107" s="10"/>
      <c r="U107" s="10"/>
      <c r="V107" s="10"/>
      <c r="W107" s="10"/>
      <c r="X107" s="10"/>
      <c r="Y107" s="10"/>
      <c r="Z107" s="10"/>
      <c r="AA107" s="10"/>
      <c r="AB107" s="10"/>
      <c r="AC107" s="10"/>
      <c r="AD107" s="10"/>
      <c r="AE107" s="10"/>
    </row>
    <row r="108" s="10" customFormat="1" ht="19.92" customHeight="1">
      <c r="A108" s="10"/>
      <c r="B108" s="156"/>
      <c r="C108" s="10"/>
      <c r="D108" s="157" t="s">
        <v>123</v>
      </c>
      <c r="E108" s="158"/>
      <c r="F108" s="158"/>
      <c r="G108" s="158"/>
      <c r="H108" s="158"/>
      <c r="I108" s="159">
        <f>Q362</f>
        <v>0</v>
      </c>
      <c r="J108" s="159">
        <f>R362</f>
        <v>0</v>
      </c>
      <c r="K108" s="159">
        <f>K362</f>
        <v>0</v>
      </c>
      <c r="L108" s="10"/>
      <c r="M108" s="156"/>
      <c r="S108" s="10"/>
      <c r="T108" s="10"/>
      <c r="U108" s="10"/>
      <c r="V108" s="10"/>
      <c r="W108" s="10"/>
      <c r="X108" s="10"/>
      <c r="Y108" s="10"/>
      <c r="Z108" s="10"/>
      <c r="AA108" s="10"/>
      <c r="AB108" s="10"/>
      <c r="AC108" s="10"/>
      <c r="AD108" s="10"/>
      <c r="AE108" s="10"/>
    </row>
    <row r="109" s="2" customFormat="1" ht="21.84" customHeight="1">
      <c r="A109" s="41"/>
      <c r="B109" s="42"/>
      <c r="C109" s="41"/>
      <c r="D109" s="41"/>
      <c r="E109" s="41"/>
      <c r="F109" s="41"/>
      <c r="G109" s="41"/>
      <c r="H109" s="41"/>
      <c r="I109" s="41"/>
      <c r="J109" s="41"/>
      <c r="K109" s="41"/>
      <c r="L109" s="41"/>
      <c r="M109" s="58"/>
      <c r="S109" s="41"/>
      <c r="T109" s="41"/>
      <c r="U109" s="41"/>
      <c r="V109" s="41"/>
      <c r="W109" s="41"/>
      <c r="X109" s="41"/>
      <c r="Y109" s="41"/>
      <c r="Z109" s="41"/>
      <c r="AA109" s="41"/>
      <c r="AB109" s="41"/>
      <c r="AC109" s="41"/>
      <c r="AD109" s="41"/>
      <c r="AE109" s="41"/>
    </row>
    <row r="110" s="2" customFormat="1" ht="6.96" customHeight="1">
      <c r="A110" s="41"/>
      <c r="B110" s="63"/>
      <c r="C110" s="64"/>
      <c r="D110" s="64"/>
      <c r="E110" s="64"/>
      <c r="F110" s="64"/>
      <c r="G110" s="64"/>
      <c r="H110" s="64"/>
      <c r="I110" s="64"/>
      <c r="J110" s="64"/>
      <c r="K110" s="64"/>
      <c r="L110" s="64"/>
      <c r="M110" s="58"/>
      <c r="S110" s="41"/>
      <c r="T110" s="41"/>
      <c r="U110" s="41"/>
      <c r="V110" s="41"/>
      <c r="W110" s="41"/>
      <c r="X110" s="41"/>
      <c r="Y110" s="41"/>
      <c r="Z110" s="41"/>
      <c r="AA110" s="41"/>
      <c r="AB110" s="41"/>
      <c r="AC110" s="41"/>
      <c r="AD110" s="41"/>
      <c r="AE110" s="41"/>
    </row>
    <row r="114" s="2" customFormat="1" ht="6.96" customHeight="1">
      <c r="A114" s="41"/>
      <c r="B114" s="65"/>
      <c r="C114" s="66"/>
      <c r="D114" s="66"/>
      <c r="E114" s="66"/>
      <c r="F114" s="66"/>
      <c r="G114" s="66"/>
      <c r="H114" s="66"/>
      <c r="I114" s="66"/>
      <c r="J114" s="66"/>
      <c r="K114" s="66"/>
      <c r="L114" s="66"/>
      <c r="M114" s="58"/>
      <c r="S114" s="41"/>
      <c r="T114" s="41"/>
      <c r="U114" s="41"/>
      <c r="V114" s="41"/>
      <c r="W114" s="41"/>
      <c r="X114" s="41"/>
      <c r="Y114" s="41"/>
      <c r="Z114" s="41"/>
      <c r="AA114" s="41"/>
      <c r="AB114" s="41"/>
      <c r="AC114" s="41"/>
      <c r="AD114" s="41"/>
      <c r="AE114" s="41"/>
    </row>
    <row r="115" s="2" customFormat="1" ht="24.96" customHeight="1">
      <c r="A115" s="41"/>
      <c r="B115" s="42"/>
      <c r="C115" s="22" t="s">
        <v>124</v>
      </c>
      <c r="D115" s="41"/>
      <c r="E115" s="41"/>
      <c r="F115" s="41"/>
      <c r="G115" s="41"/>
      <c r="H115" s="41"/>
      <c r="I115" s="41"/>
      <c r="J115" s="41"/>
      <c r="K115" s="41"/>
      <c r="L115" s="41"/>
      <c r="M115" s="58"/>
      <c r="S115" s="41"/>
      <c r="T115" s="41"/>
      <c r="U115" s="41"/>
      <c r="V115" s="41"/>
      <c r="W115" s="41"/>
      <c r="X115" s="41"/>
      <c r="Y115" s="41"/>
      <c r="Z115" s="41"/>
      <c r="AA115" s="41"/>
      <c r="AB115" s="41"/>
      <c r="AC115" s="41"/>
      <c r="AD115" s="41"/>
      <c r="AE115" s="41"/>
    </row>
    <row r="116" s="2" customFormat="1" ht="6.96" customHeight="1">
      <c r="A116" s="41"/>
      <c r="B116" s="42"/>
      <c r="C116" s="41"/>
      <c r="D116" s="41"/>
      <c r="E116" s="41"/>
      <c r="F116" s="41"/>
      <c r="G116" s="41"/>
      <c r="H116" s="41"/>
      <c r="I116" s="41"/>
      <c r="J116" s="41"/>
      <c r="K116" s="41"/>
      <c r="L116" s="41"/>
      <c r="M116" s="58"/>
      <c r="S116" s="41"/>
      <c r="T116" s="41"/>
      <c r="U116" s="41"/>
      <c r="V116" s="41"/>
      <c r="W116" s="41"/>
      <c r="X116" s="41"/>
      <c r="Y116" s="41"/>
      <c r="Z116" s="41"/>
      <c r="AA116" s="41"/>
      <c r="AB116" s="41"/>
      <c r="AC116" s="41"/>
      <c r="AD116" s="41"/>
      <c r="AE116" s="41"/>
    </row>
    <row r="117" s="2" customFormat="1" ht="12" customHeight="1">
      <c r="A117" s="41"/>
      <c r="B117" s="42"/>
      <c r="C117" s="31" t="s">
        <v>17</v>
      </c>
      <c r="D117" s="41"/>
      <c r="E117" s="41"/>
      <c r="F117" s="41"/>
      <c r="G117" s="41"/>
      <c r="H117" s="41"/>
      <c r="I117" s="41"/>
      <c r="J117" s="41"/>
      <c r="K117" s="41"/>
      <c r="L117" s="41"/>
      <c r="M117" s="58"/>
      <c r="S117" s="41"/>
      <c r="T117" s="41"/>
      <c r="U117" s="41"/>
      <c r="V117" s="41"/>
      <c r="W117" s="41"/>
      <c r="X117" s="41"/>
      <c r="Y117" s="41"/>
      <c r="Z117" s="41"/>
      <c r="AA117" s="41"/>
      <c r="AB117" s="41"/>
      <c r="AC117" s="41"/>
      <c r="AD117" s="41"/>
      <c r="AE117" s="41"/>
    </row>
    <row r="118" s="2" customFormat="1" ht="16.5" customHeight="1">
      <c r="A118" s="41"/>
      <c r="B118" s="42"/>
      <c r="C118" s="41"/>
      <c r="D118" s="41"/>
      <c r="E118" s="70" t="str">
        <f>E7</f>
        <v>Holoubkov- výměna kanalizace</v>
      </c>
      <c r="F118" s="41"/>
      <c r="G118" s="41"/>
      <c r="H118" s="41"/>
      <c r="I118" s="41"/>
      <c r="J118" s="41"/>
      <c r="K118" s="41"/>
      <c r="L118" s="41"/>
      <c r="M118" s="58"/>
      <c r="S118" s="41"/>
      <c r="T118" s="41"/>
      <c r="U118" s="41"/>
      <c r="V118" s="41"/>
      <c r="W118" s="41"/>
      <c r="X118" s="41"/>
      <c r="Y118" s="41"/>
      <c r="Z118" s="41"/>
      <c r="AA118" s="41"/>
      <c r="AB118" s="41"/>
      <c r="AC118" s="41"/>
      <c r="AD118" s="41"/>
      <c r="AE118" s="41"/>
    </row>
    <row r="119" s="2" customFormat="1" ht="6.96" customHeight="1">
      <c r="A119" s="41"/>
      <c r="B119" s="42"/>
      <c r="C119" s="41"/>
      <c r="D119" s="41"/>
      <c r="E119" s="41"/>
      <c r="F119" s="41"/>
      <c r="G119" s="41"/>
      <c r="H119" s="41"/>
      <c r="I119" s="41"/>
      <c r="J119" s="41"/>
      <c r="K119" s="41"/>
      <c r="L119" s="41"/>
      <c r="M119" s="58"/>
      <c r="S119" s="41"/>
      <c r="T119" s="41"/>
      <c r="U119" s="41"/>
      <c r="V119" s="41"/>
      <c r="W119" s="41"/>
      <c r="X119" s="41"/>
      <c r="Y119" s="41"/>
      <c r="Z119" s="41"/>
      <c r="AA119" s="41"/>
      <c r="AB119" s="41"/>
      <c r="AC119" s="41"/>
      <c r="AD119" s="41"/>
      <c r="AE119" s="41"/>
    </row>
    <row r="120" s="2" customFormat="1" ht="12" customHeight="1">
      <c r="A120" s="41"/>
      <c r="B120" s="42"/>
      <c r="C120" s="31" t="s">
        <v>21</v>
      </c>
      <c r="D120" s="41"/>
      <c r="E120" s="41"/>
      <c r="F120" s="26" t="str">
        <f>F10</f>
        <v>Holoubkov</v>
      </c>
      <c r="G120" s="41"/>
      <c r="H120" s="41"/>
      <c r="I120" s="31" t="s">
        <v>23</v>
      </c>
      <c r="J120" s="72" t="str">
        <f>IF(J10="","",J10)</f>
        <v>4. 3. 2021</v>
      </c>
      <c r="K120" s="41"/>
      <c r="L120" s="41"/>
      <c r="M120" s="58"/>
      <c r="S120" s="41"/>
      <c r="T120" s="41"/>
      <c r="U120" s="41"/>
      <c r="V120" s="41"/>
      <c r="W120" s="41"/>
      <c r="X120" s="41"/>
      <c r="Y120" s="41"/>
      <c r="Z120" s="41"/>
      <c r="AA120" s="41"/>
      <c r="AB120" s="41"/>
      <c r="AC120" s="41"/>
      <c r="AD120" s="41"/>
      <c r="AE120" s="41"/>
    </row>
    <row r="121" s="2" customFormat="1" ht="6.96" customHeight="1">
      <c r="A121" s="41"/>
      <c r="B121" s="42"/>
      <c r="C121" s="41"/>
      <c r="D121" s="41"/>
      <c r="E121" s="41"/>
      <c r="F121" s="41"/>
      <c r="G121" s="41"/>
      <c r="H121" s="41"/>
      <c r="I121" s="41"/>
      <c r="J121" s="41"/>
      <c r="K121" s="41"/>
      <c r="L121" s="41"/>
      <c r="M121" s="58"/>
      <c r="S121" s="41"/>
      <c r="T121" s="41"/>
      <c r="U121" s="41"/>
      <c r="V121" s="41"/>
      <c r="W121" s="41"/>
      <c r="X121" s="41"/>
      <c r="Y121" s="41"/>
      <c r="Z121" s="41"/>
      <c r="AA121" s="41"/>
      <c r="AB121" s="41"/>
      <c r="AC121" s="41"/>
      <c r="AD121" s="41"/>
      <c r="AE121" s="41"/>
    </row>
    <row r="122" s="2" customFormat="1" ht="40.05" customHeight="1">
      <c r="A122" s="41"/>
      <c r="B122" s="42"/>
      <c r="C122" s="31" t="s">
        <v>25</v>
      </c>
      <c r="D122" s="41"/>
      <c r="E122" s="41"/>
      <c r="F122" s="26" t="str">
        <f>E13</f>
        <v>Obec Holoubkov, Holoubkov 48, 338 01 Holoubkov</v>
      </c>
      <c r="G122" s="41"/>
      <c r="H122" s="41"/>
      <c r="I122" s="31" t="s">
        <v>33</v>
      </c>
      <c r="J122" s="35" t="str">
        <f>E19</f>
        <v>Vodohospodářská společnost Rokycany s.r.o.</v>
      </c>
      <c r="K122" s="41"/>
      <c r="L122" s="41"/>
      <c r="M122" s="58"/>
      <c r="S122" s="41"/>
      <c r="T122" s="41"/>
      <c r="U122" s="41"/>
      <c r="V122" s="41"/>
      <c r="W122" s="41"/>
      <c r="X122" s="41"/>
      <c r="Y122" s="41"/>
      <c r="Z122" s="41"/>
      <c r="AA122" s="41"/>
      <c r="AB122" s="41"/>
      <c r="AC122" s="41"/>
      <c r="AD122" s="41"/>
      <c r="AE122" s="41"/>
    </row>
    <row r="123" s="2" customFormat="1" ht="40.05" customHeight="1">
      <c r="A123" s="41"/>
      <c r="B123" s="42"/>
      <c r="C123" s="31" t="s">
        <v>31</v>
      </c>
      <c r="D123" s="41"/>
      <c r="E123" s="41"/>
      <c r="F123" s="26" t="str">
        <f>IF(E16="","",E16)</f>
        <v>Vyplň údaj</v>
      </c>
      <c r="G123" s="41"/>
      <c r="H123" s="41"/>
      <c r="I123" s="31" t="s">
        <v>37</v>
      </c>
      <c r="J123" s="35" t="str">
        <f>E22</f>
        <v>Vodohospodářská společnost Rokycany s.r.o.</v>
      </c>
      <c r="K123" s="41"/>
      <c r="L123" s="41"/>
      <c r="M123" s="58"/>
      <c r="S123" s="41"/>
      <c r="T123" s="41"/>
      <c r="U123" s="41"/>
      <c r="V123" s="41"/>
      <c r="W123" s="41"/>
      <c r="X123" s="41"/>
      <c r="Y123" s="41"/>
      <c r="Z123" s="41"/>
      <c r="AA123" s="41"/>
      <c r="AB123" s="41"/>
      <c r="AC123" s="41"/>
      <c r="AD123" s="41"/>
      <c r="AE123" s="41"/>
    </row>
    <row r="124" s="2" customFormat="1" ht="10.32" customHeight="1">
      <c r="A124" s="41"/>
      <c r="B124" s="42"/>
      <c r="C124" s="41"/>
      <c r="D124" s="41"/>
      <c r="E124" s="41"/>
      <c r="F124" s="41"/>
      <c r="G124" s="41"/>
      <c r="H124" s="41"/>
      <c r="I124" s="41"/>
      <c r="J124" s="41"/>
      <c r="K124" s="41"/>
      <c r="L124" s="41"/>
      <c r="M124" s="58"/>
      <c r="S124" s="41"/>
      <c r="T124" s="41"/>
      <c r="U124" s="41"/>
      <c r="V124" s="41"/>
      <c r="W124" s="41"/>
      <c r="X124" s="41"/>
      <c r="Y124" s="41"/>
      <c r="Z124" s="41"/>
      <c r="AA124" s="41"/>
      <c r="AB124" s="41"/>
      <c r="AC124" s="41"/>
      <c r="AD124" s="41"/>
      <c r="AE124" s="41"/>
    </row>
    <row r="125" s="11" customFormat="1" ht="29.28" customHeight="1">
      <c r="A125" s="160"/>
      <c r="B125" s="161"/>
      <c r="C125" s="162" t="s">
        <v>125</v>
      </c>
      <c r="D125" s="163" t="s">
        <v>68</v>
      </c>
      <c r="E125" s="163" t="s">
        <v>64</v>
      </c>
      <c r="F125" s="163" t="s">
        <v>65</v>
      </c>
      <c r="G125" s="163" t="s">
        <v>126</v>
      </c>
      <c r="H125" s="163" t="s">
        <v>127</v>
      </c>
      <c r="I125" s="163" t="s">
        <v>128</v>
      </c>
      <c r="J125" s="163" t="s">
        <v>129</v>
      </c>
      <c r="K125" s="163" t="s">
        <v>107</v>
      </c>
      <c r="L125" s="164" t="s">
        <v>130</v>
      </c>
      <c r="M125" s="165"/>
      <c r="N125" s="89" t="s">
        <v>1</v>
      </c>
      <c r="O125" s="90" t="s">
        <v>47</v>
      </c>
      <c r="P125" s="90" t="s">
        <v>131</v>
      </c>
      <c r="Q125" s="90" t="s">
        <v>132</v>
      </c>
      <c r="R125" s="90" t="s">
        <v>133</v>
      </c>
      <c r="S125" s="90" t="s">
        <v>134</v>
      </c>
      <c r="T125" s="90" t="s">
        <v>135</v>
      </c>
      <c r="U125" s="90" t="s">
        <v>136</v>
      </c>
      <c r="V125" s="90" t="s">
        <v>137</v>
      </c>
      <c r="W125" s="90" t="s">
        <v>138</v>
      </c>
      <c r="X125" s="91" t="s">
        <v>139</v>
      </c>
      <c r="Y125" s="160"/>
      <c r="Z125" s="160"/>
      <c r="AA125" s="160"/>
      <c r="AB125" s="160"/>
      <c r="AC125" s="160"/>
      <c r="AD125" s="160"/>
      <c r="AE125" s="160"/>
    </row>
    <row r="126" s="2" customFormat="1" ht="22.8" customHeight="1">
      <c r="A126" s="41"/>
      <c r="B126" s="42"/>
      <c r="C126" s="96" t="s">
        <v>140</v>
      </c>
      <c r="D126" s="41"/>
      <c r="E126" s="41"/>
      <c r="F126" s="41"/>
      <c r="G126" s="41"/>
      <c r="H126" s="41"/>
      <c r="I126" s="41"/>
      <c r="J126" s="41"/>
      <c r="K126" s="166">
        <f>BK126</f>
        <v>0</v>
      </c>
      <c r="L126" s="41"/>
      <c r="M126" s="42"/>
      <c r="N126" s="92"/>
      <c r="O126" s="76"/>
      <c r="P126" s="93"/>
      <c r="Q126" s="167">
        <f>Q127+Q349</f>
        <v>0</v>
      </c>
      <c r="R126" s="167">
        <f>R127+R349</f>
        <v>0</v>
      </c>
      <c r="S126" s="93"/>
      <c r="T126" s="168">
        <f>T127+T349</f>
        <v>0</v>
      </c>
      <c r="U126" s="93"/>
      <c r="V126" s="168">
        <f>V127+V349</f>
        <v>368.76019822000001</v>
      </c>
      <c r="W126" s="93"/>
      <c r="X126" s="169">
        <f>X127+X349</f>
        <v>42.240000000000002</v>
      </c>
      <c r="Y126" s="41"/>
      <c r="Z126" s="41"/>
      <c r="AA126" s="41"/>
      <c r="AB126" s="41"/>
      <c r="AC126" s="41"/>
      <c r="AD126" s="41"/>
      <c r="AE126" s="41"/>
      <c r="AT126" s="18" t="s">
        <v>84</v>
      </c>
      <c r="AU126" s="18" t="s">
        <v>109</v>
      </c>
      <c r="BK126" s="170">
        <f>BK127+BK349</f>
        <v>0</v>
      </c>
    </row>
    <row r="127" s="12" customFormat="1" ht="25.92" customHeight="1">
      <c r="A127" s="12"/>
      <c r="B127" s="171"/>
      <c r="C127" s="12"/>
      <c r="D127" s="172" t="s">
        <v>84</v>
      </c>
      <c r="E127" s="173" t="s">
        <v>141</v>
      </c>
      <c r="F127" s="173" t="s">
        <v>142</v>
      </c>
      <c r="G127" s="12"/>
      <c r="H127" s="12"/>
      <c r="I127" s="174"/>
      <c r="J127" s="174"/>
      <c r="K127" s="175">
        <f>BK127</f>
        <v>0</v>
      </c>
      <c r="L127" s="12"/>
      <c r="M127" s="171"/>
      <c r="N127" s="176"/>
      <c r="O127" s="177"/>
      <c r="P127" s="177"/>
      <c r="Q127" s="178">
        <f>Q128+Q213+Q218+Q227+Q319+Q330+Q344</f>
        <v>0</v>
      </c>
      <c r="R127" s="178">
        <f>R128+R213+R218+R227+R319+R330+R344</f>
        <v>0</v>
      </c>
      <c r="S127" s="177"/>
      <c r="T127" s="179">
        <f>T128+T213+T218+T227+T319+T330+T344</f>
        <v>0</v>
      </c>
      <c r="U127" s="177"/>
      <c r="V127" s="179">
        <f>V128+V213+V218+V227+V319+V330+V344</f>
        <v>368.76019822000001</v>
      </c>
      <c r="W127" s="177"/>
      <c r="X127" s="180">
        <f>X128+X213+X218+X227+X319+X330+X344</f>
        <v>42.240000000000002</v>
      </c>
      <c r="Y127" s="12"/>
      <c r="Z127" s="12"/>
      <c r="AA127" s="12"/>
      <c r="AB127" s="12"/>
      <c r="AC127" s="12"/>
      <c r="AD127" s="12"/>
      <c r="AE127" s="12"/>
      <c r="AR127" s="172" t="s">
        <v>90</v>
      </c>
      <c r="AT127" s="181" t="s">
        <v>84</v>
      </c>
      <c r="AU127" s="181" t="s">
        <v>85</v>
      </c>
      <c r="AY127" s="172" t="s">
        <v>143</v>
      </c>
      <c r="BK127" s="182">
        <f>BK128+BK213+BK218+BK227+BK319+BK330+BK344</f>
        <v>0</v>
      </c>
    </row>
    <row r="128" s="12" customFormat="1" ht="22.8" customHeight="1">
      <c r="A128" s="12"/>
      <c r="B128" s="171"/>
      <c r="C128" s="12"/>
      <c r="D128" s="172" t="s">
        <v>84</v>
      </c>
      <c r="E128" s="183" t="s">
        <v>90</v>
      </c>
      <c r="F128" s="183" t="s">
        <v>144</v>
      </c>
      <c r="G128" s="12"/>
      <c r="H128" s="12"/>
      <c r="I128" s="174"/>
      <c r="J128" s="174"/>
      <c r="K128" s="184">
        <f>BK128</f>
        <v>0</v>
      </c>
      <c r="L128" s="12"/>
      <c r="M128" s="171"/>
      <c r="N128" s="176"/>
      <c r="O128" s="177"/>
      <c r="P128" s="177"/>
      <c r="Q128" s="178">
        <f>SUM(Q129:Q212)</f>
        <v>0</v>
      </c>
      <c r="R128" s="178">
        <f>SUM(R129:R212)</f>
        <v>0</v>
      </c>
      <c r="S128" s="177"/>
      <c r="T128" s="179">
        <f>SUM(T129:T212)</f>
        <v>0</v>
      </c>
      <c r="U128" s="177"/>
      <c r="V128" s="179">
        <f>SUM(V129:V212)</f>
        <v>324.70363800000001</v>
      </c>
      <c r="W128" s="177"/>
      <c r="X128" s="180">
        <f>SUM(X129:X212)</f>
        <v>0</v>
      </c>
      <c r="Y128" s="12"/>
      <c r="Z128" s="12"/>
      <c r="AA128" s="12"/>
      <c r="AB128" s="12"/>
      <c r="AC128" s="12"/>
      <c r="AD128" s="12"/>
      <c r="AE128" s="12"/>
      <c r="AR128" s="172" t="s">
        <v>90</v>
      </c>
      <c r="AT128" s="181" t="s">
        <v>84</v>
      </c>
      <c r="AU128" s="181" t="s">
        <v>90</v>
      </c>
      <c r="AY128" s="172" t="s">
        <v>143</v>
      </c>
      <c r="BK128" s="182">
        <f>SUM(BK129:BK212)</f>
        <v>0</v>
      </c>
    </row>
    <row r="129" s="2" customFormat="1" ht="24.15" customHeight="1">
      <c r="A129" s="41"/>
      <c r="B129" s="185"/>
      <c r="C129" s="186" t="s">
        <v>145</v>
      </c>
      <c r="D129" s="186" t="s">
        <v>146</v>
      </c>
      <c r="E129" s="187" t="s">
        <v>147</v>
      </c>
      <c r="F129" s="188" t="s">
        <v>148</v>
      </c>
      <c r="G129" s="189" t="s">
        <v>149</v>
      </c>
      <c r="H129" s="190">
        <v>80</v>
      </c>
      <c r="I129" s="191"/>
      <c r="J129" s="191"/>
      <c r="K129" s="192">
        <f>ROUND(P129*H129,2)</f>
        <v>0</v>
      </c>
      <c r="L129" s="188" t="s">
        <v>150</v>
      </c>
      <c r="M129" s="42"/>
      <c r="N129" s="193" t="s">
        <v>1</v>
      </c>
      <c r="O129" s="194" t="s">
        <v>48</v>
      </c>
      <c r="P129" s="195">
        <f>I129+J129</f>
        <v>0</v>
      </c>
      <c r="Q129" s="195">
        <f>ROUND(I129*H129,2)</f>
        <v>0</v>
      </c>
      <c r="R129" s="195">
        <f>ROUND(J129*H129,2)</f>
        <v>0</v>
      </c>
      <c r="S129" s="80"/>
      <c r="T129" s="196">
        <f>S129*H129</f>
        <v>0</v>
      </c>
      <c r="U129" s="196">
        <v>0</v>
      </c>
      <c r="V129" s="196">
        <f>U129*H129</f>
        <v>0</v>
      </c>
      <c r="W129" s="196">
        <v>0</v>
      </c>
      <c r="X129" s="197">
        <f>W129*H129</f>
        <v>0</v>
      </c>
      <c r="Y129" s="41"/>
      <c r="Z129" s="41"/>
      <c r="AA129" s="41"/>
      <c r="AB129" s="41"/>
      <c r="AC129" s="41"/>
      <c r="AD129" s="41"/>
      <c r="AE129" s="41"/>
      <c r="AR129" s="198" t="s">
        <v>151</v>
      </c>
      <c r="AT129" s="198" t="s">
        <v>146</v>
      </c>
      <c r="AU129" s="198" t="s">
        <v>101</v>
      </c>
      <c r="AY129" s="18" t="s">
        <v>143</v>
      </c>
      <c r="BE129" s="126">
        <f>IF(O129="základní",K129,0)</f>
        <v>0</v>
      </c>
      <c r="BF129" s="126">
        <f>IF(O129="snížená",K129,0)</f>
        <v>0</v>
      </c>
      <c r="BG129" s="126">
        <f>IF(O129="zákl. přenesená",K129,0)</f>
        <v>0</v>
      </c>
      <c r="BH129" s="126">
        <f>IF(O129="sníž. přenesená",K129,0)</f>
        <v>0</v>
      </c>
      <c r="BI129" s="126">
        <f>IF(O129="nulová",K129,0)</f>
        <v>0</v>
      </c>
      <c r="BJ129" s="18" t="s">
        <v>90</v>
      </c>
      <c r="BK129" s="126">
        <f>ROUND(P129*H129,2)</f>
        <v>0</v>
      </c>
      <c r="BL129" s="18" t="s">
        <v>151</v>
      </c>
      <c r="BM129" s="198" t="s">
        <v>152</v>
      </c>
    </row>
    <row r="130" s="2" customFormat="1">
      <c r="A130" s="41"/>
      <c r="B130" s="42"/>
      <c r="C130" s="41"/>
      <c r="D130" s="199" t="s">
        <v>153</v>
      </c>
      <c r="E130" s="41"/>
      <c r="F130" s="200" t="s">
        <v>154</v>
      </c>
      <c r="G130" s="41"/>
      <c r="H130" s="41"/>
      <c r="I130" s="201"/>
      <c r="J130" s="201"/>
      <c r="K130" s="41"/>
      <c r="L130" s="41"/>
      <c r="M130" s="42"/>
      <c r="N130" s="202"/>
      <c r="O130" s="203"/>
      <c r="P130" s="80"/>
      <c r="Q130" s="80"/>
      <c r="R130" s="80"/>
      <c r="S130" s="80"/>
      <c r="T130" s="80"/>
      <c r="U130" s="80"/>
      <c r="V130" s="80"/>
      <c r="W130" s="80"/>
      <c r="X130" s="81"/>
      <c r="Y130" s="41"/>
      <c r="Z130" s="41"/>
      <c r="AA130" s="41"/>
      <c r="AB130" s="41"/>
      <c r="AC130" s="41"/>
      <c r="AD130" s="41"/>
      <c r="AE130" s="41"/>
      <c r="AT130" s="18" t="s">
        <v>153</v>
      </c>
      <c r="AU130" s="18" t="s">
        <v>101</v>
      </c>
    </row>
    <row r="131" s="13" customFormat="1">
      <c r="A131" s="13"/>
      <c r="B131" s="204"/>
      <c r="C131" s="13"/>
      <c r="D131" s="199" t="s">
        <v>155</v>
      </c>
      <c r="E131" s="205" t="s">
        <v>1</v>
      </c>
      <c r="F131" s="206" t="s">
        <v>156</v>
      </c>
      <c r="G131" s="13"/>
      <c r="H131" s="207">
        <v>80</v>
      </c>
      <c r="I131" s="208"/>
      <c r="J131" s="208"/>
      <c r="K131" s="13"/>
      <c r="L131" s="13"/>
      <c r="M131" s="204"/>
      <c r="N131" s="209"/>
      <c r="O131" s="210"/>
      <c r="P131" s="210"/>
      <c r="Q131" s="210"/>
      <c r="R131" s="210"/>
      <c r="S131" s="210"/>
      <c r="T131" s="210"/>
      <c r="U131" s="210"/>
      <c r="V131" s="210"/>
      <c r="W131" s="210"/>
      <c r="X131" s="211"/>
      <c r="Y131" s="13"/>
      <c r="Z131" s="13"/>
      <c r="AA131" s="13"/>
      <c r="AB131" s="13"/>
      <c r="AC131" s="13"/>
      <c r="AD131" s="13"/>
      <c r="AE131" s="13"/>
      <c r="AT131" s="205" t="s">
        <v>155</v>
      </c>
      <c r="AU131" s="205" t="s">
        <v>101</v>
      </c>
      <c r="AV131" s="13" t="s">
        <v>101</v>
      </c>
      <c r="AW131" s="13" t="s">
        <v>4</v>
      </c>
      <c r="AX131" s="13" t="s">
        <v>90</v>
      </c>
      <c r="AY131" s="205" t="s">
        <v>143</v>
      </c>
    </row>
    <row r="132" s="2" customFormat="1" ht="24.15" customHeight="1">
      <c r="A132" s="41"/>
      <c r="B132" s="185"/>
      <c r="C132" s="186" t="s">
        <v>151</v>
      </c>
      <c r="D132" s="186" t="s">
        <v>146</v>
      </c>
      <c r="E132" s="187" t="s">
        <v>157</v>
      </c>
      <c r="F132" s="188" t="s">
        <v>158</v>
      </c>
      <c r="G132" s="189" t="s">
        <v>159</v>
      </c>
      <c r="H132" s="190">
        <v>10</v>
      </c>
      <c r="I132" s="191"/>
      <c r="J132" s="191"/>
      <c r="K132" s="192">
        <f>ROUND(P132*H132,2)</f>
        <v>0</v>
      </c>
      <c r="L132" s="188" t="s">
        <v>150</v>
      </c>
      <c r="M132" s="42"/>
      <c r="N132" s="193" t="s">
        <v>1</v>
      </c>
      <c r="O132" s="194" t="s">
        <v>48</v>
      </c>
      <c r="P132" s="195">
        <f>I132+J132</f>
        <v>0</v>
      </c>
      <c r="Q132" s="195">
        <f>ROUND(I132*H132,2)</f>
        <v>0</v>
      </c>
      <c r="R132" s="195">
        <f>ROUND(J132*H132,2)</f>
        <v>0</v>
      </c>
      <c r="S132" s="80"/>
      <c r="T132" s="196">
        <f>S132*H132</f>
        <v>0</v>
      </c>
      <c r="U132" s="196">
        <v>0</v>
      </c>
      <c r="V132" s="196">
        <f>U132*H132</f>
        <v>0</v>
      </c>
      <c r="W132" s="196">
        <v>0</v>
      </c>
      <c r="X132" s="197">
        <f>W132*H132</f>
        <v>0</v>
      </c>
      <c r="Y132" s="41"/>
      <c r="Z132" s="41"/>
      <c r="AA132" s="41"/>
      <c r="AB132" s="41"/>
      <c r="AC132" s="41"/>
      <c r="AD132" s="41"/>
      <c r="AE132" s="41"/>
      <c r="AR132" s="198" t="s">
        <v>151</v>
      </c>
      <c r="AT132" s="198" t="s">
        <v>146</v>
      </c>
      <c r="AU132" s="198" t="s">
        <v>101</v>
      </c>
      <c r="AY132" s="18" t="s">
        <v>143</v>
      </c>
      <c r="BE132" s="126">
        <f>IF(O132="základní",K132,0)</f>
        <v>0</v>
      </c>
      <c r="BF132" s="126">
        <f>IF(O132="snížená",K132,0)</f>
        <v>0</v>
      </c>
      <c r="BG132" s="126">
        <f>IF(O132="zákl. přenesená",K132,0)</f>
        <v>0</v>
      </c>
      <c r="BH132" s="126">
        <f>IF(O132="sníž. přenesená",K132,0)</f>
        <v>0</v>
      </c>
      <c r="BI132" s="126">
        <f>IF(O132="nulová",K132,0)</f>
        <v>0</v>
      </c>
      <c r="BJ132" s="18" t="s">
        <v>90</v>
      </c>
      <c r="BK132" s="126">
        <f>ROUND(P132*H132,2)</f>
        <v>0</v>
      </c>
      <c r="BL132" s="18" t="s">
        <v>151</v>
      </c>
      <c r="BM132" s="198" t="s">
        <v>160</v>
      </c>
    </row>
    <row r="133" s="2" customFormat="1">
      <c r="A133" s="41"/>
      <c r="B133" s="42"/>
      <c r="C133" s="41"/>
      <c r="D133" s="199" t="s">
        <v>153</v>
      </c>
      <c r="E133" s="41"/>
      <c r="F133" s="200" t="s">
        <v>161</v>
      </c>
      <c r="G133" s="41"/>
      <c r="H133" s="41"/>
      <c r="I133" s="201"/>
      <c r="J133" s="201"/>
      <c r="K133" s="41"/>
      <c r="L133" s="41"/>
      <c r="M133" s="42"/>
      <c r="N133" s="202"/>
      <c r="O133" s="203"/>
      <c r="P133" s="80"/>
      <c r="Q133" s="80"/>
      <c r="R133" s="80"/>
      <c r="S133" s="80"/>
      <c r="T133" s="80"/>
      <c r="U133" s="80"/>
      <c r="V133" s="80"/>
      <c r="W133" s="80"/>
      <c r="X133" s="81"/>
      <c r="Y133" s="41"/>
      <c r="Z133" s="41"/>
      <c r="AA133" s="41"/>
      <c r="AB133" s="41"/>
      <c r="AC133" s="41"/>
      <c r="AD133" s="41"/>
      <c r="AE133" s="41"/>
      <c r="AT133" s="18" t="s">
        <v>153</v>
      </c>
      <c r="AU133" s="18" t="s">
        <v>101</v>
      </c>
    </row>
    <row r="134" s="2" customFormat="1" ht="24.15" customHeight="1">
      <c r="A134" s="41"/>
      <c r="B134" s="185"/>
      <c r="C134" s="186" t="s">
        <v>162</v>
      </c>
      <c r="D134" s="186" t="s">
        <v>146</v>
      </c>
      <c r="E134" s="187" t="s">
        <v>163</v>
      </c>
      <c r="F134" s="188" t="s">
        <v>164</v>
      </c>
      <c r="G134" s="189" t="s">
        <v>165</v>
      </c>
      <c r="H134" s="190">
        <v>35</v>
      </c>
      <c r="I134" s="191"/>
      <c r="J134" s="191"/>
      <c r="K134" s="192">
        <f>ROUND(P134*H134,2)</f>
        <v>0</v>
      </c>
      <c r="L134" s="188" t="s">
        <v>166</v>
      </c>
      <c r="M134" s="42"/>
      <c r="N134" s="193" t="s">
        <v>1</v>
      </c>
      <c r="O134" s="194" t="s">
        <v>48</v>
      </c>
      <c r="P134" s="195">
        <f>I134+J134</f>
        <v>0</v>
      </c>
      <c r="Q134" s="195">
        <f>ROUND(I134*H134,2)</f>
        <v>0</v>
      </c>
      <c r="R134" s="195">
        <f>ROUND(J134*H134,2)</f>
        <v>0</v>
      </c>
      <c r="S134" s="80"/>
      <c r="T134" s="196">
        <f>S134*H134</f>
        <v>0</v>
      </c>
      <c r="U134" s="196">
        <v>0.036900000000000002</v>
      </c>
      <c r="V134" s="196">
        <f>U134*H134</f>
        <v>1.2915000000000001</v>
      </c>
      <c r="W134" s="196">
        <v>0</v>
      </c>
      <c r="X134" s="197">
        <f>W134*H134</f>
        <v>0</v>
      </c>
      <c r="Y134" s="41"/>
      <c r="Z134" s="41"/>
      <c r="AA134" s="41"/>
      <c r="AB134" s="41"/>
      <c r="AC134" s="41"/>
      <c r="AD134" s="41"/>
      <c r="AE134" s="41"/>
      <c r="AR134" s="198" t="s">
        <v>151</v>
      </c>
      <c r="AT134" s="198" t="s">
        <v>146</v>
      </c>
      <c r="AU134" s="198" t="s">
        <v>101</v>
      </c>
      <c r="AY134" s="18" t="s">
        <v>143</v>
      </c>
      <c r="BE134" s="126">
        <f>IF(O134="základní",K134,0)</f>
        <v>0</v>
      </c>
      <c r="BF134" s="126">
        <f>IF(O134="snížená",K134,0)</f>
        <v>0</v>
      </c>
      <c r="BG134" s="126">
        <f>IF(O134="zákl. přenesená",K134,0)</f>
        <v>0</v>
      </c>
      <c r="BH134" s="126">
        <f>IF(O134="sníž. přenesená",K134,0)</f>
        <v>0</v>
      </c>
      <c r="BI134" s="126">
        <f>IF(O134="nulová",K134,0)</f>
        <v>0</v>
      </c>
      <c r="BJ134" s="18" t="s">
        <v>90</v>
      </c>
      <c r="BK134" s="126">
        <f>ROUND(P134*H134,2)</f>
        <v>0</v>
      </c>
      <c r="BL134" s="18" t="s">
        <v>151</v>
      </c>
      <c r="BM134" s="198" t="s">
        <v>167</v>
      </c>
    </row>
    <row r="135" s="2" customFormat="1">
      <c r="A135" s="41"/>
      <c r="B135" s="42"/>
      <c r="C135" s="41"/>
      <c r="D135" s="199" t="s">
        <v>153</v>
      </c>
      <c r="E135" s="41"/>
      <c r="F135" s="200" t="s">
        <v>168</v>
      </c>
      <c r="G135" s="41"/>
      <c r="H135" s="41"/>
      <c r="I135" s="201"/>
      <c r="J135" s="201"/>
      <c r="K135" s="41"/>
      <c r="L135" s="41"/>
      <c r="M135" s="42"/>
      <c r="N135" s="202"/>
      <c r="O135" s="203"/>
      <c r="P135" s="80"/>
      <c r="Q135" s="80"/>
      <c r="R135" s="80"/>
      <c r="S135" s="80"/>
      <c r="T135" s="80"/>
      <c r="U135" s="80"/>
      <c r="V135" s="80"/>
      <c r="W135" s="80"/>
      <c r="X135" s="81"/>
      <c r="Y135" s="41"/>
      <c r="Z135" s="41"/>
      <c r="AA135" s="41"/>
      <c r="AB135" s="41"/>
      <c r="AC135" s="41"/>
      <c r="AD135" s="41"/>
      <c r="AE135" s="41"/>
      <c r="AT135" s="18" t="s">
        <v>153</v>
      </c>
      <c r="AU135" s="18" t="s">
        <v>101</v>
      </c>
    </row>
    <row r="136" s="2" customFormat="1" ht="24.15" customHeight="1">
      <c r="A136" s="41"/>
      <c r="B136" s="185"/>
      <c r="C136" s="186" t="s">
        <v>169</v>
      </c>
      <c r="D136" s="186" t="s">
        <v>146</v>
      </c>
      <c r="E136" s="187" t="s">
        <v>170</v>
      </c>
      <c r="F136" s="188" t="s">
        <v>171</v>
      </c>
      <c r="G136" s="189" t="s">
        <v>165</v>
      </c>
      <c r="H136" s="190">
        <v>45</v>
      </c>
      <c r="I136" s="191"/>
      <c r="J136" s="191"/>
      <c r="K136" s="192">
        <f>ROUND(P136*H136,2)</f>
        <v>0</v>
      </c>
      <c r="L136" s="188" t="s">
        <v>166</v>
      </c>
      <c r="M136" s="42"/>
      <c r="N136" s="193" t="s">
        <v>1</v>
      </c>
      <c r="O136" s="194" t="s">
        <v>48</v>
      </c>
      <c r="P136" s="195">
        <f>I136+J136</f>
        <v>0</v>
      </c>
      <c r="Q136" s="195">
        <f>ROUND(I136*H136,2)</f>
        <v>0</v>
      </c>
      <c r="R136" s="195">
        <f>ROUND(J136*H136,2)</f>
        <v>0</v>
      </c>
      <c r="S136" s="80"/>
      <c r="T136" s="196">
        <f>S136*H136</f>
        <v>0</v>
      </c>
      <c r="U136" s="196">
        <v>0.06053</v>
      </c>
      <c r="V136" s="196">
        <f>U136*H136</f>
        <v>2.7238500000000001</v>
      </c>
      <c r="W136" s="196">
        <v>0</v>
      </c>
      <c r="X136" s="197">
        <f>W136*H136</f>
        <v>0</v>
      </c>
      <c r="Y136" s="41"/>
      <c r="Z136" s="41"/>
      <c r="AA136" s="41"/>
      <c r="AB136" s="41"/>
      <c r="AC136" s="41"/>
      <c r="AD136" s="41"/>
      <c r="AE136" s="41"/>
      <c r="AR136" s="198" t="s">
        <v>151</v>
      </c>
      <c r="AT136" s="198" t="s">
        <v>146</v>
      </c>
      <c r="AU136" s="198" t="s">
        <v>101</v>
      </c>
      <c r="AY136" s="18" t="s">
        <v>143</v>
      </c>
      <c r="BE136" s="126">
        <f>IF(O136="základní",K136,0)</f>
        <v>0</v>
      </c>
      <c r="BF136" s="126">
        <f>IF(O136="snížená",K136,0)</f>
        <v>0</v>
      </c>
      <c r="BG136" s="126">
        <f>IF(O136="zákl. přenesená",K136,0)</f>
        <v>0</v>
      </c>
      <c r="BH136" s="126">
        <f>IF(O136="sníž. přenesená",K136,0)</f>
        <v>0</v>
      </c>
      <c r="BI136" s="126">
        <f>IF(O136="nulová",K136,0)</f>
        <v>0</v>
      </c>
      <c r="BJ136" s="18" t="s">
        <v>90</v>
      </c>
      <c r="BK136" s="126">
        <f>ROUND(P136*H136,2)</f>
        <v>0</v>
      </c>
      <c r="BL136" s="18" t="s">
        <v>151</v>
      </c>
      <c r="BM136" s="198" t="s">
        <v>172</v>
      </c>
    </row>
    <row r="137" s="2" customFormat="1">
      <c r="A137" s="41"/>
      <c r="B137" s="42"/>
      <c r="C137" s="41"/>
      <c r="D137" s="199" t="s">
        <v>153</v>
      </c>
      <c r="E137" s="41"/>
      <c r="F137" s="200" t="s">
        <v>173</v>
      </c>
      <c r="G137" s="41"/>
      <c r="H137" s="41"/>
      <c r="I137" s="201"/>
      <c r="J137" s="201"/>
      <c r="K137" s="41"/>
      <c r="L137" s="41"/>
      <c r="M137" s="42"/>
      <c r="N137" s="202"/>
      <c r="O137" s="203"/>
      <c r="P137" s="80"/>
      <c r="Q137" s="80"/>
      <c r="R137" s="80"/>
      <c r="S137" s="80"/>
      <c r="T137" s="80"/>
      <c r="U137" s="80"/>
      <c r="V137" s="80"/>
      <c r="W137" s="80"/>
      <c r="X137" s="81"/>
      <c r="Y137" s="41"/>
      <c r="Z137" s="41"/>
      <c r="AA137" s="41"/>
      <c r="AB137" s="41"/>
      <c r="AC137" s="41"/>
      <c r="AD137" s="41"/>
      <c r="AE137" s="41"/>
      <c r="AT137" s="18" t="s">
        <v>153</v>
      </c>
      <c r="AU137" s="18" t="s">
        <v>101</v>
      </c>
    </row>
    <row r="138" s="2" customFormat="1" ht="24.15" customHeight="1">
      <c r="A138" s="41"/>
      <c r="B138" s="185"/>
      <c r="C138" s="186" t="s">
        <v>174</v>
      </c>
      <c r="D138" s="186" t="s">
        <v>146</v>
      </c>
      <c r="E138" s="187" t="s">
        <v>175</v>
      </c>
      <c r="F138" s="188" t="s">
        <v>176</v>
      </c>
      <c r="G138" s="189" t="s">
        <v>177</v>
      </c>
      <c r="H138" s="190">
        <v>129.755</v>
      </c>
      <c r="I138" s="191"/>
      <c r="J138" s="191"/>
      <c r="K138" s="192">
        <f>ROUND(P138*H138,2)</f>
        <v>0</v>
      </c>
      <c r="L138" s="188" t="s">
        <v>166</v>
      </c>
      <c r="M138" s="42"/>
      <c r="N138" s="193" t="s">
        <v>1</v>
      </c>
      <c r="O138" s="194" t="s">
        <v>48</v>
      </c>
      <c r="P138" s="195">
        <f>I138+J138</f>
        <v>0</v>
      </c>
      <c r="Q138" s="195">
        <f>ROUND(I138*H138,2)</f>
        <v>0</v>
      </c>
      <c r="R138" s="195">
        <f>ROUND(J138*H138,2)</f>
        <v>0</v>
      </c>
      <c r="S138" s="80"/>
      <c r="T138" s="196">
        <f>S138*H138</f>
        <v>0</v>
      </c>
      <c r="U138" s="196">
        <v>0</v>
      </c>
      <c r="V138" s="196">
        <f>U138*H138</f>
        <v>0</v>
      </c>
      <c r="W138" s="196">
        <v>0</v>
      </c>
      <c r="X138" s="197">
        <f>W138*H138</f>
        <v>0</v>
      </c>
      <c r="Y138" s="41"/>
      <c r="Z138" s="41"/>
      <c r="AA138" s="41"/>
      <c r="AB138" s="41"/>
      <c r="AC138" s="41"/>
      <c r="AD138" s="41"/>
      <c r="AE138" s="41"/>
      <c r="AR138" s="198" t="s">
        <v>151</v>
      </c>
      <c r="AT138" s="198" t="s">
        <v>146</v>
      </c>
      <c r="AU138" s="198" t="s">
        <v>101</v>
      </c>
      <c r="AY138" s="18" t="s">
        <v>143</v>
      </c>
      <c r="BE138" s="126">
        <f>IF(O138="základní",K138,0)</f>
        <v>0</v>
      </c>
      <c r="BF138" s="126">
        <f>IF(O138="snížená",K138,0)</f>
        <v>0</v>
      </c>
      <c r="BG138" s="126">
        <f>IF(O138="zákl. přenesená",K138,0)</f>
        <v>0</v>
      </c>
      <c r="BH138" s="126">
        <f>IF(O138="sníž. přenesená",K138,0)</f>
        <v>0</v>
      </c>
      <c r="BI138" s="126">
        <f>IF(O138="nulová",K138,0)</f>
        <v>0</v>
      </c>
      <c r="BJ138" s="18" t="s">
        <v>90</v>
      </c>
      <c r="BK138" s="126">
        <f>ROUND(P138*H138,2)</f>
        <v>0</v>
      </c>
      <c r="BL138" s="18" t="s">
        <v>151</v>
      </c>
      <c r="BM138" s="198" t="s">
        <v>178</v>
      </c>
    </row>
    <row r="139" s="2" customFormat="1">
      <c r="A139" s="41"/>
      <c r="B139" s="42"/>
      <c r="C139" s="41"/>
      <c r="D139" s="199" t="s">
        <v>153</v>
      </c>
      <c r="E139" s="41"/>
      <c r="F139" s="200" t="s">
        <v>179</v>
      </c>
      <c r="G139" s="41"/>
      <c r="H139" s="41"/>
      <c r="I139" s="201"/>
      <c r="J139" s="201"/>
      <c r="K139" s="41"/>
      <c r="L139" s="41"/>
      <c r="M139" s="42"/>
      <c r="N139" s="202"/>
      <c r="O139" s="203"/>
      <c r="P139" s="80"/>
      <c r="Q139" s="80"/>
      <c r="R139" s="80"/>
      <c r="S139" s="80"/>
      <c r="T139" s="80"/>
      <c r="U139" s="80"/>
      <c r="V139" s="80"/>
      <c r="W139" s="80"/>
      <c r="X139" s="81"/>
      <c r="Y139" s="41"/>
      <c r="Z139" s="41"/>
      <c r="AA139" s="41"/>
      <c r="AB139" s="41"/>
      <c r="AC139" s="41"/>
      <c r="AD139" s="41"/>
      <c r="AE139" s="41"/>
      <c r="AT139" s="18" t="s">
        <v>153</v>
      </c>
      <c r="AU139" s="18" t="s">
        <v>101</v>
      </c>
    </row>
    <row r="140" s="14" customFormat="1">
      <c r="A140" s="14"/>
      <c r="B140" s="212"/>
      <c r="C140" s="14"/>
      <c r="D140" s="199" t="s">
        <v>155</v>
      </c>
      <c r="E140" s="213" t="s">
        <v>1</v>
      </c>
      <c r="F140" s="214" t="s">
        <v>180</v>
      </c>
      <c r="G140" s="14"/>
      <c r="H140" s="213" t="s">
        <v>1</v>
      </c>
      <c r="I140" s="215"/>
      <c r="J140" s="215"/>
      <c r="K140" s="14"/>
      <c r="L140" s="14"/>
      <c r="M140" s="212"/>
      <c r="N140" s="216"/>
      <c r="O140" s="217"/>
      <c r="P140" s="217"/>
      <c r="Q140" s="217"/>
      <c r="R140" s="217"/>
      <c r="S140" s="217"/>
      <c r="T140" s="217"/>
      <c r="U140" s="217"/>
      <c r="V140" s="217"/>
      <c r="W140" s="217"/>
      <c r="X140" s="218"/>
      <c r="Y140" s="14"/>
      <c r="Z140" s="14"/>
      <c r="AA140" s="14"/>
      <c r="AB140" s="14"/>
      <c r="AC140" s="14"/>
      <c r="AD140" s="14"/>
      <c r="AE140" s="14"/>
      <c r="AT140" s="213" t="s">
        <v>155</v>
      </c>
      <c r="AU140" s="213" t="s">
        <v>101</v>
      </c>
      <c r="AV140" s="14" t="s">
        <v>90</v>
      </c>
      <c r="AW140" s="14" t="s">
        <v>4</v>
      </c>
      <c r="AX140" s="14" t="s">
        <v>85</v>
      </c>
      <c r="AY140" s="213" t="s">
        <v>143</v>
      </c>
    </row>
    <row r="141" s="14" customFormat="1">
      <c r="A141" s="14"/>
      <c r="B141" s="212"/>
      <c r="C141" s="14"/>
      <c r="D141" s="199" t="s">
        <v>155</v>
      </c>
      <c r="E141" s="213" t="s">
        <v>1</v>
      </c>
      <c r="F141" s="214" t="s">
        <v>181</v>
      </c>
      <c r="G141" s="14"/>
      <c r="H141" s="213" t="s">
        <v>1</v>
      </c>
      <c r="I141" s="215"/>
      <c r="J141" s="215"/>
      <c r="K141" s="14"/>
      <c r="L141" s="14"/>
      <c r="M141" s="212"/>
      <c r="N141" s="216"/>
      <c r="O141" s="217"/>
      <c r="P141" s="217"/>
      <c r="Q141" s="217"/>
      <c r="R141" s="217"/>
      <c r="S141" s="217"/>
      <c r="T141" s="217"/>
      <c r="U141" s="217"/>
      <c r="V141" s="217"/>
      <c r="W141" s="217"/>
      <c r="X141" s="218"/>
      <c r="Y141" s="14"/>
      <c r="Z141" s="14"/>
      <c r="AA141" s="14"/>
      <c r="AB141" s="14"/>
      <c r="AC141" s="14"/>
      <c r="AD141" s="14"/>
      <c r="AE141" s="14"/>
      <c r="AT141" s="213" t="s">
        <v>155</v>
      </c>
      <c r="AU141" s="213" t="s">
        <v>101</v>
      </c>
      <c r="AV141" s="14" t="s">
        <v>90</v>
      </c>
      <c r="AW141" s="14" t="s">
        <v>4</v>
      </c>
      <c r="AX141" s="14" t="s">
        <v>85</v>
      </c>
      <c r="AY141" s="213" t="s">
        <v>143</v>
      </c>
    </row>
    <row r="142" s="13" customFormat="1">
      <c r="A142" s="13"/>
      <c r="B142" s="204"/>
      <c r="C142" s="13"/>
      <c r="D142" s="199" t="s">
        <v>155</v>
      </c>
      <c r="E142" s="205" t="s">
        <v>1</v>
      </c>
      <c r="F142" s="206" t="s">
        <v>182</v>
      </c>
      <c r="G142" s="13"/>
      <c r="H142" s="207">
        <v>26.25</v>
      </c>
      <c r="I142" s="208"/>
      <c r="J142" s="208"/>
      <c r="K142" s="13"/>
      <c r="L142" s="13"/>
      <c r="M142" s="204"/>
      <c r="N142" s="209"/>
      <c r="O142" s="210"/>
      <c r="P142" s="210"/>
      <c r="Q142" s="210"/>
      <c r="R142" s="210"/>
      <c r="S142" s="210"/>
      <c r="T142" s="210"/>
      <c r="U142" s="210"/>
      <c r="V142" s="210"/>
      <c r="W142" s="210"/>
      <c r="X142" s="211"/>
      <c r="Y142" s="13"/>
      <c r="Z142" s="13"/>
      <c r="AA142" s="13"/>
      <c r="AB142" s="13"/>
      <c r="AC142" s="13"/>
      <c r="AD142" s="13"/>
      <c r="AE142" s="13"/>
      <c r="AT142" s="205" t="s">
        <v>155</v>
      </c>
      <c r="AU142" s="205" t="s">
        <v>101</v>
      </c>
      <c r="AV142" s="13" t="s">
        <v>101</v>
      </c>
      <c r="AW142" s="13" t="s">
        <v>4</v>
      </c>
      <c r="AX142" s="13" t="s">
        <v>85</v>
      </c>
      <c r="AY142" s="205" t="s">
        <v>143</v>
      </c>
    </row>
    <row r="143" s="14" customFormat="1">
      <c r="A143" s="14"/>
      <c r="B143" s="212"/>
      <c r="C143" s="14"/>
      <c r="D143" s="199" t="s">
        <v>155</v>
      </c>
      <c r="E143" s="213" t="s">
        <v>1</v>
      </c>
      <c r="F143" s="214" t="s">
        <v>183</v>
      </c>
      <c r="G143" s="14"/>
      <c r="H143" s="213" t="s">
        <v>1</v>
      </c>
      <c r="I143" s="215"/>
      <c r="J143" s="215"/>
      <c r="K143" s="14"/>
      <c r="L143" s="14"/>
      <c r="M143" s="212"/>
      <c r="N143" s="216"/>
      <c r="O143" s="217"/>
      <c r="P143" s="217"/>
      <c r="Q143" s="217"/>
      <c r="R143" s="217"/>
      <c r="S143" s="217"/>
      <c r="T143" s="217"/>
      <c r="U143" s="217"/>
      <c r="V143" s="217"/>
      <c r="W143" s="217"/>
      <c r="X143" s="218"/>
      <c r="Y143" s="14"/>
      <c r="Z143" s="14"/>
      <c r="AA143" s="14"/>
      <c r="AB143" s="14"/>
      <c r="AC143" s="14"/>
      <c r="AD143" s="14"/>
      <c r="AE143" s="14"/>
      <c r="AT143" s="213" t="s">
        <v>155</v>
      </c>
      <c r="AU143" s="213" t="s">
        <v>101</v>
      </c>
      <c r="AV143" s="14" t="s">
        <v>90</v>
      </c>
      <c r="AW143" s="14" t="s">
        <v>4</v>
      </c>
      <c r="AX143" s="14" t="s">
        <v>85</v>
      </c>
      <c r="AY143" s="213" t="s">
        <v>143</v>
      </c>
    </row>
    <row r="144" s="13" customFormat="1">
      <c r="A144" s="13"/>
      <c r="B144" s="204"/>
      <c r="C144" s="13"/>
      <c r="D144" s="199" t="s">
        <v>155</v>
      </c>
      <c r="E144" s="205" t="s">
        <v>1</v>
      </c>
      <c r="F144" s="206" t="s">
        <v>184</v>
      </c>
      <c r="G144" s="13"/>
      <c r="H144" s="207">
        <v>12.375</v>
      </c>
      <c r="I144" s="208"/>
      <c r="J144" s="208"/>
      <c r="K144" s="13"/>
      <c r="L144" s="13"/>
      <c r="M144" s="204"/>
      <c r="N144" s="209"/>
      <c r="O144" s="210"/>
      <c r="P144" s="210"/>
      <c r="Q144" s="210"/>
      <c r="R144" s="210"/>
      <c r="S144" s="210"/>
      <c r="T144" s="210"/>
      <c r="U144" s="210"/>
      <c r="V144" s="210"/>
      <c r="W144" s="210"/>
      <c r="X144" s="211"/>
      <c r="Y144" s="13"/>
      <c r="Z144" s="13"/>
      <c r="AA144" s="13"/>
      <c r="AB144" s="13"/>
      <c r="AC144" s="13"/>
      <c r="AD144" s="13"/>
      <c r="AE144" s="13"/>
      <c r="AT144" s="205" t="s">
        <v>155</v>
      </c>
      <c r="AU144" s="205" t="s">
        <v>101</v>
      </c>
      <c r="AV144" s="13" t="s">
        <v>101</v>
      </c>
      <c r="AW144" s="13" t="s">
        <v>4</v>
      </c>
      <c r="AX144" s="13" t="s">
        <v>85</v>
      </c>
      <c r="AY144" s="205" t="s">
        <v>143</v>
      </c>
    </row>
    <row r="145" s="14" customFormat="1">
      <c r="A145" s="14"/>
      <c r="B145" s="212"/>
      <c r="C145" s="14"/>
      <c r="D145" s="199" t="s">
        <v>155</v>
      </c>
      <c r="E145" s="213" t="s">
        <v>1</v>
      </c>
      <c r="F145" s="214" t="s">
        <v>185</v>
      </c>
      <c r="G145" s="14"/>
      <c r="H145" s="213" t="s">
        <v>1</v>
      </c>
      <c r="I145" s="215"/>
      <c r="J145" s="215"/>
      <c r="K145" s="14"/>
      <c r="L145" s="14"/>
      <c r="M145" s="212"/>
      <c r="N145" s="216"/>
      <c r="O145" s="217"/>
      <c r="P145" s="217"/>
      <c r="Q145" s="217"/>
      <c r="R145" s="217"/>
      <c r="S145" s="217"/>
      <c r="T145" s="217"/>
      <c r="U145" s="217"/>
      <c r="V145" s="217"/>
      <c r="W145" s="217"/>
      <c r="X145" s="218"/>
      <c r="Y145" s="14"/>
      <c r="Z145" s="14"/>
      <c r="AA145" s="14"/>
      <c r="AB145" s="14"/>
      <c r="AC145" s="14"/>
      <c r="AD145" s="14"/>
      <c r="AE145" s="14"/>
      <c r="AT145" s="213" t="s">
        <v>155</v>
      </c>
      <c r="AU145" s="213" t="s">
        <v>101</v>
      </c>
      <c r="AV145" s="14" t="s">
        <v>90</v>
      </c>
      <c r="AW145" s="14" t="s">
        <v>4</v>
      </c>
      <c r="AX145" s="14" t="s">
        <v>85</v>
      </c>
      <c r="AY145" s="213" t="s">
        <v>143</v>
      </c>
    </row>
    <row r="146" s="13" customFormat="1">
      <c r="A146" s="13"/>
      <c r="B146" s="204"/>
      <c r="C146" s="13"/>
      <c r="D146" s="199" t="s">
        <v>155</v>
      </c>
      <c r="E146" s="205" t="s">
        <v>1</v>
      </c>
      <c r="F146" s="206" t="s">
        <v>186</v>
      </c>
      <c r="G146" s="13"/>
      <c r="H146" s="207">
        <v>8.25</v>
      </c>
      <c r="I146" s="208"/>
      <c r="J146" s="208"/>
      <c r="K146" s="13"/>
      <c r="L146" s="13"/>
      <c r="M146" s="204"/>
      <c r="N146" s="209"/>
      <c r="O146" s="210"/>
      <c r="P146" s="210"/>
      <c r="Q146" s="210"/>
      <c r="R146" s="210"/>
      <c r="S146" s="210"/>
      <c r="T146" s="210"/>
      <c r="U146" s="210"/>
      <c r="V146" s="210"/>
      <c r="W146" s="210"/>
      <c r="X146" s="211"/>
      <c r="Y146" s="13"/>
      <c r="Z146" s="13"/>
      <c r="AA146" s="13"/>
      <c r="AB146" s="13"/>
      <c r="AC146" s="13"/>
      <c r="AD146" s="13"/>
      <c r="AE146" s="13"/>
      <c r="AT146" s="205" t="s">
        <v>155</v>
      </c>
      <c r="AU146" s="205" t="s">
        <v>101</v>
      </c>
      <c r="AV146" s="13" t="s">
        <v>101</v>
      </c>
      <c r="AW146" s="13" t="s">
        <v>4</v>
      </c>
      <c r="AX146" s="13" t="s">
        <v>85</v>
      </c>
      <c r="AY146" s="205" t="s">
        <v>143</v>
      </c>
    </row>
    <row r="147" s="14" customFormat="1">
      <c r="A147" s="14"/>
      <c r="B147" s="212"/>
      <c r="C147" s="14"/>
      <c r="D147" s="199" t="s">
        <v>155</v>
      </c>
      <c r="E147" s="213" t="s">
        <v>1</v>
      </c>
      <c r="F147" s="214" t="s">
        <v>187</v>
      </c>
      <c r="G147" s="14"/>
      <c r="H147" s="213" t="s">
        <v>1</v>
      </c>
      <c r="I147" s="215"/>
      <c r="J147" s="215"/>
      <c r="K147" s="14"/>
      <c r="L147" s="14"/>
      <c r="M147" s="212"/>
      <c r="N147" s="216"/>
      <c r="O147" s="217"/>
      <c r="P147" s="217"/>
      <c r="Q147" s="217"/>
      <c r="R147" s="217"/>
      <c r="S147" s="217"/>
      <c r="T147" s="217"/>
      <c r="U147" s="217"/>
      <c r="V147" s="217"/>
      <c r="W147" s="217"/>
      <c r="X147" s="218"/>
      <c r="Y147" s="14"/>
      <c r="Z147" s="14"/>
      <c r="AA147" s="14"/>
      <c r="AB147" s="14"/>
      <c r="AC147" s="14"/>
      <c r="AD147" s="14"/>
      <c r="AE147" s="14"/>
      <c r="AT147" s="213" t="s">
        <v>155</v>
      </c>
      <c r="AU147" s="213" t="s">
        <v>101</v>
      </c>
      <c r="AV147" s="14" t="s">
        <v>90</v>
      </c>
      <c r="AW147" s="14" t="s">
        <v>4</v>
      </c>
      <c r="AX147" s="14" t="s">
        <v>85</v>
      </c>
      <c r="AY147" s="213" t="s">
        <v>143</v>
      </c>
    </row>
    <row r="148" s="13" customFormat="1">
      <c r="A148" s="13"/>
      <c r="B148" s="204"/>
      <c r="C148" s="13"/>
      <c r="D148" s="199" t="s">
        <v>155</v>
      </c>
      <c r="E148" s="205" t="s">
        <v>1</v>
      </c>
      <c r="F148" s="206" t="s">
        <v>188</v>
      </c>
      <c r="G148" s="13"/>
      <c r="H148" s="207">
        <v>20.125</v>
      </c>
      <c r="I148" s="208"/>
      <c r="J148" s="208"/>
      <c r="K148" s="13"/>
      <c r="L148" s="13"/>
      <c r="M148" s="204"/>
      <c r="N148" s="209"/>
      <c r="O148" s="210"/>
      <c r="P148" s="210"/>
      <c r="Q148" s="210"/>
      <c r="R148" s="210"/>
      <c r="S148" s="210"/>
      <c r="T148" s="210"/>
      <c r="U148" s="210"/>
      <c r="V148" s="210"/>
      <c r="W148" s="210"/>
      <c r="X148" s="211"/>
      <c r="Y148" s="13"/>
      <c r="Z148" s="13"/>
      <c r="AA148" s="13"/>
      <c r="AB148" s="13"/>
      <c r="AC148" s="13"/>
      <c r="AD148" s="13"/>
      <c r="AE148" s="13"/>
      <c r="AT148" s="205" t="s">
        <v>155</v>
      </c>
      <c r="AU148" s="205" t="s">
        <v>101</v>
      </c>
      <c r="AV148" s="13" t="s">
        <v>101</v>
      </c>
      <c r="AW148" s="13" t="s">
        <v>4</v>
      </c>
      <c r="AX148" s="13" t="s">
        <v>85</v>
      </c>
      <c r="AY148" s="205" t="s">
        <v>143</v>
      </c>
    </row>
    <row r="149" s="14" customFormat="1">
      <c r="A149" s="14"/>
      <c r="B149" s="212"/>
      <c r="C149" s="14"/>
      <c r="D149" s="199" t="s">
        <v>155</v>
      </c>
      <c r="E149" s="213" t="s">
        <v>1</v>
      </c>
      <c r="F149" s="214" t="s">
        <v>189</v>
      </c>
      <c r="G149" s="14"/>
      <c r="H149" s="213" t="s">
        <v>1</v>
      </c>
      <c r="I149" s="215"/>
      <c r="J149" s="215"/>
      <c r="K149" s="14"/>
      <c r="L149" s="14"/>
      <c r="M149" s="212"/>
      <c r="N149" s="216"/>
      <c r="O149" s="217"/>
      <c r="P149" s="217"/>
      <c r="Q149" s="217"/>
      <c r="R149" s="217"/>
      <c r="S149" s="217"/>
      <c r="T149" s="217"/>
      <c r="U149" s="217"/>
      <c r="V149" s="217"/>
      <c r="W149" s="217"/>
      <c r="X149" s="218"/>
      <c r="Y149" s="14"/>
      <c r="Z149" s="14"/>
      <c r="AA149" s="14"/>
      <c r="AB149" s="14"/>
      <c r="AC149" s="14"/>
      <c r="AD149" s="14"/>
      <c r="AE149" s="14"/>
      <c r="AT149" s="213" t="s">
        <v>155</v>
      </c>
      <c r="AU149" s="213" t="s">
        <v>101</v>
      </c>
      <c r="AV149" s="14" t="s">
        <v>90</v>
      </c>
      <c r="AW149" s="14" t="s">
        <v>4</v>
      </c>
      <c r="AX149" s="14" t="s">
        <v>85</v>
      </c>
      <c r="AY149" s="213" t="s">
        <v>143</v>
      </c>
    </row>
    <row r="150" s="13" customFormat="1">
      <c r="A150" s="13"/>
      <c r="B150" s="204"/>
      <c r="C150" s="13"/>
      <c r="D150" s="199" t="s">
        <v>155</v>
      </c>
      <c r="E150" s="205" t="s">
        <v>1</v>
      </c>
      <c r="F150" s="206" t="s">
        <v>190</v>
      </c>
      <c r="G150" s="13"/>
      <c r="H150" s="207">
        <v>9.625</v>
      </c>
      <c r="I150" s="208"/>
      <c r="J150" s="208"/>
      <c r="K150" s="13"/>
      <c r="L150" s="13"/>
      <c r="M150" s="204"/>
      <c r="N150" s="209"/>
      <c r="O150" s="210"/>
      <c r="P150" s="210"/>
      <c r="Q150" s="210"/>
      <c r="R150" s="210"/>
      <c r="S150" s="210"/>
      <c r="T150" s="210"/>
      <c r="U150" s="210"/>
      <c r="V150" s="210"/>
      <c r="W150" s="210"/>
      <c r="X150" s="211"/>
      <c r="Y150" s="13"/>
      <c r="Z150" s="13"/>
      <c r="AA150" s="13"/>
      <c r="AB150" s="13"/>
      <c r="AC150" s="13"/>
      <c r="AD150" s="13"/>
      <c r="AE150" s="13"/>
      <c r="AT150" s="205" t="s">
        <v>155</v>
      </c>
      <c r="AU150" s="205" t="s">
        <v>101</v>
      </c>
      <c r="AV150" s="13" t="s">
        <v>101</v>
      </c>
      <c r="AW150" s="13" t="s">
        <v>4</v>
      </c>
      <c r="AX150" s="13" t="s">
        <v>85</v>
      </c>
      <c r="AY150" s="205" t="s">
        <v>143</v>
      </c>
    </row>
    <row r="151" s="14" customFormat="1">
      <c r="A151" s="14"/>
      <c r="B151" s="212"/>
      <c r="C151" s="14"/>
      <c r="D151" s="199" t="s">
        <v>155</v>
      </c>
      <c r="E151" s="213" t="s">
        <v>1</v>
      </c>
      <c r="F151" s="214" t="s">
        <v>191</v>
      </c>
      <c r="G151" s="14"/>
      <c r="H151" s="213" t="s">
        <v>1</v>
      </c>
      <c r="I151" s="215"/>
      <c r="J151" s="215"/>
      <c r="K151" s="14"/>
      <c r="L151" s="14"/>
      <c r="M151" s="212"/>
      <c r="N151" s="216"/>
      <c r="O151" s="217"/>
      <c r="P151" s="217"/>
      <c r="Q151" s="217"/>
      <c r="R151" s="217"/>
      <c r="S151" s="217"/>
      <c r="T151" s="217"/>
      <c r="U151" s="217"/>
      <c r="V151" s="217"/>
      <c r="W151" s="217"/>
      <c r="X151" s="218"/>
      <c r="Y151" s="14"/>
      <c r="Z151" s="14"/>
      <c r="AA151" s="14"/>
      <c r="AB151" s="14"/>
      <c r="AC151" s="14"/>
      <c r="AD151" s="14"/>
      <c r="AE151" s="14"/>
      <c r="AT151" s="213" t="s">
        <v>155</v>
      </c>
      <c r="AU151" s="213" t="s">
        <v>101</v>
      </c>
      <c r="AV151" s="14" t="s">
        <v>90</v>
      </c>
      <c r="AW151" s="14" t="s">
        <v>4</v>
      </c>
      <c r="AX151" s="14" t="s">
        <v>85</v>
      </c>
      <c r="AY151" s="213" t="s">
        <v>143</v>
      </c>
    </row>
    <row r="152" s="13" customFormat="1">
      <c r="A152" s="13"/>
      <c r="B152" s="204"/>
      <c r="C152" s="13"/>
      <c r="D152" s="199" t="s">
        <v>155</v>
      </c>
      <c r="E152" s="205" t="s">
        <v>1</v>
      </c>
      <c r="F152" s="206" t="s">
        <v>192</v>
      </c>
      <c r="G152" s="13"/>
      <c r="H152" s="207">
        <v>8.9100000000000001</v>
      </c>
      <c r="I152" s="208"/>
      <c r="J152" s="208"/>
      <c r="K152" s="13"/>
      <c r="L152" s="13"/>
      <c r="M152" s="204"/>
      <c r="N152" s="209"/>
      <c r="O152" s="210"/>
      <c r="P152" s="210"/>
      <c r="Q152" s="210"/>
      <c r="R152" s="210"/>
      <c r="S152" s="210"/>
      <c r="T152" s="210"/>
      <c r="U152" s="210"/>
      <c r="V152" s="210"/>
      <c r="W152" s="210"/>
      <c r="X152" s="211"/>
      <c r="Y152" s="13"/>
      <c r="Z152" s="13"/>
      <c r="AA152" s="13"/>
      <c r="AB152" s="13"/>
      <c r="AC152" s="13"/>
      <c r="AD152" s="13"/>
      <c r="AE152" s="13"/>
      <c r="AT152" s="205" t="s">
        <v>155</v>
      </c>
      <c r="AU152" s="205" t="s">
        <v>101</v>
      </c>
      <c r="AV152" s="13" t="s">
        <v>101</v>
      </c>
      <c r="AW152" s="13" t="s">
        <v>4</v>
      </c>
      <c r="AX152" s="13" t="s">
        <v>85</v>
      </c>
      <c r="AY152" s="205" t="s">
        <v>143</v>
      </c>
    </row>
    <row r="153" s="14" customFormat="1">
      <c r="A153" s="14"/>
      <c r="B153" s="212"/>
      <c r="C153" s="14"/>
      <c r="D153" s="199" t="s">
        <v>155</v>
      </c>
      <c r="E153" s="213" t="s">
        <v>1</v>
      </c>
      <c r="F153" s="214" t="s">
        <v>193</v>
      </c>
      <c r="G153" s="14"/>
      <c r="H153" s="213" t="s">
        <v>1</v>
      </c>
      <c r="I153" s="215"/>
      <c r="J153" s="215"/>
      <c r="K153" s="14"/>
      <c r="L153" s="14"/>
      <c r="M153" s="212"/>
      <c r="N153" s="216"/>
      <c r="O153" s="217"/>
      <c r="P153" s="217"/>
      <c r="Q153" s="217"/>
      <c r="R153" s="217"/>
      <c r="S153" s="217"/>
      <c r="T153" s="217"/>
      <c r="U153" s="217"/>
      <c r="V153" s="217"/>
      <c r="W153" s="217"/>
      <c r="X153" s="218"/>
      <c r="Y153" s="14"/>
      <c r="Z153" s="14"/>
      <c r="AA153" s="14"/>
      <c r="AB153" s="14"/>
      <c r="AC153" s="14"/>
      <c r="AD153" s="14"/>
      <c r="AE153" s="14"/>
      <c r="AT153" s="213" t="s">
        <v>155</v>
      </c>
      <c r="AU153" s="213" t="s">
        <v>101</v>
      </c>
      <c r="AV153" s="14" t="s">
        <v>90</v>
      </c>
      <c r="AW153" s="14" t="s">
        <v>4</v>
      </c>
      <c r="AX153" s="14" t="s">
        <v>85</v>
      </c>
      <c r="AY153" s="213" t="s">
        <v>143</v>
      </c>
    </row>
    <row r="154" s="13" customFormat="1">
      <c r="A154" s="13"/>
      <c r="B154" s="204"/>
      <c r="C154" s="13"/>
      <c r="D154" s="199" t="s">
        <v>155</v>
      </c>
      <c r="E154" s="205" t="s">
        <v>1</v>
      </c>
      <c r="F154" s="206" t="s">
        <v>194</v>
      </c>
      <c r="G154" s="13"/>
      <c r="H154" s="207">
        <v>20.25</v>
      </c>
      <c r="I154" s="208"/>
      <c r="J154" s="208"/>
      <c r="K154" s="13"/>
      <c r="L154" s="13"/>
      <c r="M154" s="204"/>
      <c r="N154" s="209"/>
      <c r="O154" s="210"/>
      <c r="P154" s="210"/>
      <c r="Q154" s="210"/>
      <c r="R154" s="210"/>
      <c r="S154" s="210"/>
      <c r="T154" s="210"/>
      <c r="U154" s="210"/>
      <c r="V154" s="210"/>
      <c r="W154" s="210"/>
      <c r="X154" s="211"/>
      <c r="Y154" s="13"/>
      <c r="Z154" s="13"/>
      <c r="AA154" s="13"/>
      <c r="AB154" s="13"/>
      <c r="AC154" s="13"/>
      <c r="AD154" s="13"/>
      <c r="AE154" s="13"/>
      <c r="AT154" s="205" t="s">
        <v>155</v>
      </c>
      <c r="AU154" s="205" t="s">
        <v>101</v>
      </c>
      <c r="AV154" s="13" t="s">
        <v>101</v>
      </c>
      <c r="AW154" s="13" t="s">
        <v>4</v>
      </c>
      <c r="AX154" s="13" t="s">
        <v>85</v>
      </c>
      <c r="AY154" s="205" t="s">
        <v>143</v>
      </c>
    </row>
    <row r="155" s="14" customFormat="1">
      <c r="A155" s="14"/>
      <c r="B155" s="212"/>
      <c r="C155" s="14"/>
      <c r="D155" s="199" t="s">
        <v>155</v>
      </c>
      <c r="E155" s="213" t="s">
        <v>1</v>
      </c>
      <c r="F155" s="214" t="s">
        <v>195</v>
      </c>
      <c r="G155" s="14"/>
      <c r="H155" s="213" t="s">
        <v>1</v>
      </c>
      <c r="I155" s="215"/>
      <c r="J155" s="215"/>
      <c r="K155" s="14"/>
      <c r="L155" s="14"/>
      <c r="M155" s="212"/>
      <c r="N155" s="216"/>
      <c r="O155" s="217"/>
      <c r="P155" s="217"/>
      <c r="Q155" s="217"/>
      <c r="R155" s="217"/>
      <c r="S155" s="217"/>
      <c r="T155" s="217"/>
      <c r="U155" s="217"/>
      <c r="V155" s="217"/>
      <c r="W155" s="217"/>
      <c r="X155" s="218"/>
      <c r="Y155" s="14"/>
      <c r="Z155" s="14"/>
      <c r="AA155" s="14"/>
      <c r="AB155" s="14"/>
      <c r="AC155" s="14"/>
      <c r="AD155" s="14"/>
      <c r="AE155" s="14"/>
      <c r="AT155" s="213" t="s">
        <v>155</v>
      </c>
      <c r="AU155" s="213" t="s">
        <v>101</v>
      </c>
      <c r="AV155" s="14" t="s">
        <v>90</v>
      </c>
      <c r="AW155" s="14" t="s">
        <v>4</v>
      </c>
      <c r="AX155" s="14" t="s">
        <v>85</v>
      </c>
      <c r="AY155" s="213" t="s">
        <v>143</v>
      </c>
    </row>
    <row r="156" s="13" customFormat="1">
      <c r="A156" s="13"/>
      <c r="B156" s="204"/>
      <c r="C156" s="13"/>
      <c r="D156" s="199" t="s">
        <v>155</v>
      </c>
      <c r="E156" s="205" t="s">
        <v>1</v>
      </c>
      <c r="F156" s="206" t="s">
        <v>196</v>
      </c>
      <c r="G156" s="13"/>
      <c r="H156" s="207">
        <v>28</v>
      </c>
      <c r="I156" s="208"/>
      <c r="J156" s="208"/>
      <c r="K156" s="13"/>
      <c r="L156" s="13"/>
      <c r="M156" s="204"/>
      <c r="N156" s="209"/>
      <c r="O156" s="210"/>
      <c r="P156" s="210"/>
      <c r="Q156" s="210"/>
      <c r="R156" s="210"/>
      <c r="S156" s="210"/>
      <c r="T156" s="210"/>
      <c r="U156" s="210"/>
      <c r="V156" s="210"/>
      <c r="W156" s="210"/>
      <c r="X156" s="211"/>
      <c r="Y156" s="13"/>
      <c r="Z156" s="13"/>
      <c r="AA156" s="13"/>
      <c r="AB156" s="13"/>
      <c r="AC156" s="13"/>
      <c r="AD156" s="13"/>
      <c r="AE156" s="13"/>
      <c r="AT156" s="205" t="s">
        <v>155</v>
      </c>
      <c r="AU156" s="205" t="s">
        <v>101</v>
      </c>
      <c r="AV156" s="13" t="s">
        <v>101</v>
      </c>
      <c r="AW156" s="13" t="s">
        <v>4</v>
      </c>
      <c r="AX156" s="13" t="s">
        <v>85</v>
      </c>
      <c r="AY156" s="205" t="s">
        <v>143</v>
      </c>
    </row>
    <row r="157" s="14" customFormat="1">
      <c r="A157" s="14"/>
      <c r="B157" s="212"/>
      <c r="C157" s="14"/>
      <c r="D157" s="199" t="s">
        <v>155</v>
      </c>
      <c r="E157" s="213" t="s">
        <v>1</v>
      </c>
      <c r="F157" s="214" t="s">
        <v>197</v>
      </c>
      <c r="G157" s="14"/>
      <c r="H157" s="213" t="s">
        <v>1</v>
      </c>
      <c r="I157" s="215"/>
      <c r="J157" s="215"/>
      <c r="K157" s="14"/>
      <c r="L157" s="14"/>
      <c r="M157" s="212"/>
      <c r="N157" s="216"/>
      <c r="O157" s="217"/>
      <c r="P157" s="217"/>
      <c r="Q157" s="217"/>
      <c r="R157" s="217"/>
      <c r="S157" s="217"/>
      <c r="T157" s="217"/>
      <c r="U157" s="217"/>
      <c r="V157" s="217"/>
      <c r="W157" s="217"/>
      <c r="X157" s="218"/>
      <c r="Y157" s="14"/>
      <c r="Z157" s="14"/>
      <c r="AA157" s="14"/>
      <c r="AB157" s="14"/>
      <c r="AC157" s="14"/>
      <c r="AD157" s="14"/>
      <c r="AE157" s="14"/>
      <c r="AT157" s="213" t="s">
        <v>155</v>
      </c>
      <c r="AU157" s="213" t="s">
        <v>101</v>
      </c>
      <c r="AV157" s="14" t="s">
        <v>90</v>
      </c>
      <c r="AW157" s="14" t="s">
        <v>4</v>
      </c>
      <c r="AX157" s="14" t="s">
        <v>85</v>
      </c>
      <c r="AY157" s="213" t="s">
        <v>143</v>
      </c>
    </row>
    <row r="158" s="13" customFormat="1">
      <c r="A158" s="13"/>
      <c r="B158" s="204"/>
      <c r="C158" s="13"/>
      <c r="D158" s="199" t="s">
        <v>155</v>
      </c>
      <c r="E158" s="205" t="s">
        <v>1</v>
      </c>
      <c r="F158" s="206" t="s">
        <v>198</v>
      </c>
      <c r="G158" s="13"/>
      <c r="H158" s="207">
        <v>4.5499999999999998</v>
      </c>
      <c r="I158" s="208"/>
      <c r="J158" s="208"/>
      <c r="K158" s="13"/>
      <c r="L158" s="13"/>
      <c r="M158" s="204"/>
      <c r="N158" s="209"/>
      <c r="O158" s="210"/>
      <c r="P158" s="210"/>
      <c r="Q158" s="210"/>
      <c r="R158" s="210"/>
      <c r="S158" s="210"/>
      <c r="T158" s="210"/>
      <c r="U158" s="210"/>
      <c r="V158" s="210"/>
      <c r="W158" s="210"/>
      <c r="X158" s="211"/>
      <c r="Y158" s="13"/>
      <c r="Z158" s="13"/>
      <c r="AA158" s="13"/>
      <c r="AB158" s="13"/>
      <c r="AC158" s="13"/>
      <c r="AD158" s="13"/>
      <c r="AE158" s="13"/>
      <c r="AT158" s="205" t="s">
        <v>155</v>
      </c>
      <c r="AU158" s="205" t="s">
        <v>101</v>
      </c>
      <c r="AV158" s="13" t="s">
        <v>101</v>
      </c>
      <c r="AW158" s="13" t="s">
        <v>4</v>
      </c>
      <c r="AX158" s="13" t="s">
        <v>85</v>
      </c>
      <c r="AY158" s="205" t="s">
        <v>143</v>
      </c>
    </row>
    <row r="159" s="14" customFormat="1">
      <c r="A159" s="14"/>
      <c r="B159" s="212"/>
      <c r="C159" s="14"/>
      <c r="D159" s="199" t="s">
        <v>155</v>
      </c>
      <c r="E159" s="213" t="s">
        <v>1</v>
      </c>
      <c r="F159" s="214" t="s">
        <v>199</v>
      </c>
      <c r="G159" s="14"/>
      <c r="H159" s="213" t="s">
        <v>1</v>
      </c>
      <c r="I159" s="215"/>
      <c r="J159" s="215"/>
      <c r="K159" s="14"/>
      <c r="L159" s="14"/>
      <c r="M159" s="212"/>
      <c r="N159" s="216"/>
      <c r="O159" s="217"/>
      <c r="P159" s="217"/>
      <c r="Q159" s="217"/>
      <c r="R159" s="217"/>
      <c r="S159" s="217"/>
      <c r="T159" s="217"/>
      <c r="U159" s="217"/>
      <c r="V159" s="217"/>
      <c r="W159" s="217"/>
      <c r="X159" s="218"/>
      <c r="Y159" s="14"/>
      <c r="Z159" s="14"/>
      <c r="AA159" s="14"/>
      <c r="AB159" s="14"/>
      <c r="AC159" s="14"/>
      <c r="AD159" s="14"/>
      <c r="AE159" s="14"/>
      <c r="AT159" s="213" t="s">
        <v>155</v>
      </c>
      <c r="AU159" s="213" t="s">
        <v>101</v>
      </c>
      <c r="AV159" s="14" t="s">
        <v>90</v>
      </c>
      <c r="AW159" s="14" t="s">
        <v>4</v>
      </c>
      <c r="AX159" s="14" t="s">
        <v>85</v>
      </c>
      <c r="AY159" s="213" t="s">
        <v>143</v>
      </c>
    </row>
    <row r="160" s="13" customFormat="1">
      <c r="A160" s="13"/>
      <c r="B160" s="204"/>
      <c r="C160" s="13"/>
      <c r="D160" s="199" t="s">
        <v>155</v>
      </c>
      <c r="E160" s="205" t="s">
        <v>1</v>
      </c>
      <c r="F160" s="206" t="s">
        <v>200</v>
      </c>
      <c r="G160" s="13"/>
      <c r="H160" s="207">
        <v>-8.5800000000000001</v>
      </c>
      <c r="I160" s="208"/>
      <c r="J160" s="208"/>
      <c r="K160" s="13"/>
      <c r="L160" s="13"/>
      <c r="M160" s="204"/>
      <c r="N160" s="209"/>
      <c r="O160" s="210"/>
      <c r="P160" s="210"/>
      <c r="Q160" s="210"/>
      <c r="R160" s="210"/>
      <c r="S160" s="210"/>
      <c r="T160" s="210"/>
      <c r="U160" s="210"/>
      <c r="V160" s="210"/>
      <c r="W160" s="210"/>
      <c r="X160" s="211"/>
      <c r="Y160" s="13"/>
      <c r="Z160" s="13"/>
      <c r="AA160" s="13"/>
      <c r="AB160" s="13"/>
      <c r="AC160" s="13"/>
      <c r="AD160" s="13"/>
      <c r="AE160" s="13"/>
      <c r="AT160" s="205" t="s">
        <v>155</v>
      </c>
      <c r="AU160" s="205" t="s">
        <v>101</v>
      </c>
      <c r="AV160" s="13" t="s">
        <v>101</v>
      </c>
      <c r="AW160" s="13" t="s">
        <v>4</v>
      </c>
      <c r="AX160" s="13" t="s">
        <v>85</v>
      </c>
      <c r="AY160" s="205" t="s">
        <v>143</v>
      </c>
    </row>
    <row r="161" s="15" customFormat="1">
      <c r="A161" s="15"/>
      <c r="B161" s="219"/>
      <c r="C161" s="15"/>
      <c r="D161" s="199" t="s">
        <v>155</v>
      </c>
      <c r="E161" s="220" t="s">
        <v>1</v>
      </c>
      <c r="F161" s="221" t="s">
        <v>201</v>
      </c>
      <c r="G161" s="15"/>
      <c r="H161" s="222">
        <v>129.755</v>
      </c>
      <c r="I161" s="223"/>
      <c r="J161" s="223"/>
      <c r="K161" s="15"/>
      <c r="L161" s="15"/>
      <c r="M161" s="219"/>
      <c r="N161" s="224"/>
      <c r="O161" s="225"/>
      <c r="P161" s="225"/>
      <c r="Q161" s="225"/>
      <c r="R161" s="225"/>
      <c r="S161" s="225"/>
      <c r="T161" s="225"/>
      <c r="U161" s="225"/>
      <c r="V161" s="225"/>
      <c r="W161" s="225"/>
      <c r="X161" s="226"/>
      <c r="Y161" s="15"/>
      <c r="Z161" s="15"/>
      <c r="AA161" s="15"/>
      <c r="AB161" s="15"/>
      <c r="AC161" s="15"/>
      <c r="AD161" s="15"/>
      <c r="AE161" s="15"/>
      <c r="AT161" s="220" t="s">
        <v>155</v>
      </c>
      <c r="AU161" s="220" t="s">
        <v>101</v>
      </c>
      <c r="AV161" s="15" t="s">
        <v>151</v>
      </c>
      <c r="AW161" s="15" t="s">
        <v>4</v>
      </c>
      <c r="AX161" s="15" t="s">
        <v>90</v>
      </c>
      <c r="AY161" s="220" t="s">
        <v>143</v>
      </c>
    </row>
    <row r="162" s="2" customFormat="1" ht="24.15" customHeight="1">
      <c r="A162" s="41"/>
      <c r="B162" s="185"/>
      <c r="C162" s="186" t="s">
        <v>9</v>
      </c>
      <c r="D162" s="186" t="s">
        <v>146</v>
      </c>
      <c r="E162" s="187" t="s">
        <v>202</v>
      </c>
      <c r="F162" s="188" t="s">
        <v>203</v>
      </c>
      <c r="G162" s="189" t="s">
        <v>177</v>
      </c>
      <c r="H162" s="190">
        <v>129.755</v>
      </c>
      <c r="I162" s="191"/>
      <c r="J162" s="191"/>
      <c r="K162" s="192">
        <f>ROUND(P162*H162,2)</f>
        <v>0</v>
      </c>
      <c r="L162" s="188" t="s">
        <v>166</v>
      </c>
      <c r="M162" s="42"/>
      <c r="N162" s="193" t="s">
        <v>1</v>
      </c>
      <c r="O162" s="194" t="s">
        <v>48</v>
      </c>
      <c r="P162" s="195">
        <f>I162+J162</f>
        <v>0</v>
      </c>
      <c r="Q162" s="195">
        <f>ROUND(I162*H162,2)</f>
        <v>0</v>
      </c>
      <c r="R162" s="195">
        <f>ROUND(J162*H162,2)</f>
        <v>0</v>
      </c>
      <c r="S162" s="80"/>
      <c r="T162" s="196">
        <f>S162*H162</f>
        <v>0</v>
      </c>
      <c r="U162" s="196">
        <v>0</v>
      </c>
      <c r="V162" s="196">
        <f>U162*H162</f>
        <v>0</v>
      </c>
      <c r="W162" s="196">
        <v>0</v>
      </c>
      <c r="X162" s="197">
        <f>W162*H162</f>
        <v>0</v>
      </c>
      <c r="Y162" s="41"/>
      <c r="Z162" s="41"/>
      <c r="AA162" s="41"/>
      <c r="AB162" s="41"/>
      <c r="AC162" s="41"/>
      <c r="AD162" s="41"/>
      <c r="AE162" s="41"/>
      <c r="AR162" s="198" t="s">
        <v>151</v>
      </c>
      <c r="AT162" s="198" t="s">
        <v>146</v>
      </c>
      <c r="AU162" s="198" t="s">
        <v>101</v>
      </c>
      <c r="AY162" s="18" t="s">
        <v>143</v>
      </c>
      <c r="BE162" s="126">
        <f>IF(O162="základní",K162,0)</f>
        <v>0</v>
      </c>
      <c r="BF162" s="126">
        <f>IF(O162="snížená",K162,0)</f>
        <v>0</v>
      </c>
      <c r="BG162" s="126">
        <f>IF(O162="zákl. přenesená",K162,0)</f>
        <v>0</v>
      </c>
      <c r="BH162" s="126">
        <f>IF(O162="sníž. přenesená",K162,0)</f>
        <v>0</v>
      </c>
      <c r="BI162" s="126">
        <f>IF(O162="nulová",K162,0)</f>
        <v>0</v>
      </c>
      <c r="BJ162" s="18" t="s">
        <v>90</v>
      </c>
      <c r="BK162" s="126">
        <f>ROUND(P162*H162,2)</f>
        <v>0</v>
      </c>
      <c r="BL162" s="18" t="s">
        <v>151</v>
      </c>
      <c r="BM162" s="198" t="s">
        <v>204</v>
      </c>
    </row>
    <row r="163" s="2" customFormat="1">
      <c r="A163" s="41"/>
      <c r="B163" s="42"/>
      <c r="C163" s="41"/>
      <c r="D163" s="199" t="s">
        <v>153</v>
      </c>
      <c r="E163" s="41"/>
      <c r="F163" s="200" t="s">
        <v>205</v>
      </c>
      <c r="G163" s="41"/>
      <c r="H163" s="41"/>
      <c r="I163" s="201"/>
      <c r="J163" s="201"/>
      <c r="K163" s="41"/>
      <c r="L163" s="41"/>
      <c r="M163" s="42"/>
      <c r="N163" s="202"/>
      <c r="O163" s="203"/>
      <c r="P163" s="80"/>
      <c r="Q163" s="80"/>
      <c r="R163" s="80"/>
      <c r="S163" s="80"/>
      <c r="T163" s="80"/>
      <c r="U163" s="80"/>
      <c r="V163" s="80"/>
      <c r="W163" s="80"/>
      <c r="X163" s="81"/>
      <c r="Y163" s="41"/>
      <c r="Z163" s="41"/>
      <c r="AA163" s="41"/>
      <c r="AB163" s="41"/>
      <c r="AC163" s="41"/>
      <c r="AD163" s="41"/>
      <c r="AE163" s="41"/>
      <c r="AT163" s="18" t="s">
        <v>153</v>
      </c>
      <c r="AU163" s="18" t="s">
        <v>101</v>
      </c>
    </row>
    <row r="164" s="2" customFormat="1" ht="24.15" customHeight="1">
      <c r="A164" s="41"/>
      <c r="B164" s="185"/>
      <c r="C164" s="186" t="s">
        <v>206</v>
      </c>
      <c r="D164" s="186" t="s">
        <v>146</v>
      </c>
      <c r="E164" s="187" t="s">
        <v>207</v>
      </c>
      <c r="F164" s="188" t="s">
        <v>208</v>
      </c>
      <c r="G164" s="189" t="s">
        <v>177</v>
      </c>
      <c r="H164" s="190">
        <v>259.50999999999999</v>
      </c>
      <c r="I164" s="191"/>
      <c r="J164" s="191"/>
      <c r="K164" s="192">
        <f>ROUND(P164*H164,2)</f>
        <v>0</v>
      </c>
      <c r="L164" s="188" t="s">
        <v>166</v>
      </c>
      <c r="M164" s="42"/>
      <c r="N164" s="193" t="s">
        <v>1</v>
      </c>
      <c r="O164" s="194" t="s">
        <v>48</v>
      </c>
      <c r="P164" s="195">
        <f>I164+J164</f>
        <v>0</v>
      </c>
      <c r="Q164" s="195">
        <f>ROUND(I164*H164,2)</f>
        <v>0</v>
      </c>
      <c r="R164" s="195">
        <f>ROUND(J164*H164,2)</f>
        <v>0</v>
      </c>
      <c r="S164" s="80"/>
      <c r="T164" s="196">
        <f>S164*H164</f>
        <v>0</v>
      </c>
      <c r="U164" s="196">
        <v>0</v>
      </c>
      <c r="V164" s="196">
        <f>U164*H164</f>
        <v>0</v>
      </c>
      <c r="W164" s="196">
        <v>0</v>
      </c>
      <c r="X164" s="197">
        <f>W164*H164</f>
        <v>0</v>
      </c>
      <c r="Y164" s="41"/>
      <c r="Z164" s="41"/>
      <c r="AA164" s="41"/>
      <c r="AB164" s="41"/>
      <c r="AC164" s="41"/>
      <c r="AD164" s="41"/>
      <c r="AE164" s="41"/>
      <c r="AR164" s="198" t="s">
        <v>151</v>
      </c>
      <c r="AT164" s="198" t="s">
        <v>146</v>
      </c>
      <c r="AU164" s="198" t="s">
        <v>101</v>
      </c>
      <c r="AY164" s="18" t="s">
        <v>143</v>
      </c>
      <c r="BE164" s="126">
        <f>IF(O164="základní",K164,0)</f>
        <v>0</v>
      </c>
      <c r="BF164" s="126">
        <f>IF(O164="snížená",K164,0)</f>
        <v>0</v>
      </c>
      <c r="BG164" s="126">
        <f>IF(O164="zákl. přenesená",K164,0)</f>
        <v>0</v>
      </c>
      <c r="BH164" s="126">
        <f>IF(O164="sníž. přenesená",K164,0)</f>
        <v>0</v>
      </c>
      <c r="BI164" s="126">
        <f>IF(O164="nulová",K164,0)</f>
        <v>0</v>
      </c>
      <c r="BJ164" s="18" t="s">
        <v>90</v>
      </c>
      <c r="BK164" s="126">
        <f>ROUND(P164*H164,2)</f>
        <v>0</v>
      </c>
      <c r="BL164" s="18" t="s">
        <v>151</v>
      </c>
      <c r="BM164" s="198" t="s">
        <v>209</v>
      </c>
    </row>
    <row r="165" s="2" customFormat="1">
      <c r="A165" s="41"/>
      <c r="B165" s="42"/>
      <c r="C165" s="41"/>
      <c r="D165" s="199" t="s">
        <v>153</v>
      </c>
      <c r="E165" s="41"/>
      <c r="F165" s="200" t="s">
        <v>210</v>
      </c>
      <c r="G165" s="41"/>
      <c r="H165" s="41"/>
      <c r="I165" s="201"/>
      <c r="J165" s="201"/>
      <c r="K165" s="41"/>
      <c r="L165" s="41"/>
      <c r="M165" s="42"/>
      <c r="N165" s="202"/>
      <c r="O165" s="203"/>
      <c r="P165" s="80"/>
      <c r="Q165" s="80"/>
      <c r="R165" s="80"/>
      <c r="S165" s="80"/>
      <c r="T165" s="80"/>
      <c r="U165" s="80"/>
      <c r="V165" s="80"/>
      <c r="W165" s="80"/>
      <c r="X165" s="81"/>
      <c r="Y165" s="41"/>
      <c r="Z165" s="41"/>
      <c r="AA165" s="41"/>
      <c r="AB165" s="41"/>
      <c r="AC165" s="41"/>
      <c r="AD165" s="41"/>
      <c r="AE165" s="41"/>
      <c r="AT165" s="18" t="s">
        <v>153</v>
      </c>
      <c r="AU165" s="18" t="s">
        <v>101</v>
      </c>
    </row>
    <row r="166" s="13" customFormat="1">
      <c r="A166" s="13"/>
      <c r="B166" s="204"/>
      <c r="C166" s="13"/>
      <c r="D166" s="199" t="s">
        <v>155</v>
      </c>
      <c r="E166" s="205" t="s">
        <v>1</v>
      </c>
      <c r="F166" s="206" t="s">
        <v>211</v>
      </c>
      <c r="G166" s="13"/>
      <c r="H166" s="207">
        <v>259.50999999999999</v>
      </c>
      <c r="I166" s="208"/>
      <c r="J166" s="208"/>
      <c r="K166" s="13"/>
      <c r="L166" s="13"/>
      <c r="M166" s="204"/>
      <c r="N166" s="209"/>
      <c r="O166" s="210"/>
      <c r="P166" s="210"/>
      <c r="Q166" s="210"/>
      <c r="R166" s="210"/>
      <c r="S166" s="210"/>
      <c r="T166" s="210"/>
      <c r="U166" s="210"/>
      <c r="V166" s="210"/>
      <c r="W166" s="210"/>
      <c r="X166" s="211"/>
      <c r="Y166" s="13"/>
      <c r="Z166" s="13"/>
      <c r="AA166" s="13"/>
      <c r="AB166" s="13"/>
      <c r="AC166" s="13"/>
      <c r="AD166" s="13"/>
      <c r="AE166" s="13"/>
      <c r="AT166" s="205" t="s">
        <v>155</v>
      </c>
      <c r="AU166" s="205" t="s">
        <v>101</v>
      </c>
      <c r="AV166" s="13" t="s">
        <v>101</v>
      </c>
      <c r="AW166" s="13" t="s">
        <v>4</v>
      </c>
      <c r="AX166" s="13" t="s">
        <v>90</v>
      </c>
      <c r="AY166" s="205" t="s">
        <v>143</v>
      </c>
    </row>
    <row r="167" s="2" customFormat="1" ht="24.15" customHeight="1">
      <c r="A167" s="41"/>
      <c r="B167" s="185"/>
      <c r="C167" s="186" t="s">
        <v>212</v>
      </c>
      <c r="D167" s="186" t="s">
        <v>146</v>
      </c>
      <c r="E167" s="187" t="s">
        <v>213</v>
      </c>
      <c r="F167" s="188" t="s">
        <v>214</v>
      </c>
      <c r="G167" s="189" t="s">
        <v>177</v>
      </c>
      <c r="H167" s="190">
        <v>60</v>
      </c>
      <c r="I167" s="191"/>
      <c r="J167" s="191"/>
      <c r="K167" s="192">
        <f>ROUND(P167*H167,2)</f>
        <v>0</v>
      </c>
      <c r="L167" s="188" t="s">
        <v>166</v>
      </c>
      <c r="M167" s="42"/>
      <c r="N167" s="193" t="s">
        <v>1</v>
      </c>
      <c r="O167" s="194" t="s">
        <v>48</v>
      </c>
      <c r="P167" s="195">
        <f>I167+J167</f>
        <v>0</v>
      </c>
      <c r="Q167" s="195">
        <f>ROUND(I167*H167,2)</f>
        <v>0</v>
      </c>
      <c r="R167" s="195">
        <f>ROUND(J167*H167,2)</f>
        <v>0</v>
      </c>
      <c r="S167" s="80"/>
      <c r="T167" s="196">
        <f>S167*H167</f>
        <v>0</v>
      </c>
      <c r="U167" s="196">
        <v>0</v>
      </c>
      <c r="V167" s="196">
        <f>U167*H167</f>
        <v>0</v>
      </c>
      <c r="W167" s="196">
        <v>0</v>
      </c>
      <c r="X167" s="197">
        <f>W167*H167</f>
        <v>0</v>
      </c>
      <c r="Y167" s="41"/>
      <c r="Z167" s="41"/>
      <c r="AA167" s="41"/>
      <c r="AB167" s="41"/>
      <c r="AC167" s="41"/>
      <c r="AD167" s="41"/>
      <c r="AE167" s="41"/>
      <c r="AR167" s="198" t="s">
        <v>151</v>
      </c>
      <c r="AT167" s="198" t="s">
        <v>146</v>
      </c>
      <c r="AU167" s="198" t="s">
        <v>101</v>
      </c>
      <c r="AY167" s="18" t="s">
        <v>143</v>
      </c>
      <c r="BE167" s="126">
        <f>IF(O167="základní",K167,0)</f>
        <v>0</v>
      </c>
      <c r="BF167" s="126">
        <f>IF(O167="snížená",K167,0)</f>
        <v>0</v>
      </c>
      <c r="BG167" s="126">
        <f>IF(O167="zákl. přenesená",K167,0)</f>
        <v>0</v>
      </c>
      <c r="BH167" s="126">
        <f>IF(O167="sníž. přenesená",K167,0)</f>
        <v>0</v>
      </c>
      <c r="BI167" s="126">
        <f>IF(O167="nulová",K167,0)</f>
        <v>0</v>
      </c>
      <c r="BJ167" s="18" t="s">
        <v>90</v>
      </c>
      <c r="BK167" s="126">
        <f>ROUND(P167*H167,2)</f>
        <v>0</v>
      </c>
      <c r="BL167" s="18" t="s">
        <v>151</v>
      </c>
      <c r="BM167" s="198" t="s">
        <v>215</v>
      </c>
    </row>
    <row r="168" s="2" customFormat="1">
      <c r="A168" s="41"/>
      <c r="B168" s="42"/>
      <c r="C168" s="41"/>
      <c r="D168" s="199" t="s">
        <v>153</v>
      </c>
      <c r="E168" s="41"/>
      <c r="F168" s="200" t="s">
        <v>216</v>
      </c>
      <c r="G168" s="41"/>
      <c r="H168" s="41"/>
      <c r="I168" s="201"/>
      <c r="J168" s="201"/>
      <c r="K168" s="41"/>
      <c r="L168" s="41"/>
      <c r="M168" s="42"/>
      <c r="N168" s="202"/>
      <c r="O168" s="203"/>
      <c r="P168" s="80"/>
      <c r="Q168" s="80"/>
      <c r="R168" s="80"/>
      <c r="S168" s="80"/>
      <c r="T168" s="80"/>
      <c r="U168" s="80"/>
      <c r="V168" s="80"/>
      <c r="W168" s="80"/>
      <c r="X168" s="81"/>
      <c r="Y168" s="41"/>
      <c r="Z168" s="41"/>
      <c r="AA168" s="41"/>
      <c r="AB168" s="41"/>
      <c r="AC168" s="41"/>
      <c r="AD168" s="41"/>
      <c r="AE168" s="41"/>
      <c r="AT168" s="18" t="s">
        <v>153</v>
      </c>
      <c r="AU168" s="18" t="s">
        <v>101</v>
      </c>
    </row>
    <row r="169" s="2" customFormat="1" ht="24.15" customHeight="1">
      <c r="A169" s="41"/>
      <c r="B169" s="185"/>
      <c r="C169" s="186" t="s">
        <v>217</v>
      </c>
      <c r="D169" s="186" t="s">
        <v>146</v>
      </c>
      <c r="E169" s="187" t="s">
        <v>218</v>
      </c>
      <c r="F169" s="188" t="s">
        <v>219</v>
      </c>
      <c r="G169" s="189" t="s">
        <v>220</v>
      </c>
      <c r="H169" s="190">
        <v>343.19999999999999</v>
      </c>
      <c r="I169" s="191"/>
      <c r="J169" s="191"/>
      <c r="K169" s="192">
        <f>ROUND(P169*H169,2)</f>
        <v>0</v>
      </c>
      <c r="L169" s="188" t="s">
        <v>150</v>
      </c>
      <c r="M169" s="42"/>
      <c r="N169" s="193" t="s">
        <v>1</v>
      </c>
      <c r="O169" s="194" t="s">
        <v>48</v>
      </c>
      <c r="P169" s="195">
        <f>I169+J169</f>
        <v>0</v>
      </c>
      <c r="Q169" s="195">
        <f>ROUND(I169*H169,2)</f>
        <v>0</v>
      </c>
      <c r="R169" s="195">
        <f>ROUND(J169*H169,2)</f>
        <v>0</v>
      </c>
      <c r="S169" s="80"/>
      <c r="T169" s="196">
        <f>S169*H169</f>
        <v>0</v>
      </c>
      <c r="U169" s="196">
        <v>0.00084000000000000003</v>
      </c>
      <c r="V169" s="196">
        <f>U169*H169</f>
        <v>0.28828799999999999</v>
      </c>
      <c r="W169" s="196">
        <v>0</v>
      </c>
      <c r="X169" s="197">
        <f>W169*H169</f>
        <v>0</v>
      </c>
      <c r="Y169" s="41"/>
      <c r="Z169" s="41"/>
      <c r="AA169" s="41"/>
      <c r="AB169" s="41"/>
      <c r="AC169" s="41"/>
      <c r="AD169" s="41"/>
      <c r="AE169" s="41"/>
      <c r="AR169" s="198" t="s">
        <v>151</v>
      </c>
      <c r="AT169" s="198" t="s">
        <v>146</v>
      </c>
      <c r="AU169" s="198" t="s">
        <v>101</v>
      </c>
      <c r="AY169" s="18" t="s">
        <v>143</v>
      </c>
      <c r="BE169" s="126">
        <f>IF(O169="základní",K169,0)</f>
        <v>0</v>
      </c>
      <c r="BF169" s="126">
        <f>IF(O169="snížená",K169,0)</f>
        <v>0</v>
      </c>
      <c r="BG169" s="126">
        <f>IF(O169="zákl. přenesená",K169,0)</f>
        <v>0</v>
      </c>
      <c r="BH169" s="126">
        <f>IF(O169="sníž. přenesená",K169,0)</f>
        <v>0</v>
      </c>
      <c r="BI169" s="126">
        <f>IF(O169="nulová",K169,0)</f>
        <v>0</v>
      </c>
      <c r="BJ169" s="18" t="s">
        <v>90</v>
      </c>
      <c r="BK169" s="126">
        <f>ROUND(P169*H169,2)</f>
        <v>0</v>
      </c>
      <c r="BL169" s="18" t="s">
        <v>151</v>
      </c>
      <c r="BM169" s="198" t="s">
        <v>221</v>
      </c>
    </row>
    <row r="170" s="2" customFormat="1">
      <c r="A170" s="41"/>
      <c r="B170" s="42"/>
      <c r="C170" s="41"/>
      <c r="D170" s="199" t="s">
        <v>153</v>
      </c>
      <c r="E170" s="41"/>
      <c r="F170" s="200" t="s">
        <v>222</v>
      </c>
      <c r="G170" s="41"/>
      <c r="H170" s="41"/>
      <c r="I170" s="201"/>
      <c r="J170" s="201"/>
      <c r="K170" s="41"/>
      <c r="L170" s="41"/>
      <c r="M170" s="42"/>
      <c r="N170" s="202"/>
      <c r="O170" s="203"/>
      <c r="P170" s="80"/>
      <c r="Q170" s="80"/>
      <c r="R170" s="80"/>
      <c r="S170" s="80"/>
      <c r="T170" s="80"/>
      <c r="U170" s="80"/>
      <c r="V170" s="80"/>
      <c r="W170" s="80"/>
      <c r="X170" s="81"/>
      <c r="Y170" s="41"/>
      <c r="Z170" s="41"/>
      <c r="AA170" s="41"/>
      <c r="AB170" s="41"/>
      <c r="AC170" s="41"/>
      <c r="AD170" s="41"/>
      <c r="AE170" s="41"/>
      <c r="AT170" s="18" t="s">
        <v>153</v>
      </c>
      <c r="AU170" s="18" t="s">
        <v>101</v>
      </c>
    </row>
    <row r="171" s="13" customFormat="1">
      <c r="A171" s="13"/>
      <c r="B171" s="204"/>
      <c r="C171" s="13"/>
      <c r="D171" s="199" t="s">
        <v>155</v>
      </c>
      <c r="E171" s="205" t="s">
        <v>1</v>
      </c>
      <c r="F171" s="206" t="s">
        <v>223</v>
      </c>
      <c r="G171" s="13"/>
      <c r="H171" s="207">
        <v>343.19999999999999</v>
      </c>
      <c r="I171" s="208"/>
      <c r="J171" s="208"/>
      <c r="K171" s="13"/>
      <c r="L171" s="13"/>
      <c r="M171" s="204"/>
      <c r="N171" s="209"/>
      <c r="O171" s="210"/>
      <c r="P171" s="210"/>
      <c r="Q171" s="210"/>
      <c r="R171" s="210"/>
      <c r="S171" s="210"/>
      <c r="T171" s="210"/>
      <c r="U171" s="210"/>
      <c r="V171" s="210"/>
      <c r="W171" s="210"/>
      <c r="X171" s="211"/>
      <c r="Y171" s="13"/>
      <c r="Z171" s="13"/>
      <c r="AA171" s="13"/>
      <c r="AB171" s="13"/>
      <c r="AC171" s="13"/>
      <c r="AD171" s="13"/>
      <c r="AE171" s="13"/>
      <c r="AT171" s="205" t="s">
        <v>155</v>
      </c>
      <c r="AU171" s="205" t="s">
        <v>101</v>
      </c>
      <c r="AV171" s="13" t="s">
        <v>101</v>
      </c>
      <c r="AW171" s="13" t="s">
        <v>4</v>
      </c>
      <c r="AX171" s="13" t="s">
        <v>85</v>
      </c>
      <c r="AY171" s="205" t="s">
        <v>143</v>
      </c>
    </row>
    <row r="172" s="15" customFormat="1">
      <c r="A172" s="15"/>
      <c r="B172" s="219"/>
      <c r="C172" s="15"/>
      <c r="D172" s="199" t="s">
        <v>155</v>
      </c>
      <c r="E172" s="220" t="s">
        <v>1</v>
      </c>
      <c r="F172" s="221" t="s">
        <v>201</v>
      </c>
      <c r="G172" s="15"/>
      <c r="H172" s="222">
        <v>343.19999999999999</v>
      </c>
      <c r="I172" s="223"/>
      <c r="J172" s="223"/>
      <c r="K172" s="15"/>
      <c r="L172" s="15"/>
      <c r="M172" s="219"/>
      <c r="N172" s="224"/>
      <c r="O172" s="225"/>
      <c r="P172" s="225"/>
      <c r="Q172" s="225"/>
      <c r="R172" s="225"/>
      <c r="S172" s="225"/>
      <c r="T172" s="225"/>
      <c r="U172" s="225"/>
      <c r="V172" s="225"/>
      <c r="W172" s="225"/>
      <c r="X172" s="226"/>
      <c r="Y172" s="15"/>
      <c r="Z172" s="15"/>
      <c r="AA172" s="15"/>
      <c r="AB172" s="15"/>
      <c r="AC172" s="15"/>
      <c r="AD172" s="15"/>
      <c r="AE172" s="15"/>
      <c r="AT172" s="220" t="s">
        <v>155</v>
      </c>
      <c r="AU172" s="220" t="s">
        <v>101</v>
      </c>
      <c r="AV172" s="15" t="s">
        <v>151</v>
      </c>
      <c r="AW172" s="15" t="s">
        <v>4</v>
      </c>
      <c r="AX172" s="15" t="s">
        <v>90</v>
      </c>
      <c r="AY172" s="220" t="s">
        <v>143</v>
      </c>
    </row>
    <row r="173" s="2" customFormat="1" ht="24.15" customHeight="1">
      <c r="A173" s="41"/>
      <c r="B173" s="185"/>
      <c r="C173" s="186" t="s">
        <v>224</v>
      </c>
      <c r="D173" s="186" t="s">
        <v>146</v>
      </c>
      <c r="E173" s="187" t="s">
        <v>225</v>
      </c>
      <c r="F173" s="188" t="s">
        <v>226</v>
      </c>
      <c r="G173" s="189" t="s">
        <v>220</v>
      </c>
      <c r="H173" s="190">
        <v>343</v>
      </c>
      <c r="I173" s="191"/>
      <c r="J173" s="191"/>
      <c r="K173" s="192">
        <f>ROUND(P173*H173,2)</f>
        <v>0</v>
      </c>
      <c r="L173" s="188" t="s">
        <v>150</v>
      </c>
      <c r="M173" s="42"/>
      <c r="N173" s="193" t="s">
        <v>1</v>
      </c>
      <c r="O173" s="194" t="s">
        <v>48</v>
      </c>
      <c r="P173" s="195">
        <f>I173+J173</f>
        <v>0</v>
      </c>
      <c r="Q173" s="195">
        <f>ROUND(I173*H173,2)</f>
        <v>0</v>
      </c>
      <c r="R173" s="195">
        <f>ROUND(J173*H173,2)</f>
        <v>0</v>
      </c>
      <c r="S173" s="80"/>
      <c r="T173" s="196">
        <f>S173*H173</f>
        <v>0</v>
      </c>
      <c r="U173" s="196">
        <v>0</v>
      </c>
      <c r="V173" s="196">
        <f>U173*H173</f>
        <v>0</v>
      </c>
      <c r="W173" s="196">
        <v>0</v>
      </c>
      <c r="X173" s="197">
        <f>W173*H173</f>
        <v>0</v>
      </c>
      <c r="Y173" s="41"/>
      <c r="Z173" s="41"/>
      <c r="AA173" s="41"/>
      <c r="AB173" s="41"/>
      <c r="AC173" s="41"/>
      <c r="AD173" s="41"/>
      <c r="AE173" s="41"/>
      <c r="AR173" s="198" t="s">
        <v>151</v>
      </c>
      <c r="AT173" s="198" t="s">
        <v>146</v>
      </c>
      <c r="AU173" s="198" t="s">
        <v>101</v>
      </c>
      <c r="AY173" s="18" t="s">
        <v>143</v>
      </c>
      <c r="BE173" s="126">
        <f>IF(O173="základní",K173,0)</f>
        <v>0</v>
      </c>
      <c r="BF173" s="126">
        <f>IF(O173="snížená",K173,0)</f>
        <v>0</v>
      </c>
      <c r="BG173" s="126">
        <f>IF(O173="zákl. přenesená",K173,0)</f>
        <v>0</v>
      </c>
      <c r="BH173" s="126">
        <f>IF(O173="sníž. přenesená",K173,0)</f>
        <v>0</v>
      </c>
      <c r="BI173" s="126">
        <f>IF(O173="nulová",K173,0)</f>
        <v>0</v>
      </c>
      <c r="BJ173" s="18" t="s">
        <v>90</v>
      </c>
      <c r="BK173" s="126">
        <f>ROUND(P173*H173,2)</f>
        <v>0</v>
      </c>
      <c r="BL173" s="18" t="s">
        <v>151</v>
      </c>
      <c r="BM173" s="198" t="s">
        <v>227</v>
      </c>
    </row>
    <row r="174" s="2" customFormat="1">
      <c r="A174" s="41"/>
      <c r="B174" s="42"/>
      <c r="C174" s="41"/>
      <c r="D174" s="199" t="s">
        <v>153</v>
      </c>
      <c r="E174" s="41"/>
      <c r="F174" s="200" t="s">
        <v>228</v>
      </c>
      <c r="G174" s="41"/>
      <c r="H174" s="41"/>
      <c r="I174" s="201"/>
      <c r="J174" s="201"/>
      <c r="K174" s="41"/>
      <c r="L174" s="41"/>
      <c r="M174" s="42"/>
      <c r="N174" s="202"/>
      <c r="O174" s="203"/>
      <c r="P174" s="80"/>
      <c r="Q174" s="80"/>
      <c r="R174" s="80"/>
      <c r="S174" s="80"/>
      <c r="T174" s="80"/>
      <c r="U174" s="80"/>
      <c r="V174" s="80"/>
      <c r="W174" s="80"/>
      <c r="X174" s="81"/>
      <c r="Y174" s="41"/>
      <c r="Z174" s="41"/>
      <c r="AA174" s="41"/>
      <c r="AB174" s="41"/>
      <c r="AC174" s="41"/>
      <c r="AD174" s="41"/>
      <c r="AE174" s="41"/>
      <c r="AT174" s="18" t="s">
        <v>153</v>
      </c>
      <c r="AU174" s="18" t="s">
        <v>101</v>
      </c>
    </row>
    <row r="175" s="2" customFormat="1" ht="24.15" customHeight="1">
      <c r="A175" s="41"/>
      <c r="B175" s="185"/>
      <c r="C175" s="186" t="s">
        <v>229</v>
      </c>
      <c r="D175" s="186" t="s">
        <v>146</v>
      </c>
      <c r="E175" s="187" t="s">
        <v>230</v>
      </c>
      <c r="F175" s="188" t="s">
        <v>231</v>
      </c>
      <c r="G175" s="189" t="s">
        <v>177</v>
      </c>
      <c r="H175" s="190">
        <v>129.755</v>
      </c>
      <c r="I175" s="191"/>
      <c r="J175" s="191"/>
      <c r="K175" s="192">
        <f>ROUND(P175*H175,2)</f>
        <v>0</v>
      </c>
      <c r="L175" s="188" t="s">
        <v>150</v>
      </c>
      <c r="M175" s="42"/>
      <c r="N175" s="193" t="s">
        <v>1</v>
      </c>
      <c r="O175" s="194" t="s">
        <v>48</v>
      </c>
      <c r="P175" s="195">
        <f>I175+J175</f>
        <v>0</v>
      </c>
      <c r="Q175" s="195">
        <f>ROUND(I175*H175,2)</f>
        <v>0</v>
      </c>
      <c r="R175" s="195">
        <f>ROUND(J175*H175,2)</f>
        <v>0</v>
      </c>
      <c r="S175" s="80"/>
      <c r="T175" s="196">
        <f>S175*H175</f>
        <v>0</v>
      </c>
      <c r="U175" s="196">
        <v>0</v>
      </c>
      <c r="V175" s="196">
        <f>U175*H175</f>
        <v>0</v>
      </c>
      <c r="W175" s="196">
        <v>0</v>
      </c>
      <c r="X175" s="197">
        <f>W175*H175</f>
        <v>0</v>
      </c>
      <c r="Y175" s="41"/>
      <c r="Z175" s="41"/>
      <c r="AA175" s="41"/>
      <c r="AB175" s="41"/>
      <c r="AC175" s="41"/>
      <c r="AD175" s="41"/>
      <c r="AE175" s="41"/>
      <c r="AR175" s="198" t="s">
        <v>151</v>
      </c>
      <c r="AT175" s="198" t="s">
        <v>146</v>
      </c>
      <c r="AU175" s="198" t="s">
        <v>101</v>
      </c>
      <c r="AY175" s="18" t="s">
        <v>143</v>
      </c>
      <c r="BE175" s="126">
        <f>IF(O175="základní",K175,0)</f>
        <v>0</v>
      </c>
      <c r="BF175" s="126">
        <f>IF(O175="snížená",K175,0)</f>
        <v>0</v>
      </c>
      <c r="BG175" s="126">
        <f>IF(O175="zákl. přenesená",K175,0)</f>
        <v>0</v>
      </c>
      <c r="BH175" s="126">
        <f>IF(O175="sníž. přenesená",K175,0)</f>
        <v>0</v>
      </c>
      <c r="BI175" s="126">
        <f>IF(O175="nulová",K175,0)</f>
        <v>0</v>
      </c>
      <c r="BJ175" s="18" t="s">
        <v>90</v>
      </c>
      <c r="BK175" s="126">
        <f>ROUND(P175*H175,2)</f>
        <v>0</v>
      </c>
      <c r="BL175" s="18" t="s">
        <v>151</v>
      </c>
      <c r="BM175" s="198" t="s">
        <v>232</v>
      </c>
    </row>
    <row r="176" s="2" customFormat="1">
      <c r="A176" s="41"/>
      <c r="B176" s="42"/>
      <c r="C176" s="41"/>
      <c r="D176" s="199" t="s">
        <v>153</v>
      </c>
      <c r="E176" s="41"/>
      <c r="F176" s="200" t="s">
        <v>233</v>
      </c>
      <c r="G176" s="41"/>
      <c r="H176" s="41"/>
      <c r="I176" s="201"/>
      <c r="J176" s="201"/>
      <c r="K176" s="41"/>
      <c r="L176" s="41"/>
      <c r="M176" s="42"/>
      <c r="N176" s="202"/>
      <c r="O176" s="203"/>
      <c r="P176" s="80"/>
      <c r="Q176" s="80"/>
      <c r="R176" s="80"/>
      <c r="S176" s="80"/>
      <c r="T176" s="80"/>
      <c r="U176" s="80"/>
      <c r="V176" s="80"/>
      <c r="W176" s="80"/>
      <c r="X176" s="81"/>
      <c r="Y176" s="41"/>
      <c r="Z176" s="41"/>
      <c r="AA176" s="41"/>
      <c r="AB176" s="41"/>
      <c r="AC176" s="41"/>
      <c r="AD176" s="41"/>
      <c r="AE176" s="41"/>
      <c r="AT176" s="18" t="s">
        <v>153</v>
      </c>
      <c r="AU176" s="18" t="s">
        <v>101</v>
      </c>
    </row>
    <row r="177" s="14" customFormat="1">
      <c r="A177" s="14"/>
      <c r="B177" s="212"/>
      <c r="C177" s="14"/>
      <c r="D177" s="199" t="s">
        <v>155</v>
      </c>
      <c r="E177" s="213" t="s">
        <v>1</v>
      </c>
      <c r="F177" s="214" t="s">
        <v>234</v>
      </c>
      <c r="G177" s="14"/>
      <c r="H177" s="213" t="s">
        <v>1</v>
      </c>
      <c r="I177" s="215"/>
      <c r="J177" s="215"/>
      <c r="K177" s="14"/>
      <c r="L177" s="14"/>
      <c r="M177" s="212"/>
      <c r="N177" s="216"/>
      <c r="O177" s="217"/>
      <c r="P177" s="217"/>
      <c r="Q177" s="217"/>
      <c r="R177" s="217"/>
      <c r="S177" s="217"/>
      <c r="T177" s="217"/>
      <c r="U177" s="217"/>
      <c r="V177" s="217"/>
      <c r="W177" s="217"/>
      <c r="X177" s="218"/>
      <c r="Y177" s="14"/>
      <c r="Z177" s="14"/>
      <c r="AA177" s="14"/>
      <c r="AB177" s="14"/>
      <c r="AC177" s="14"/>
      <c r="AD177" s="14"/>
      <c r="AE177" s="14"/>
      <c r="AT177" s="213" t="s">
        <v>155</v>
      </c>
      <c r="AU177" s="213" t="s">
        <v>101</v>
      </c>
      <c r="AV177" s="14" t="s">
        <v>90</v>
      </c>
      <c r="AW177" s="14" t="s">
        <v>4</v>
      </c>
      <c r="AX177" s="14" t="s">
        <v>85</v>
      </c>
      <c r="AY177" s="213" t="s">
        <v>143</v>
      </c>
    </row>
    <row r="178" s="13" customFormat="1">
      <c r="A178" s="13"/>
      <c r="B178" s="204"/>
      <c r="C178" s="13"/>
      <c r="D178" s="199" t="s">
        <v>155</v>
      </c>
      <c r="E178" s="205" t="s">
        <v>1</v>
      </c>
      <c r="F178" s="206" t="s">
        <v>235</v>
      </c>
      <c r="G178" s="13"/>
      <c r="H178" s="207">
        <v>129.755</v>
      </c>
      <c r="I178" s="208"/>
      <c r="J178" s="208"/>
      <c r="K178" s="13"/>
      <c r="L178" s="13"/>
      <c r="M178" s="204"/>
      <c r="N178" s="209"/>
      <c r="O178" s="210"/>
      <c r="P178" s="210"/>
      <c r="Q178" s="210"/>
      <c r="R178" s="210"/>
      <c r="S178" s="210"/>
      <c r="T178" s="210"/>
      <c r="U178" s="210"/>
      <c r="V178" s="210"/>
      <c r="W178" s="210"/>
      <c r="X178" s="211"/>
      <c r="Y178" s="13"/>
      <c r="Z178" s="13"/>
      <c r="AA178" s="13"/>
      <c r="AB178" s="13"/>
      <c r="AC178" s="13"/>
      <c r="AD178" s="13"/>
      <c r="AE178" s="13"/>
      <c r="AT178" s="205" t="s">
        <v>155</v>
      </c>
      <c r="AU178" s="205" t="s">
        <v>101</v>
      </c>
      <c r="AV178" s="13" t="s">
        <v>101</v>
      </c>
      <c r="AW178" s="13" t="s">
        <v>4</v>
      </c>
      <c r="AX178" s="13" t="s">
        <v>90</v>
      </c>
      <c r="AY178" s="205" t="s">
        <v>143</v>
      </c>
    </row>
    <row r="179" s="2" customFormat="1" ht="24.15" customHeight="1">
      <c r="A179" s="41"/>
      <c r="B179" s="185"/>
      <c r="C179" s="186" t="s">
        <v>236</v>
      </c>
      <c r="D179" s="186" t="s">
        <v>146</v>
      </c>
      <c r="E179" s="187" t="s">
        <v>237</v>
      </c>
      <c r="F179" s="188" t="s">
        <v>238</v>
      </c>
      <c r="G179" s="189" t="s">
        <v>177</v>
      </c>
      <c r="H179" s="190">
        <v>259.50999999999999</v>
      </c>
      <c r="I179" s="191"/>
      <c r="J179" s="191"/>
      <c r="K179" s="192">
        <f>ROUND(P179*H179,2)</f>
        <v>0</v>
      </c>
      <c r="L179" s="188" t="s">
        <v>150</v>
      </c>
      <c r="M179" s="42"/>
      <c r="N179" s="193" t="s">
        <v>1</v>
      </c>
      <c r="O179" s="194" t="s">
        <v>48</v>
      </c>
      <c r="P179" s="195">
        <f>I179+J179</f>
        <v>0</v>
      </c>
      <c r="Q179" s="195">
        <f>ROUND(I179*H179,2)</f>
        <v>0</v>
      </c>
      <c r="R179" s="195">
        <f>ROUND(J179*H179,2)</f>
        <v>0</v>
      </c>
      <c r="S179" s="80"/>
      <c r="T179" s="196">
        <f>S179*H179</f>
        <v>0</v>
      </c>
      <c r="U179" s="196">
        <v>0</v>
      </c>
      <c r="V179" s="196">
        <f>U179*H179</f>
        <v>0</v>
      </c>
      <c r="W179" s="196">
        <v>0</v>
      </c>
      <c r="X179" s="197">
        <f>W179*H179</f>
        <v>0</v>
      </c>
      <c r="Y179" s="41"/>
      <c r="Z179" s="41"/>
      <c r="AA179" s="41"/>
      <c r="AB179" s="41"/>
      <c r="AC179" s="41"/>
      <c r="AD179" s="41"/>
      <c r="AE179" s="41"/>
      <c r="AR179" s="198" t="s">
        <v>151</v>
      </c>
      <c r="AT179" s="198" t="s">
        <v>146</v>
      </c>
      <c r="AU179" s="198" t="s">
        <v>101</v>
      </c>
      <c r="AY179" s="18" t="s">
        <v>143</v>
      </c>
      <c r="BE179" s="126">
        <f>IF(O179="základní",K179,0)</f>
        <v>0</v>
      </c>
      <c r="BF179" s="126">
        <f>IF(O179="snížená",K179,0)</f>
        <v>0</v>
      </c>
      <c r="BG179" s="126">
        <f>IF(O179="zákl. přenesená",K179,0)</f>
        <v>0</v>
      </c>
      <c r="BH179" s="126">
        <f>IF(O179="sníž. přenesená",K179,0)</f>
        <v>0</v>
      </c>
      <c r="BI179" s="126">
        <f>IF(O179="nulová",K179,0)</f>
        <v>0</v>
      </c>
      <c r="BJ179" s="18" t="s">
        <v>90</v>
      </c>
      <c r="BK179" s="126">
        <f>ROUND(P179*H179,2)</f>
        <v>0</v>
      </c>
      <c r="BL179" s="18" t="s">
        <v>151</v>
      </c>
      <c r="BM179" s="198" t="s">
        <v>239</v>
      </c>
    </row>
    <row r="180" s="2" customFormat="1">
      <c r="A180" s="41"/>
      <c r="B180" s="42"/>
      <c r="C180" s="41"/>
      <c r="D180" s="199" t="s">
        <v>153</v>
      </c>
      <c r="E180" s="41"/>
      <c r="F180" s="200" t="s">
        <v>240</v>
      </c>
      <c r="G180" s="41"/>
      <c r="H180" s="41"/>
      <c r="I180" s="201"/>
      <c r="J180" s="201"/>
      <c r="K180" s="41"/>
      <c r="L180" s="41"/>
      <c r="M180" s="42"/>
      <c r="N180" s="202"/>
      <c r="O180" s="203"/>
      <c r="P180" s="80"/>
      <c r="Q180" s="80"/>
      <c r="R180" s="80"/>
      <c r="S180" s="80"/>
      <c r="T180" s="80"/>
      <c r="U180" s="80"/>
      <c r="V180" s="80"/>
      <c r="W180" s="80"/>
      <c r="X180" s="81"/>
      <c r="Y180" s="41"/>
      <c r="Z180" s="41"/>
      <c r="AA180" s="41"/>
      <c r="AB180" s="41"/>
      <c r="AC180" s="41"/>
      <c r="AD180" s="41"/>
      <c r="AE180" s="41"/>
      <c r="AT180" s="18" t="s">
        <v>153</v>
      </c>
      <c r="AU180" s="18" t="s">
        <v>101</v>
      </c>
    </row>
    <row r="181" s="14" customFormat="1">
      <c r="A181" s="14"/>
      <c r="B181" s="212"/>
      <c r="C181" s="14"/>
      <c r="D181" s="199" t="s">
        <v>155</v>
      </c>
      <c r="E181" s="213" t="s">
        <v>1</v>
      </c>
      <c r="F181" s="214" t="s">
        <v>241</v>
      </c>
      <c r="G181" s="14"/>
      <c r="H181" s="213" t="s">
        <v>1</v>
      </c>
      <c r="I181" s="215"/>
      <c r="J181" s="215"/>
      <c r="K181" s="14"/>
      <c r="L181" s="14"/>
      <c r="M181" s="212"/>
      <c r="N181" s="216"/>
      <c r="O181" s="217"/>
      <c r="P181" s="217"/>
      <c r="Q181" s="217"/>
      <c r="R181" s="217"/>
      <c r="S181" s="217"/>
      <c r="T181" s="217"/>
      <c r="U181" s="217"/>
      <c r="V181" s="217"/>
      <c r="W181" s="217"/>
      <c r="X181" s="218"/>
      <c r="Y181" s="14"/>
      <c r="Z181" s="14"/>
      <c r="AA181" s="14"/>
      <c r="AB181" s="14"/>
      <c r="AC181" s="14"/>
      <c r="AD181" s="14"/>
      <c r="AE181" s="14"/>
      <c r="AT181" s="213" t="s">
        <v>155</v>
      </c>
      <c r="AU181" s="213" t="s">
        <v>101</v>
      </c>
      <c r="AV181" s="14" t="s">
        <v>90</v>
      </c>
      <c r="AW181" s="14" t="s">
        <v>4</v>
      </c>
      <c r="AX181" s="14" t="s">
        <v>85</v>
      </c>
      <c r="AY181" s="213" t="s">
        <v>143</v>
      </c>
    </row>
    <row r="182" s="13" customFormat="1">
      <c r="A182" s="13"/>
      <c r="B182" s="204"/>
      <c r="C182" s="13"/>
      <c r="D182" s="199" t="s">
        <v>155</v>
      </c>
      <c r="E182" s="205" t="s">
        <v>1</v>
      </c>
      <c r="F182" s="206" t="s">
        <v>242</v>
      </c>
      <c r="G182" s="13"/>
      <c r="H182" s="207">
        <v>259.50999999999999</v>
      </c>
      <c r="I182" s="208"/>
      <c r="J182" s="208"/>
      <c r="K182" s="13"/>
      <c r="L182" s="13"/>
      <c r="M182" s="204"/>
      <c r="N182" s="209"/>
      <c r="O182" s="210"/>
      <c r="P182" s="210"/>
      <c r="Q182" s="210"/>
      <c r="R182" s="210"/>
      <c r="S182" s="210"/>
      <c r="T182" s="210"/>
      <c r="U182" s="210"/>
      <c r="V182" s="210"/>
      <c r="W182" s="210"/>
      <c r="X182" s="211"/>
      <c r="Y182" s="13"/>
      <c r="Z182" s="13"/>
      <c r="AA182" s="13"/>
      <c r="AB182" s="13"/>
      <c r="AC182" s="13"/>
      <c r="AD182" s="13"/>
      <c r="AE182" s="13"/>
      <c r="AT182" s="205" t="s">
        <v>155</v>
      </c>
      <c r="AU182" s="205" t="s">
        <v>101</v>
      </c>
      <c r="AV182" s="13" t="s">
        <v>101</v>
      </c>
      <c r="AW182" s="13" t="s">
        <v>4</v>
      </c>
      <c r="AX182" s="13" t="s">
        <v>90</v>
      </c>
      <c r="AY182" s="205" t="s">
        <v>143</v>
      </c>
    </row>
    <row r="183" s="2" customFormat="1" ht="24.15" customHeight="1">
      <c r="A183" s="41"/>
      <c r="B183" s="185"/>
      <c r="C183" s="186" t="s">
        <v>243</v>
      </c>
      <c r="D183" s="186" t="s">
        <v>146</v>
      </c>
      <c r="E183" s="187" t="s">
        <v>244</v>
      </c>
      <c r="F183" s="188" t="s">
        <v>245</v>
      </c>
      <c r="G183" s="189" t="s">
        <v>177</v>
      </c>
      <c r="H183" s="190">
        <v>259.50999999999999</v>
      </c>
      <c r="I183" s="191"/>
      <c r="J183" s="191"/>
      <c r="K183" s="192">
        <f>ROUND(P183*H183,2)</f>
        <v>0</v>
      </c>
      <c r="L183" s="188" t="s">
        <v>150</v>
      </c>
      <c r="M183" s="42"/>
      <c r="N183" s="193" t="s">
        <v>1</v>
      </c>
      <c r="O183" s="194" t="s">
        <v>48</v>
      </c>
      <c r="P183" s="195">
        <f>I183+J183</f>
        <v>0</v>
      </c>
      <c r="Q183" s="195">
        <f>ROUND(I183*H183,2)</f>
        <v>0</v>
      </c>
      <c r="R183" s="195">
        <f>ROUND(J183*H183,2)</f>
        <v>0</v>
      </c>
      <c r="S183" s="80"/>
      <c r="T183" s="196">
        <f>S183*H183</f>
        <v>0</v>
      </c>
      <c r="U183" s="196">
        <v>0</v>
      </c>
      <c r="V183" s="196">
        <f>U183*H183</f>
        <v>0</v>
      </c>
      <c r="W183" s="196">
        <v>0</v>
      </c>
      <c r="X183" s="197">
        <f>W183*H183</f>
        <v>0</v>
      </c>
      <c r="Y183" s="41"/>
      <c r="Z183" s="41"/>
      <c r="AA183" s="41"/>
      <c r="AB183" s="41"/>
      <c r="AC183" s="41"/>
      <c r="AD183" s="41"/>
      <c r="AE183" s="41"/>
      <c r="AR183" s="198" t="s">
        <v>151</v>
      </c>
      <c r="AT183" s="198" t="s">
        <v>146</v>
      </c>
      <c r="AU183" s="198" t="s">
        <v>101</v>
      </c>
      <c r="AY183" s="18" t="s">
        <v>143</v>
      </c>
      <c r="BE183" s="126">
        <f>IF(O183="základní",K183,0)</f>
        <v>0</v>
      </c>
      <c r="BF183" s="126">
        <f>IF(O183="snížená",K183,0)</f>
        <v>0</v>
      </c>
      <c r="BG183" s="126">
        <f>IF(O183="zákl. přenesená",K183,0)</f>
        <v>0</v>
      </c>
      <c r="BH183" s="126">
        <f>IF(O183="sníž. přenesená",K183,0)</f>
        <v>0</v>
      </c>
      <c r="BI183" s="126">
        <f>IF(O183="nulová",K183,0)</f>
        <v>0</v>
      </c>
      <c r="BJ183" s="18" t="s">
        <v>90</v>
      </c>
      <c r="BK183" s="126">
        <f>ROUND(P183*H183,2)</f>
        <v>0</v>
      </c>
      <c r="BL183" s="18" t="s">
        <v>151</v>
      </c>
      <c r="BM183" s="198" t="s">
        <v>246</v>
      </c>
    </row>
    <row r="184" s="2" customFormat="1">
      <c r="A184" s="41"/>
      <c r="B184" s="42"/>
      <c r="C184" s="41"/>
      <c r="D184" s="199" t="s">
        <v>153</v>
      </c>
      <c r="E184" s="41"/>
      <c r="F184" s="200" t="s">
        <v>247</v>
      </c>
      <c r="G184" s="41"/>
      <c r="H184" s="41"/>
      <c r="I184" s="201"/>
      <c r="J184" s="201"/>
      <c r="K184" s="41"/>
      <c r="L184" s="41"/>
      <c r="M184" s="42"/>
      <c r="N184" s="202"/>
      <c r="O184" s="203"/>
      <c r="P184" s="80"/>
      <c r="Q184" s="80"/>
      <c r="R184" s="80"/>
      <c r="S184" s="80"/>
      <c r="T184" s="80"/>
      <c r="U184" s="80"/>
      <c r="V184" s="80"/>
      <c r="W184" s="80"/>
      <c r="X184" s="81"/>
      <c r="Y184" s="41"/>
      <c r="Z184" s="41"/>
      <c r="AA184" s="41"/>
      <c r="AB184" s="41"/>
      <c r="AC184" s="41"/>
      <c r="AD184" s="41"/>
      <c r="AE184" s="41"/>
      <c r="AT184" s="18" t="s">
        <v>153</v>
      </c>
      <c r="AU184" s="18" t="s">
        <v>101</v>
      </c>
    </row>
    <row r="185" s="2" customFormat="1" ht="24.15" customHeight="1">
      <c r="A185" s="41"/>
      <c r="B185" s="185"/>
      <c r="C185" s="186" t="s">
        <v>248</v>
      </c>
      <c r="D185" s="186" t="s">
        <v>146</v>
      </c>
      <c r="E185" s="187" t="s">
        <v>249</v>
      </c>
      <c r="F185" s="188" t="s">
        <v>250</v>
      </c>
      <c r="G185" s="189" t="s">
        <v>177</v>
      </c>
      <c r="H185" s="190">
        <v>70.700000000000003</v>
      </c>
      <c r="I185" s="191"/>
      <c r="J185" s="191"/>
      <c r="K185" s="192">
        <f>ROUND(P185*H185,2)</f>
        <v>0</v>
      </c>
      <c r="L185" s="188" t="s">
        <v>150</v>
      </c>
      <c r="M185" s="42"/>
      <c r="N185" s="193" t="s">
        <v>1</v>
      </c>
      <c r="O185" s="194" t="s">
        <v>48</v>
      </c>
      <c r="P185" s="195">
        <f>I185+J185</f>
        <v>0</v>
      </c>
      <c r="Q185" s="195">
        <f>ROUND(I185*H185,2)</f>
        <v>0</v>
      </c>
      <c r="R185" s="195">
        <f>ROUND(J185*H185,2)</f>
        <v>0</v>
      </c>
      <c r="S185" s="80"/>
      <c r="T185" s="196">
        <f>S185*H185</f>
        <v>0</v>
      </c>
      <c r="U185" s="196">
        <v>0</v>
      </c>
      <c r="V185" s="196">
        <f>U185*H185</f>
        <v>0</v>
      </c>
      <c r="W185" s="196">
        <v>0</v>
      </c>
      <c r="X185" s="197">
        <f>W185*H185</f>
        <v>0</v>
      </c>
      <c r="Y185" s="41"/>
      <c r="Z185" s="41"/>
      <c r="AA185" s="41"/>
      <c r="AB185" s="41"/>
      <c r="AC185" s="41"/>
      <c r="AD185" s="41"/>
      <c r="AE185" s="41"/>
      <c r="AR185" s="198" t="s">
        <v>151</v>
      </c>
      <c r="AT185" s="198" t="s">
        <v>146</v>
      </c>
      <c r="AU185" s="198" t="s">
        <v>101</v>
      </c>
      <c r="AY185" s="18" t="s">
        <v>143</v>
      </c>
      <c r="BE185" s="126">
        <f>IF(O185="základní",K185,0)</f>
        <v>0</v>
      </c>
      <c r="BF185" s="126">
        <f>IF(O185="snížená",K185,0)</f>
        <v>0</v>
      </c>
      <c r="BG185" s="126">
        <f>IF(O185="zákl. přenesená",K185,0)</f>
        <v>0</v>
      </c>
      <c r="BH185" s="126">
        <f>IF(O185="sníž. přenesená",K185,0)</f>
        <v>0</v>
      </c>
      <c r="BI185" s="126">
        <f>IF(O185="nulová",K185,0)</f>
        <v>0</v>
      </c>
      <c r="BJ185" s="18" t="s">
        <v>90</v>
      </c>
      <c r="BK185" s="126">
        <f>ROUND(P185*H185,2)</f>
        <v>0</v>
      </c>
      <c r="BL185" s="18" t="s">
        <v>151</v>
      </c>
      <c r="BM185" s="198" t="s">
        <v>251</v>
      </c>
    </row>
    <row r="186" s="2" customFormat="1">
      <c r="A186" s="41"/>
      <c r="B186" s="42"/>
      <c r="C186" s="41"/>
      <c r="D186" s="199" t="s">
        <v>153</v>
      </c>
      <c r="E186" s="41"/>
      <c r="F186" s="200" t="s">
        <v>252</v>
      </c>
      <c r="G186" s="41"/>
      <c r="H186" s="41"/>
      <c r="I186" s="201"/>
      <c r="J186" s="201"/>
      <c r="K186" s="41"/>
      <c r="L186" s="41"/>
      <c r="M186" s="42"/>
      <c r="N186" s="202"/>
      <c r="O186" s="203"/>
      <c r="P186" s="80"/>
      <c r="Q186" s="80"/>
      <c r="R186" s="80"/>
      <c r="S186" s="80"/>
      <c r="T186" s="80"/>
      <c r="U186" s="80"/>
      <c r="V186" s="80"/>
      <c r="W186" s="80"/>
      <c r="X186" s="81"/>
      <c r="Y186" s="41"/>
      <c r="Z186" s="41"/>
      <c r="AA186" s="41"/>
      <c r="AB186" s="41"/>
      <c r="AC186" s="41"/>
      <c r="AD186" s="41"/>
      <c r="AE186" s="41"/>
      <c r="AT186" s="18" t="s">
        <v>153</v>
      </c>
      <c r="AU186" s="18" t="s">
        <v>101</v>
      </c>
    </row>
    <row r="187" s="14" customFormat="1">
      <c r="A187" s="14"/>
      <c r="B187" s="212"/>
      <c r="C187" s="14"/>
      <c r="D187" s="199" t="s">
        <v>155</v>
      </c>
      <c r="E187" s="213" t="s">
        <v>1</v>
      </c>
      <c r="F187" s="214" t="s">
        <v>253</v>
      </c>
      <c r="G187" s="14"/>
      <c r="H187" s="213" t="s">
        <v>1</v>
      </c>
      <c r="I187" s="215"/>
      <c r="J187" s="215"/>
      <c r="K187" s="14"/>
      <c r="L187" s="14"/>
      <c r="M187" s="212"/>
      <c r="N187" s="216"/>
      <c r="O187" s="217"/>
      <c r="P187" s="217"/>
      <c r="Q187" s="217"/>
      <c r="R187" s="217"/>
      <c r="S187" s="217"/>
      <c r="T187" s="217"/>
      <c r="U187" s="217"/>
      <c r="V187" s="217"/>
      <c r="W187" s="217"/>
      <c r="X187" s="218"/>
      <c r="Y187" s="14"/>
      <c r="Z187" s="14"/>
      <c r="AA187" s="14"/>
      <c r="AB187" s="14"/>
      <c r="AC187" s="14"/>
      <c r="AD187" s="14"/>
      <c r="AE187" s="14"/>
      <c r="AT187" s="213" t="s">
        <v>155</v>
      </c>
      <c r="AU187" s="213" t="s">
        <v>101</v>
      </c>
      <c r="AV187" s="14" t="s">
        <v>90</v>
      </c>
      <c r="AW187" s="14" t="s">
        <v>4</v>
      </c>
      <c r="AX187" s="14" t="s">
        <v>85</v>
      </c>
      <c r="AY187" s="213" t="s">
        <v>143</v>
      </c>
    </row>
    <row r="188" s="13" customFormat="1">
      <c r="A188" s="13"/>
      <c r="B188" s="204"/>
      <c r="C188" s="13"/>
      <c r="D188" s="199" t="s">
        <v>155</v>
      </c>
      <c r="E188" s="205" t="s">
        <v>1</v>
      </c>
      <c r="F188" s="206" t="s">
        <v>254</v>
      </c>
      <c r="G188" s="13"/>
      <c r="H188" s="207">
        <v>67.5</v>
      </c>
      <c r="I188" s="208"/>
      <c r="J188" s="208"/>
      <c r="K188" s="13"/>
      <c r="L188" s="13"/>
      <c r="M188" s="204"/>
      <c r="N188" s="209"/>
      <c r="O188" s="210"/>
      <c r="P188" s="210"/>
      <c r="Q188" s="210"/>
      <c r="R188" s="210"/>
      <c r="S188" s="210"/>
      <c r="T188" s="210"/>
      <c r="U188" s="210"/>
      <c r="V188" s="210"/>
      <c r="W188" s="210"/>
      <c r="X188" s="211"/>
      <c r="Y188" s="13"/>
      <c r="Z188" s="13"/>
      <c r="AA188" s="13"/>
      <c r="AB188" s="13"/>
      <c r="AC188" s="13"/>
      <c r="AD188" s="13"/>
      <c r="AE188" s="13"/>
      <c r="AT188" s="205" t="s">
        <v>155</v>
      </c>
      <c r="AU188" s="205" t="s">
        <v>101</v>
      </c>
      <c r="AV188" s="13" t="s">
        <v>101</v>
      </c>
      <c r="AW188" s="13" t="s">
        <v>4</v>
      </c>
      <c r="AX188" s="13" t="s">
        <v>85</v>
      </c>
      <c r="AY188" s="205" t="s">
        <v>143</v>
      </c>
    </row>
    <row r="189" s="14" customFormat="1">
      <c r="A189" s="14"/>
      <c r="B189" s="212"/>
      <c r="C189" s="14"/>
      <c r="D189" s="199" t="s">
        <v>155</v>
      </c>
      <c r="E189" s="213" t="s">
        <v>1</v>
      </c>
      <c r="F189" s="214" t="s">
        <v>255</v>
      </c>
      <c r="G189" s="14"/>
      <c r="H189" s="213" t="s">
        <v>1</v>
      </c>
      <c r="I189" s="215"/>
      <c r="J189" s="215"/>
      <c r="K189" s="14"/>
      <c r="L189" s="14"/>
      <c r="M189" s="212"/>
      <c r="N189" s="216"/>
      <c r="O189" s="217"/>
      <c r="P189" s="217"/>
      <c r="Q189" s="217"/>
      <c r="R189" s="217"/>
      <c r="S189" s="217"/>
      <c r="T189" s="217"/>
      <c r="U189" s="217"/>
      <c r="V189" s="217"/>
      <c r="W189" s="217"/>
      <c r="X189" s="218"/>
      <c r="Y189" s="14"/>
      <c r="Z189" s="14"/>
      <c r="AA189" s="14"/>
      <c r="AB189" s="14"/>
      <c r="AC189" s="14"/>
      <c r="AD189" s="14"/>
      <c r="AE189" s="14"/>
      <c r="AT189" s="213" t="s">
        <v>155</v>
      </c>
      <c r="AU189" s="213" t="s">
        <v>101</v>
      </c>
      <c r="AV189" s="14" t="s">
        <v>90</v>
      </c>
      <c r="AW189" s="14" t="s">
        <v>4</v>
      </c>
      <c r="AX189" s="14" t="s">
        <v>85</v>
      </c>
      <c r="AY189" s="213" t="s">
        <v>143</v>
      </c>
    </row>
    <row r="190" s="13" customFormat="1">
      <c r="A190" s="13"/>
      <c r="B190" s="204"/>
      <c r="C190" s="13"/>
      <c r="D190" s="199" t="s">
        <v>155</v>
      </c>
      <c r="E190" s="205" t="s">
        <v>1</v>
      </c>
      <c r="F190" s="206" t="s">
        <v>256</v>
      </c>
      <c r="G190" s="13"/>
      <c r="H190" s="207">
        <v>3.2000000000000002</v>
      </c>
      <c r="I190" s="208"/>
      <c r="J190" s="208"/>
      <c r="K190" s="13"/>
      <c r="L190" s="13"/>
      <c r="M190" s="204"/>
      <c r="N190" s="209"/>
      <c r="O190" s="210"/>
      <c r="P190" s="210"/>
      <c r="Q190" s="210"/>
      <c r="R190" s="210"/>
      <c r="S190" s="210"/>
      <c r="T190" s="210"/>
      <c r="U190" s="210"/>
      <c r="V190" s="210"/>
      <c r="W190" s="210"/>
      <c r="X190" s="211"/>
      <c r="Y190" s="13"/>
      <c r="Z190" s="13"/>
      <c r="AA190" s="13"/>
      <c r="AB190" s="13"/>
      <c r="AC190" s="13"/>
      <c r="AD190" s="13"/>
      <c r="AE190" s="13"/>
      <c r="AT190" s="205" t="s">
        <v>155</v>
      </c>
      <c r="AU190" s="205" t="s">
        <v>101</v>
      </c>
      <c r="AV190" s="13" t="s">
        <v>101</v>
      </c>
      <c r="AW190" s="13" t="s">
        <v>4</v>
      </c>
      <c r="AX190" s="13" t="s">
        <v>85</v>
      </c>
      <c r="AY190" s="205" t="s">
        <v>143</v>
      </c>
    </row>
    <row r="191" s="15" customFormat="1">
      <c r="A191" s="15"/>
      <c r="B191" s="219"/>
      <c r="C191" s="15"/>
      <c r="D191" s="199" t="s">
        <v>155</v>
      </c>
      <c r="E191" s="220" t="s">
        <v>1</v>
      </c>
      <c r="F191" s="221" t="s">
        <v>201</v>
      </c>
      <c r="G191" s="15"/>
      <c r="H191" s="222">
        <v>70.700000000000003</v>
      </c>
      <c r="I191" s="223"/>
      <c r="J191" s="223"/>
      <c r="K191" s="15"/>
      <c r="L191" s="15"/>
      <c r="M191" s="219"/>
      <c r="N191" s="224"/>
      <c r="O191" s="225"/>
      <c r="P191" s="225"/>
      <c r="Q191" s="225"/>
      <c r="R191" s="225"/>
      <c r="S191" s="225"/>
      <c r="T191" s="225"/>
      <c r="U191" s="225"/>
      <c r="V191" s="225"/>
      <c r="W191" s="225"/>
      <c r="X191" s="226"/>
      <c r="Y191" s="15"/>
      <c r="Z191" s="15"/>
      <c r="AA191" s="15"/>
      <c r="AB191" s="15"/>
      <c r="AC191" s="15"/>
      <c r="AD191" s="15"/>
      <c r="AE191" s="15"/>
      <c r="AT191" s="220" t="s">
        <v>155</v>
      </c>
      <c r="AU191" s="220" t="s">
        <v>101</v>
      </c>
      <c r="AV191" s="15" t="s">
        <v>151</v>
      </c>
      <c r="AW191" s="15" t="s">
        <v>4</v>
      </c>
      <c r="AX191" s="15" t="s">
        <v>90</v>
      </c>
      <c r="AY191" s="220" t="s">
        <v>143</v>
      </c>
    </row>
    <row r="192" s="2" customFormat="1" ht="14.4" customHeight="1">
      <c r="A192" s="41"/>
      <c r="B192" s="185"/>
      <c r="C192" s="227" t="s">
        <v>257</v>
      </c>
      <c r="D192" s="227" t="s">
        <v>258</v>
      </c>
      <c r="E192" s="228" t="s">
        <v>259</v>
      </c>
      <c r="F192" s="229" t="s">
        <v>260</v>
      </c>
      <c r="G192" s="230" t="s">
        <v>261</v>
      </c>
      <c r="H192" s="231">
        <v>141.40000000000001</v>
      </c>
      <c r="I192" s="232"/>
      <c r="J192" s="233"/>
      <c r="K192" s="234">
        <f>ROUND(P192*H192,2)</f>
        <v>0</v>
      </c>
      <c r="L192" s="229" t="s">
        <v>1</v>
      </c>
      <c r="M192" s="235"/>
      <c r="N192" s="236" t="s">
        <v>1</v>
      </c>
      <c r="O192" s="194" t="s">
        <v>48</v>
      </c>
      <c r="P192" s="195">
        <f>I192+J192</f>
        <v>0</v>
      </c>
      <c r="Q192" s="195">
        <f>ROUND(I192*H192,2)</f>
        <v>0</v>
      </c>
      <c r="R192" s="195">
        <f>ROUND(J192*H192,2)</f>
        <v>0</v>
      </c>
      <c r="S192" s="80"/>
      <c r="T192" s="196">
        <f>S192*H192</f>
        <v>0</v>
      </c>
      <c r="U192" s="196">
        <v>1</v>
      </c>
      <c r="V192" s="196">
        <f>U192*H192</f>
        <v>141.40000000000001</v>
      </c>
      <c r="W192" s="196">
        <v>0</v>
      </c>
      <c r="X192" s="197">
        <f>W192*H192</f>
        <v>0</v>
      </c>
      <c r="Y192" s="41"/>
      <c r="Z192" s="41"/>
      <c r="AA192" s="41"/>
      <c r="AB192" s="41"/>
      <c r="AC192" s="41"/>
      <c r="AD192" s="41"/>
      <c r="AE192" s="41"/>
      <c r="AR192" s="198" t="s">
        <v>262</v>
      </c>
      <c r="AT192" s="198" t="s">
        <v>258</v>
      </c>
      <c r="AU192" s="198" t="s">
        <v>101</v>
      </c>
      <c r="AY192" s="18" t="s">
        <v>143</v>
      </c>
      <c r="BE192" s="126">
        <f>IF(O192="základní",K192,0)</f>
        <v>0</v>
      </c>
      <c r="BF192" s="126">
        <f>IF(O192="snížená",K192,0)</f>
        <v>0</v>
      </c>
      <c r="BG192" s="126">
        <f>IF(O192="zákl. přenesená",K192,0)</f>
        <v>0</v>
      </c>
      <c r="BH192" s="126">
        <f>IF(O192="sníž. přenesená",K192,0)</f>
        <v>0</v>
      </c>
      <c r="BI192" s="126">
        <f>IF(O192="nulová",K192,0)</f>
        <v>0</v>
      </c>
      <c r="BJ192" s="18" t="s">
        <v>90</v>
      </c>
      <c r="BK192" s="126">
        <f>ROUND(P192*H192,2)</f>
        <v>0</v>
      </c>
      <c r="BL192" s="18" t="s">
        <v>151</v>
      </c>
      <c r="BM192" s="198" t="s">
        <v>263</v>
      </c>
    </row>
    <row r="193" s="2" customFormat="1">
      <c r="A193" s="41"/>
      <c r="B193" s="42"/>
      <c r="C193" s="41"/>
      <c r="D193" s="199" t="s">
        <v>153</v>
      </c>
      <c r="E193" s="41"/>
      <c r="F193" s="200" t="s">
        <v>260</v>
      </c>
      <c r="G193" s="41"/>
      <c r="H193" s="41"/>
      <c r="I193" s="201"/>
      <c r="J193" s="201"/>
      <c r="K193" s="41"/>
      <c r="L193" s="41"/>
      <c r="M193" s="42"/>
      <c r="N193" s="202"/>
      <c r="O193" s="203"/>
      <c r="P193" s="80"/>
      <c r="Q193" s="80"/>
      <c r="R193" s="80"/>
      <c r="S193" s="80"/>
      <c r="T193" s="80"/>
      <c r="U193" s="80"/>
      <c r="V193" s="80"/>
      <c r="W193" s="80"/>
      <c r="X193" s="81"/>
      <c r="Y193" s="41"/>
      <c r="Z193" s="41"/>
      <c r="AA193" s="41"/>
      <c r="AB193" s="41"/>
      <c r="AC193" s="41"/>
      <c r="AD193" s="41"/>
      <c r="AE193" s="41"/>
      <c r="AT193" s="18" t="s">
        <v>153</v>
      </c>
      <c r="AU193" s="18" t="s">
        <v>101</v>
      </c>
    </row>
    <row r="194" s="14" customFormat="1">
      <c r="A194" s="14"/>
      <c r="B194" s="212"/>
      <c r="C194" s="14"/>
      <c r="D194" s="199" t="s">
        <v>155</v>
      </c>
      <c r="E194" s="213" t="s">
        <v>1</v>
      </c>
      <c r="F194" s="214" t="s">
        <v>264</v>
      </c>
      <c r="G194" s="14"/>
      <c r="H194" s="213" t="s">
        <v>1</v>
      </c>
      <c r="I194" s="215"/>
      <c r="J194" s="215"/>
      <c r="K194" s="14"/>
      <c r="L194" s="14"/>
      <c r="M194" s="212"/>
      <c r="N194" s="216"/>
      <c r="O194" s="217"/>
      <c r="P194" s="217"/>
      <c r="Q194" s="217"/>
      <c r="R194" s="217"/>
      <c r="S194" s="217"/>
      <c r="T194" s="217"/>
      <c r="U194" s="217"/>
      <c r="V194" s="217"/>
      <c r="W194" s="217"/>
      <c r="X194" s="218"/>
      <c r="Y194" s="14"/>
      <c r="Z194" s="14"/>
      <c r="AA194" s="14"/>
      <c r="AB194" s="14"/>
      <c r="AC194" s="14"/>
      <c r="AD194" s="14"/>
      <c r="AE194" s="14"/>
      <c r="AT194" s="213" t="s">
        <v>155</v>
      </c>
      <c r="AU194" s="213" t="s">
        <v>101</v>
      </c>
      <c r="AV194" s="14" t="s">
        <v>90</v>
      </c>
      <c r="AW194" s="14" t="s">
        <v>4</v>
      </c>
      <c r="AX194" s="14" t="s">
        <v>85</v>
      </c>
      <c r="AY194" s="213" t="s">
        <v>143</v>
      </c>
    </row>
    <row r="195" s="13" customFormat="1">
      <c r="A195" s="13"/>
      <c r="B195" s="204"/>
      <c r="C195" s="13"/>
      <c r="D195" s="199" t="s">
        <v>155</v>
      </c>
      <c r="E195" s="205" t="s">
        <v>1</v>
      </c>
      <c r="F195" s="206" t="s">
        <v>265</v>
      </c>
      <c r="G195" s="13"/>
      <c r="H195" s="207">
        <v>70.700000000000003</v>
      </c>
      <c r="I195" s="208"/>
      <c r="J195" s="208"/>
      <c r="K195" s="13"/>
      <c r="L195" s="13"/>
      <c r="M195" s="204"/>
      <c r="N195" s="209"/>
      <c r="O195" s="210"/>
      <c r="P195" s="210"/>
      <c r="Q195" s="210"/>
      <c r="R195" s="210"/>
      <c r="S195" s="210"/>
      <c r="T195" s="210"/>
      <c r="U195" s="210"/>
      <c r="V195" s="210"/>
      <c r="W195" s="210"/>
      <c r="X195" s="211"/>
      <c r="Y195" s="13"/>
      <c r="Z195" s="13"/>
      <c r="AA195" s="13"/>
      <c r="AB195" s="13"/>
      <c r="AC195" s="13"/>
      <c r="AD195" s="13"/>
      <c r="AE195" s="13"/>
      <c r="AT195" s="205" t="s">
        <v>155</v>
      </c>
      <c r="AU195" s="205" t="s">
        <v>101</v>
      </c>
      <c r="AV195" s="13" t="s">
        <v>101</v>
      </c>
      <c r="AW195" s="13" t="s">
        <v>4</v>
      </c>
      <c r="AX195" s="13" t="s">
        <v>90</v>
      </c>
      <c r="AY195" s="205" t="s">
        <v>143</v>
      </c>
    </row>
    <row r="196" s="13" customFormat="1">
      <c r="A196" s="13"/>
      <c r="B196" s="204"/>
      <c r="C196" s="13"/>
      <c r="D196" s="199" t="s">
        <v>155</v>
      </c>
      <c r="E196" s="13"/>
      <c r="F196" s="206" t="s">
        <v>266</v>
      </c>
      <c r="G196" s="13"/>
      <c r="H196" s="207">
        <v>141.40000000000001</v>
      </c>
      <c r="I196" s="208"/>
      <c r="J196" s="208"/>
      <c r="K196" s="13"/>
      <c r="L196" s="13"/>
      <c r="M196" s="204"/>
      <c r="N196" s="209"/>
      <c r="O196" s="210"/>
      <c r="P196" s="210"/>
      <c r="Q196" s="210"/>
      <c r="R196" s="210"/>
      <c r="S196" s="210"/>
      <c r="T196" s="210"/>
      <c r="U196" s="210"/>
      <c r="V196" s="210"/>
      <c r="W196" s="210"/>
      <c r="X196" s="211"/>
      <c r="Y196" s="13"/>
      <c r="Z196" s="13"/>
      <c r="AA196" s="13"/>
      <c r="AB196" s="13"/>
      <c r="AC196" s="13"/>
      <c r="AD196" s="13"/>
      <c r="AE196" s="13"/>
      <c r="AT196" s="205" t="s">
        <v>155</v>
      </c>
      <c r="AU196" s="205" t="s">
        <v>101</v>
      </c>
      <c r="AV196" s="13" t="s">
        <v>101</v>
      </c>
      <c r="AW196" s="13" t="s">
        <v>3</v>
      </c>
      <c r="AX196" s="13" t="s">
        <v>90</v>
      </c>
      <c r="AY196" s="205" t="s">
        <v>143</v>
      </c>
    </row>
    <row r="197" s="2" customFormat="1" ht="24.15" customHeight="1">
      <c r="A197" s="41"/>
      <c r="B197" s="185"/>
      <c r="C197" s="186" t="s">
        <v>267</v>
      </c>
      <c r="D197" s="186" t="s">
        <v>146</v>
      </c>
      <c r="E197" s="187" t="s">
        <v>268</v>
      </c>
      <c r="F197" s="188" t="s">
        <v>269</v>
      </c>
      <c r="G197" s="189" t="s">
        <v>177</v>
      </c>
      <c r="H197" s="190">
        <v>89.5</v>
      </c>
      <c r="I197" s="191"/>
      <c r="J197" s="191"/>
      <c r="K197" s="192">
        <f>ROUND(P197*H197,2)</f>
        <v>0</v>
      </c>
      <c r="L197" s="188" t="s">
        <v>150</v>
      </c>
      <c r="M197" s="42"/>
      <c r="N197" s="193" t="s">
        <v>1</v>
      </c>
      <c r="O197" s="194" t="s">
        <v>48</v>
      </c>
      <c r="P197" s="195">
        <f>I197+J197</f>
        <v>0</v>
      </c>
      <c r="Q197" s="195">
        <f>ROUND(I197*H197,2)</f>
        <v>0</v>
      </c>
      <c r="R197" s="195">
        <f>ROUND(J197*H197,2)</f>
        <v>0</v>
      </c>
      <c r="S197" s="80"/>
      <c r="T197" s="196">
        <f>S197*H197</f>
        <v>0</v>
      </c>
      <c r="U197" s="196">
        <v>0</v>
      </c>
      <c r="V197" s="196">
        <f>U197*H197</f>
        <v>0</v>
      </c>
      <c r="W197" s="196">
        <v>0</v>
      </c>
      <c r="X197" s="197">
        <f>W197*H197</f>
        <v>0</v>
      </c>
      <c r="Y197" s="41"/>
      <c r="Z197" s="41"/>
      <c r="AA197" s="41"/>
      <c r="AB197" s="41"/>
      <c r="AC197" s="41"/>
      <c r="AD197" s="41"/>
      <c r="AE197" s="41"/>
      <c r="AR197" s="198" t="s">
        <v>151</v>
      </c>
      <c r="AT197" s="198" t="s">
        <v>146</v>
      </c>
      <c r="AU197" s="198" t="s">
        <v>101</v>
      </c>
      <c r="AY197" s="18" t="s">
        <v>143</v>
      </c>
      <c r="BE197" s="126">
        <f>IF(O197="základní",K197,0)</f>
        <v>0</v>
      </c>
      <c r="BF197" s="126">
        <f>IF(O197="snížená",K197,0)</f>
        <v>0</v>
      </c>
      <c r="BG197" s="126">
        <f>IF(O197="zákl. přenesená",K197,0)</f>
        <v>0</v>
      </c>
      <c r="BH197" s="126">
        <f>IF(O197="sníž. přenesená",K197,0)</f>
        <v>0</v>
      </c>
      <c r="BI197" s="126">
        <f>IF(O197="nulová",K197,0)</f>
        <v>0</v>
      </c>
      <c r="BJ197" s="18" t="s">
        <v>90</v>
      </c>
      <c r="BK197" s="126">
        <f>ROUND(P197*H197,2)</f>
        <v>0</v>
      </c>
      <c r="BL197" s="18" t="s">
        <v>151</v>
      </c>
      <c r="BM197" s="198" t="s">
        <v>270</v>
      </c>
    </row>
    <row r="198" s="2" customFormat="1">
      <c r="A198" s="41"/>
      <c r="B198" s="42"/>
      <c r="C198" s="41"/>
      <c r="D198" s="199" t="s">
        <v>153</v>
      </c>
      <c r="E198" s="41"/>
      <c r="F198" s="200" t="s">
        <v>271</v>
      </c>
      <c r="G198" s="41"/>
      <c r="H198" s="41"/>
      <c r="I198" s="201"/>
      <c r="J198" s="201"/>
      <c r="K198" s="41"/>
      <c r="L198" s="41"/>
      <c r="M198" s="42"/>
      <c r="N198" s="202"/>
      <c r="O198" s="203"/>
      <c r="P198" s="80"/>
      <c r="Q198" s="80"/>
      <c r="R198" s="80"/>
      <c r="S198" s="80"/>
      <c r="T198" s="80"/>
      <c r="U198" s="80"/>
      <c r="V198" s="80"/>
      <c r="W198" s="80"/>
      <c r="X198" s="81"/>
      <c r="Y198" s="41"/>
      <c r="Z198" s="41"/>
      <c r="AA198" s="41"/>
      <c r="AB198" s="41"/>
      <c r="AC198" s="41"/>
      <c r="AD198" s="41"/>
      <c r="AE198" s="41"/>
      <c r="AT198" s="18" t="s">
        <v>153</v>
      </c>
      <c r="AU198" s="18" t="s">
        <v>101</v>
      </c>
    </row>
    <row r="199" s="14" customFormat="1">
      <c r="A199" s="14"/>
      <c r="B199" s="212"/>
      <c r="C199" s="14"/>
      <c r="D199" s="199" t="s">
        <v>155</v>
      </c>
      <c r="E199" s="213" t="s">
        <v>1</v>
      </c>
      <c r="F199" s="214" t="s">
        <v>272</v>
      </c>
      <c r="G199" s="14"/>
      <c r="H199" s="213" t="s">
        <v>1</v>
      </c>
      <c r="I199" s="215"/>
      <c r="J199" s="215"/>
      <c r="K199" s="14"/>
      <c r="L199" s="14"/>
      <c r="M199" s="212"/>
      <c r="N199" s="216"/>
      <c r="O199" s="217"/>
      <c r="P199" s="217"/>
      <c r="Q199" s="217"/>
      <c r="R199" s="217"/>
      <c r="S199" s="217"/>
      <c r="T199" s="217"/>
      <c r="U199" s="217"/>
      <c r="V199" s="217"/>
      <c r="W199" s="217"/>
      <c r="X199" s="218"/>
      <c r="Y199" s="14"/>
      <c r="Z199" s="14"/>
      <c r="AA199" s="14"/>
      <c r="AB199" s="14"/>
      <c r="AC199" s="14"/>
      <c r="AD199" s="14"/>
      <c r="AE199" s="14"/>
      <c r="AT199" s="213" t="s">
        <v>155</v>
      </c>
      <c r="AU199" s="213" t="s">
        <v>101</v>
      </c>
      <c r="AV199" s="14" t="s">
        <v>90</v>
      </c>
      <c r="AW199" s="14" t="s">
        <v>4</v>
      </c>
      <c r="AX199" s="14" t="s">
        <v>85</v>
      </c>
      <c r="AY199" s="213" t="s">
        <v>143</v>
      </c>
    </row>
    <row r="200" s="13" customFormat="1">
      <c r="A200" s="13"/>
      <c r="B200" s="204"/>
      <c r="C200" s="13"/>
      <c r="D200" s="199" t="s">
        <v>155</v>
      </c>
      <c r="E200" s="205" t="s">
        <v>1</v>
      </c>
      <c r="F200" s="206" t="s">
        <v>273</v>
      </c>
      <c r="G200" s="13"/>
      <c r="H200" s="207">
        <v>22.800000000000001</v>
      </c>
      <c r="I200" s="208"/>
      <c r="J200" s="208"/>
      <c r="K200" s="13"/>
      <c r="L200" s="13"/>
      <c r="M200" s="204"/>
      <c r="N200" s="209"/>
      <c r="O200" s="210"/>
      <c r="P200" s="210"/>
      <c r="Q200" s="210"/>
      <c r="R200" s="210"/>
      <c r="S200" s="210"/>
      <c r="T200" s="210"/>
      <c r="U200" s="210"/>
      <c r="V200" s="210"/>
      <c r="W200" s="210"/>
      <c r="X200" s="211"/>
      <c r="Y200" s="13"/>
      <c r="Z200" s="13"/>
      <c r="AA200" s="13"/>
      <c r="AB200" s="13"/>
      <c r="AC200" s="13"/>
      <c r="AD200" s="13"/>
      <c r="AE200" s="13"/>
      <c r="AT200" s="205" t="s">
        <v>155</v>
      </c>
      <c r="AU200" s="205" t="s">
        <v>101</v>
      </c>
      <c r="AV200" s="13" t="s">
        <v>101</v>
      </c>
      <c r="AW200" s="13" t="s">
        <v>4</v>
      </c>
      <c r="AX200" s="13" t="s">
        <v>85</v>
      </c>
      <c r="AY200" s="205" t="s">
        <v>143</v>
      </c>
    </row>
    <row r="201" s="14" customFormat="1">
      <c r="A201" s="14"/>
      <c r="B201" s="212"/>
      <c r="C201" s="14"/>
      <c r="D201" s="199" t="s">
        <v>155</v>
      </c>
      <c r="E201" s="213" t="s">
        <v>1</v>
      </c>
      <c r="F201" s="214" t="s">
        <v>274</v>
      </c>
      <c r="G201" s="14"/>
      <c r="H201" s="213" t="s">
        <v>1</v>
      </c>
      <c r="I201" s="215"/>
      <c r="J201" s="215"/>
      <c r="K201" s="14"/>
      <c r="L201" s="14"/>
      <c r="M201" s="212"/>
      <c r="N201" s="216"/>
      <c r="O201" s="217"/>
      <c r="P201" s="217"/>
      <c r="Q201" s="217"/>
      <c r="R201" s="217"/>
      <c r="S201" s="217"/>
      <c r="T201" s="217"/>
      <c r="U201" s="217"/>
      <c r="V201" s="217"/>
      <c r="W201" s="217"/>
      <c r="X201" s="218"/>
      <c r="Y201" s="14"/>
      <c r="Z201" s="14"/>
      <c r="AA201" s="14"/>
      <c r="AB201" s="14"/>
      <c r="AC201" s="14"/>
      <c r="AD201" s="14"/>
      <c r="AE201" s="14"/>
      <c r="AT201" s="213" t="s">
        <v>155</v>
      </c>
      <c r="AU201" s="213" t="s">
        <v>101</v>
      </c>
      <c r="AV201" s="14" t="s">
        <v>90</v>
      </c>
      <c r="AW201" s="14" t="s">
        <v>4</v>
      </c>
      <c r="AX201" s="14" t="s">
        <v>85</v>
      </c>
      <c r="AY201" s="213" t="s">
        <v>143</v>
      </c>
    </row>
    <row r="202" s="13" customFormat="1">
      <c r="A202" s="13"/>
      <c r="B202" s="204"/>
      <c r="C202" s="13"/>
      <c r="D202" s="199" t="s">
        <v>155</v>
      </c>
      <c r="E202" s="205" t="s">
        <v>1</v>
      </c>
      <c r="F202" s="206" t="s">
        <v>275</v>
      </c>
      <c r="G202" s="13"/>
      <c r="H202" s="207">
        <v>61.100000000000001</v>
      </c>
      <c r="I202" s="208"/>
      <c r="J202" s="208"/>
      <c r="K202" s="13"/>
      <c r="L202" s="13"/>
      <c r="M202" s="204"/>
      <c r="N202" s="209"/>
      <c r="O202" s="210"/>
      <c r="P202" s="210"/>
      <c r="Q202" s="210"/>
      <c r="R202" s="210"/>
      <c r="S202" s="210"/>
      <c r="T202" s="210"/>
      <c r="U202" s="210"/>
      <c r="V202" s="210"/>
      <c r="W202" s="210"/>
      <c r="X202" s="211"/>
      <c r="Y202" s="13"/>
      <c r="Z202" s="13"/>
      <c r="AA202" s="13"/>
      <c r="AB202" s="13"/>
      <c r="AC202" s="13"/>
      <c r="AD202" s="13"/>
      <c r="AE202" s="13"/>
      <c r="AT202" s="205" t="s">
        <v>155</v>
      </c>
      <c r="AU202" s="205" t="s">
        <v>101</v>
      </c>
      <c r="AV202" s="13" t="s">
        <v>101</v>
      </c>
      <c r="AW202" s="13" t="s">
        <v>4</v>
      </c>
      <c r="AX202" s="13" t="s">
        <v>85</v>
      </c>
      <c r="AY202" s="205" t="s">
        <v>143</v>
      </c>
    </row>
    <row r="203" s="14" customFormat="1">
      <c r="A203" s="14"/>
      <c r="B203" s="212"/>
      <c r="C203" s="14"/>
      <c r="D203" s="199" t="s">
        <v>155</v>
      </c>
      <c r="E203" s="213" t="s">
        <v>1</v>
      </c>
      <c r="F203" s="214" t="s">
        <v>255</v>
      </c>
      <c r="G203" s="14"/>
      <c r="H203" s="213" t="s">
        <v>1</v>
      </c>
      <c r="I203" s="215"/>
      <c r="J203" s="215"/>
      <c r="K203" s="14"/>
      <c r="L203" s="14"/>
      <c r="M203" s="212"/>
      <c r="N203" s="216"/>
      <c r="O203" s="217"/>
      <c r="P203" s="217"/>
      <c r="Q203" s="217"/>
      <c r="R203" s="217"/>
      <c r="S203" s="217"/>
      <c r="T203" s="217"/>
      <c r="U203" s="217"/>
      <c r="V203" s="217"/>
      <c r="W203" s="217"/>
      <c r="X203" s="218"/>
      <c r="Y203" s="14"/>
      <c r="Z203" s="14"/>
      <c r="AA203" s="14"/>
      <c r="AB203" s="14"/>
      <c r="AC203" s="14"/>
      <c r="AD203" s="14"/>
      <c r="AE203" s="14"/>
      <c r="AT203" s="213" t="s">
        <v>155</v>
      </c>
      <c r="AU203" s="213" t="s">
        <v>101</v>
      </c>
      <c r="AV203" s="14" t="s">
        <v>90</v>
      </c>
      <c r="AW203" s="14" t="s">
        <v>4</v>
      </c>
      <c r="AX203" s="14" t="s">
        <v>85</v>
      </c>
      <c r="AY203" s="213" t="s">
        <v>143</v>
      </c>
    </row>
    <row r="204" s="13" customFormat="1">
      <c r="A204" s="13"/>
      <c r="B204" s="204"/>
      <c r="C204" s="13"/>
      <c r="D204" s="199" t="s">
        <v>155</v>
      </c>
      <c r="E204" s="205" t="s">
        <v>1</v>
      </c>
      <c r="F204" s="206" t="s">
        <v>276</v>
      </c>
      <c r="G204" s="13"/>
      <c r="H204" s="207">
        <v>5.5999999999999996</v>
      </c>
      <c r="I204" s="208"/>
      <c r="J204" s="208"/>
      <c r="K204" s="13"/>
      <c r="L204" s="13"/>
      <c r="M204" s="204"/>
      <c r="N204" s="209"/>
      <c r="O204" s="210"/>
      <c r="P204" s="210"/>
      <c r="Q204" s="210"/>
      <c r="R204" s="210"/>
      <c r="S204" s="210"/>
      <c r="T204" s="210"/>
      <c r="U204" s="210"/>
      <c r="V204" s="210"/>
      <c r="W204" s="210"/>
      <c r="X204" s="211"/>
      <c r="Y204" s="13"/>
      <c r="Z204" s="13"/>
      <c r="AA204" s="13"/>
      <c r="AB204" s="13"/>
      <c r="AC204" s="13"/>
      <c r="AD204" s="13"/>
      <c r="AE204" s="13"/>
      <c r="AT204" s="205" t="s">
        <v>155</v>
      </c>
      <c r="AU204" s="205" t="s">
        <v>101</v>
      </c>
      <c r="AV204" s="13" t="s">
        <v>101</v>
      </c>
      <c r="AW204" s="13" t="s">
        <v>4</v>
      </c>
      <c r="AX204" s="13" t="s">
        <v>85</v>
      </c>
      <c r="AY204" s="205" t="s">
        <v>143</v>
      </c>
    </row>
    <row r="205" s="15" customFormat="1">
      <c r="A205" s="15"/>
      <c r="B205" s="219"/>
      <c r="C205" s="15"/>
      <c r="D205" s="199" t="s">
        <v>155</v>
      </c>
      <c r="E205" s="220" t="s">
        <v>1</v>
      </c>
      <c r="F205" s="221" t="s">
        <v>201</v>
      </c>
      <c r="G205" s="15"/>
      <c r="H205" s="222">
        <v>89.5</v>
      </c>
      <c r="I205" s="223"/>
      <c r="J205" s="223"/>
      <c r="K205" s="15"/>
      <c r="L205" s="15"/>
      <c r="M205" s="219"/>
      <c r="N205" s="224"/>
      <c r="O205" s="225"/>
      <c r="P205" s="225"/>
      <c r="Q205" s="225"/>
      <c r="R205" s="225"/>
      <c r="S205" s="225"/>
      <c r="T205" s="225"/>
      <c r="U205" s="225"/>
      <c r="V205" s="225"/>
      <c r="W205" s="225"/>
      <c r="X205" s="226"/>
      <c r="Y205" s="15"/>
      <c r="Z205" s="15"/>
      <c r="AA205" s="15"/>
      <c r="AB205" s="15"/>
      <c r="AC205" s="15"/>
      <c r="AD205" s="15"/>
      <c r="AE205" s="15"/>
      <c r="AT205" s="220" t="s">
        <v>155</v>
      </c>
      <c r="AU205" s="220" t="s">
        <v>101</v>
      </c>
      <c r="AV205" s="15" t="s">
        <v>151</v>
      </c>
      <c r="AW205" s="15" t="s">
        <v>4</v>
      </c>
      <c r="AX205" s="15" t="s">
        <v>90</v>
      </c>
      <c r="AY205" s="220" t="s">
        <v>143</v>
      </c>
    </row>
    <row r="206" s="2" customFormat="1" ht="24.15" customHeight="1">
      <c r="A206" s="41"/>
      <c r="B206" s="185"/>
      <c r="C206" s="227" t="s">
        <v>277</v>
      </c>
      <c r="D206" s="227" t="s">
        <v>258</v>
      </c>
      <c r="E206" s="228" t="s">
        <v>278</v>
      </c>
      <c r="F206" s="229" t="s">
        <v>260</v>
      </c>
      <c r="G206" s="230" t="s">
        <v>261</v>
      </c>
      <c r="H206" s="231">
        <v>179</v>
      </c>
      <c r="I206" s="232"/>
      <c r="J206" s="233"/>
      <c r="K206" s="234">
        <f>ROUND(P206*H206,2)</f>
        <v>0</v>
      </c>
      <c r="L206" s="229" t="s">
        <v>150</v>
      </c>
      <c r="M206" s="235"/>
      <c r="N206" s="236" t="s">
        <v>1</v>
      </c>
      <c r="O206" s="194" t="s">
        <v>48</v>
      </c>
      <c r="P206" s="195">
        <f>I206+J206</f>
        <v>0</v>
      </c>
      <c r="Q206" s="195">
        <f>ROUND(I206*H206,2)</f>
        <v>0</v>
      </c>
      <c r="R206" s="195">
        <f>ROUND(J206*H206,2)</f>
        <v>0</v>
      </c>
      <c r="S206" s="80"/>
      <c r="T206" s="196">
        <f>S206*H206</f>
        <v>0</v>
      </c>
      <c r="U206" s="196">
        <v>1</v>
      </c>
      <c r="V206" s="196">
        <f>U206*H206</f>
        <v>179</v>
      </c>
      <c r="W206" s="196">
        <v>0</v>
      </c>
      <c r="X206" s="197">
        <f>W206*H206</f>
        <v>0</v>
      </c>
      <c r="Y206" s="41"/>
      <c r="Z206" s="41"/>
      <c r="AA206" s="41"/>
      <c r="AB206" s="41"/>
      <c r="AC206" s="41"/>
      <c r="AD206" s="41"/>
      <c r="AE206" s="41"/>
      <c r="AR206" s="198" t="s">
        <v>262</v>
      </c>
      <c r="AT206" s="198" t="s">
        <v>258</v>
      </c>
      <c r="AU206" s="198" t="s">
        <v>101</v>
      </c>
      <c r="AY206" s="18" t="s">
        <v>143</v>
      </c>
      <c r="BE206" s="126">
        <f>IF(O206="základní",K206,0)</f>
        <v>0</v>
      </c>
      <c r="BF206" s="126">
        <f>IF(O206="snížená",K206,0)</f>
        <v>0</v>
      </c>
      <c r="BG206" s="126">
        <f>IF(O206="zákl. přenesená",K206,0)</f>
        <v>0</v>
      </c>
      <c r="BH206" s="126">
        <f>IF(O206="sníž. přenesená",K206,0)</f>
        <v>0</v>
      </c>
      <c r="BI206" s="126">
        <f>IF(O206="nulová",K206,0)</f>
        <v>0</v>
      </c>
      <c r="BJ206" s="18" t="s">
        <v>90</v>
      </c>
      <c r="BK206" s="126">
        <f>ROUND(P206*H206,2)</f>
        <v>0</v>
      </c>
      <c r="BL206" s="18" t="s">
        <v>151</v>
      </c>
      <c r="BM206" s="198" t="s">
        <v>279</v>
      </c>
    </row>
    <row r="207" s="2" customFormat="1">
      <c r="A207" s="41"/>
      <c r="B207" s="42"/>
      <c r="C207" s="41"/>
      <c r="D207" s="199" t="s">
        <v>153</v>
      </c>
      <c r="E207" s="41"/>
      <c r="F207" s="200" t="s">
        <v>260</v>
      </c>
      <c r="G207" s="41"/>
      <c r="H207" s="41"/>
      <c r="I207" s="201"/>
      <c r="J207" s="201"/>
      <c r="K207" s="41"/>
      <c r="L207" s="41"/>
      <c r="M207" s="42"/>
      <c r="N207" s="202"/>
      <c r="O207" s="203"/>
      <c r="P207" s="80"/>
      <c r="Q207" s="80"/>
      <c r="R207" s="80"/>
      <c r="S207" s="80"/>
      <c r="T207" s="80"/>
      <c r="U207" s="80"/>
      <c r="V207" s="80"/>
      <c r="W207" s="80"/>
      <c r="X207" s="81"/>
      <c r="Y207" s="41"/>
      <c r="Z207" s="41"/>
      <c r="AA207" s="41"/>
      <c r="AB207" s="41"/>
      <c r="AC207" s="41"/>
      <c r="AD207" s="41"/>
      <c r="AE207" s="41"/>
      <c r="AT207" s="18" t="s">
        <v>153</v>
      </c>
      <c r="AU207" s="18" t="s">
        <v>101</v>
      </c>
    </row>
    <row r="208" s="13" customFormat="1">
      <c r="A208" s="13"/>
      <c r="B208" s="204"/>
      <c r="C208" s="13"/>
      <c r="D208" s="199" t="s">
        <v>155</v>
      </c>
      <c r="E208" s="205" t="s">
        <v>1</v>
      </c>
      <c r="F208" s="206" t="s">
        <v>280</v>
      </c>
      <c r="G208" s="13"/>
      <c r="H208" s="207">
        <v>179</v>
      </c>
      <c r="I208" s="208"/>
      <c r="J208" s="208"/>
      <c r="K208" s="13"/>
      <c r="L208" s="13"/>
      <c r="M208" s="204"/>
      <c r="N208" s="209"/>
      <c r="O208" s="210"/>
      <c r="P208" s="210"/>
      <c r="Q208" s="210"/>
      <c r="R208" s="210"/>
      <c r="S208" s="210"/>
      <c r="T208" s="210"/>
      <c r="U208" s="210"/>
      <c r="V208" s="210"/>
      <c r="W208" s="210"/>
      <c r="X208" s="211"/>
      <c r="Y208" s="13"/>
      <c r="Z208" s="13"/>
      <c r="AA208" s="13"/>
      <c r="AB208" s="13"/>
      <c r="AC208" s="13"/>
      <c r="AD208" s="13"/>
      <c r="AE208" s="13"/>
      <c r="AT208" s="205" t="s">
        <v>155</v>
      </c>
      <c r="AU208" s="205" t="s">
        <v>101</v>
      </c>
      <c r="AV208" s="13" t="s">
        <v>101</v>
      </c>
      <c r="AW208" s="13" t="s">
        <v>4</v>
      </c>
      <c r="AX208" s="13" t="s">
        <v>90</v>
      </c>
      <c r="AY208" s="205" t="s">
        <v>143</v>
      </c>
    </row>
    <row r="209" s="2" customFormat="1" ht="24.15" customHeight="1">
      <c r="A209" s="41"/>
      <c r="B209" s="185"/>
      <c r="C209" s="186" t="s">
        <v>281</v>
      </c>
      <c r="D209" s="186" t="s">
        <v>146</v>
      </c>
      <c r="E209" s="187" t="s">
        <v>282</v>
      </c>
      <c r="F209" s="188" t="s">
        <v>283</v>
      </c>
      <c r="G209" s="189" t="s">
        <v>261</v>
      </c>
      <c r="H209" s="190">
        <v>467.118</v>
      </c>
      <c r="I209" s="191"/>
      <c r="J209" s="191"/>
      <c r="K209" s="192">
        <f>ROUND(P209*H209,2)</f>
        <v>0</v>
      </c>
      <c r="L209" s="188" t="s">
        <v>150</v>
      </c>
      <c r="M209" s="42"/>
      <c r="N209" s="193" t="s">
        <v>1</v>
      </c>
      <c r="O209" s="194" t="s">
        <v>48</v>
      </c>
      <c r="P209" s="195">
        <f>I209+J209</f>
        <v>0</v>
      </c>
      <c r="Q209" s="195">
        <f>ROUND(I209*H209,2)</f>
        <v>0</v>
      </c>
      <c r="R209" s="195">
        <f>ROUND(J209*H209,2)</f>
        <v>0</v>
      </c>
      <c r="S209" s="80"/>
      <c r="T209" s="196">
        <f>S209*H209</f>
        <v>0</v>
      </c>
      <c r="U209" s="196">
        <v>0</v>
      </c>
      <c r="V209" s="196">
        <f>U209*H209</f>
        <v>0</v>
      </c>
      <c r="W209" s="196">
        <v>0</v>
      </c>
      <c r="X209" s="197">
        <f>W209*H209</f>
        <v>0</v>
      </c>
      <c r="Y209" s="41"/>
      <c r="Z209" s="41"/>
      <c r="AA209" s="41"/>
      <c r="AB209" s="41"/>
      <c r="AC209" s="41"/>
      <c r="AD209" s="41"/>
      <c r="AE209" s="41"/>
      <c r="AR209" s="198" t="s">
        <v>151</v>
      </c>
      <c r="AT209" s="198" t="s">
        <v>146</v>
      </c>
      <c r="AU209" s="198" t="s">
        <v>101</v>
      </c>
      <c r="AY209" s="18" t="s">
        <v>143</v>
      </c>
      <c r="BE209" s="126">
        <f>IF(O209="základní",K209,0)</f>
        <v>0</v>
      </c>
      <c r="BF209" s="126">
        <f>IF(O209="snížená",K209,0)</f>
        <v>0</v>
      </c>
      <c r="BG209" s="126">
        <f>IF(O209="zákl. přenesená",K209,0)</f>
        <v>0</v>
      </c>
      <c r="BH209" s="126">
        <f>IF(O209="sníž. přenesená",K209,0)</f>
        <v>0</v>
      </c>
      <c r="BI209" s="126">
        <f>IF(O209="nulová",K209,0)</f>
        <v>0</v>
      </c>
      <c r="BJ209" s="18" t="s">
        <v>90</v>
      </c>
      <c r="BK209" s="126">
        <f>ROUND(P209*H209,2)</f>
        <v>0</v>
      </c>
      <c r="BL209" s="18" t="s">
        <v>151</v>
      </c>
      <c r="BM209" s="198" t="s">
        <v>284</v>
      </c>
    </row>
    <row r="210" s="2" customFormat="1">
      <c r="A210" s="41"/>
      <c r="B210" s="42"/>
      <c r="C210" s="41"/>
      <c r="D210" s="199" t="s">
        <v>153</v>
      </c>
      <c r="E210" s="41"/>
      <c r="F210" s="200" t="s">
        <v>285</v>
      </c>
      <c r="G210" s="41"/>
      <c r="H210" s="41"/>
      <c r="I210" s="201"/>
      <c r="J210" s="201"/>
      <c r="K210" s="41"/>
      <c r="L210" s="41"/>
      <c r="M210" s="42"/>
      <c r="N210" s="202"/>
      <c r="O210" s="203"/>
      <c r="P210" s="80"/>
      <c r="Q210" s="80"/>
      <c r="R210" s="80"/>
      <c r="S210" s="80"/>
      <c r="T210" s="80"/>
      <c r="U210" s="80"/>
      <c r="V210" s="80"/>
      <c r="W210" s="80"/>
      <c r="X210" s="81"/>
      <c r="Y210" s="41"/>
      <c r="Z210" s="41"/>
      <c r="AA210" s="41"/>
      <c r="AB210" s="41"/>
      <c r="AC210" s="41"/>
      <c r="AD210" s="41"/>
      <c r="AE210" s="41"/>
      <c r="AT210" s="18" t="s">
        <v>153</v>
      </c>
      <c r="AU210" s="18" t="s">
        <v>101</v>
      </c>
    </row>
    <row r="211" s="14" customFormat="1">
      <c r="A211" s="14"/>
      <c r="B211" s="212"/>
      <c r="C211" s="14"/>
      <c r="D211" s="199" t="s">
        <v>155</v>
      </c>
      <c r="E211" s="213" t="s">
        <v>1</v>
      </c>
      <c r="F211" s="214" t="s">
        <v>286</v>
      </c>
      <c r="G211" s="14"/>
      <c r="H211" s="213" t="s">
        <v>1</v>
      </c>
      <c r="I211" s="215"/>
      <c r="J211" s="215"/>
      <c r="K211" s="14"/>
      <c r="L211" s="14"/>
      <c r="M211" s="212"/>
      <c r="N211" s="216"/>
      <c r="O211" s="217"/>
      <c r="P211" s="217"/>
      <c r="Q211" s="217"/>
      <c r="R211" s="217"/>
      <c r="S211" s="217"/>
      <c r="T211" s="217"/>
      <c r="U211" s="217"/>
      <c r="V211" s="217"/>
      <c r="W211" s="217"/>
      <c r="X211" s="218"/>
      <c r="Y211" s="14"/>
      <c r="Z211" s="14"/>
      <c r="AA211" s="14"/>
      <c r="AB211" s="14"/>
      <c r="AC211" s="14"/>
      <c r="AD211" s="14"/>
      <c r="AE211" s="14"/>
      <c r="AT211" s="213" t="s">
        <v>155</v>
      </c>
      <c r="AU211" s="213" t="s">
        <v>101</v>
      </c>
      <c r="AV211" s="14" t="s">
        <v>90</v>
      </c>
      <c r="AW211" s="14" t="s">
        <v>4</v>
      </c>
      <c r="AX211" s="14" t="s">
        <v>85</v>
      </c>
      <c r="AY211" s="213" t="s">
        <v>143</v>
      </c>
    </row>
    <row r="212" s="13" customFormat="1">
      <c r="A212" s="13"/>
      <c r="B212" s="204"/>
      <c r="C212" s="13"/>
      <c r="D212" s="199" t="s">
        <v>155</v>
      </c>
      <c r="E212" s="205" t="s">
        <v>1</v>
      </c>
      <c r="F212" s="206" t="s">
        <v>287</v>
      </c>
      <c r="G212" s="13"/>
      <c r="H212" s="207">
        <v>467.118</v>
      </c>
      <c r="I212" s="208"/>
      <c r="J212" s="208"/>
      <c r="K212" s="13"/>
      <c r="L212" s="13"/>
      <c r="M212" s="204"/>
      <c r="N212" s="209"/>
      <c r="O212" s="210"/>
      <c r="P212" s="210"/>
      <c r="Q212" s="210"/>
      <c r="R212" s="210"/>
      <c r="S212" s="210"/>
      <c r="T212" s="210"/>
      <c r="U212" s="210"/>
      <c r="V212" s="210"/>
      <c r="W212" s="210"/>
      <c r="X212" s="211"/>
      <c r="Y212" s="13"/>
      <c r="Z212" s="13"/>
      <c r="AA212" s="13"/>
      <c r="AB212" s="13"/>
      <c r="AC212" s="13"/>
      <c r="AD212" s="13"/>
      <c r="AE212" s="13"/>
      <c r="AT212" s="205" t="s">
        <v>155</v>
      </c>
      <c r="AU212" s="205" t="s">
        <v>101</v>
      </c>
      <c r="AV212" s="13" t="s">
        <v>101</v>
      </c>
      <c r="AW212" s="13" t="s">
        <v>4</v>
      </c>
      <c r="AX212" s="13" t="s">
        <v>90</v>
      </c>
      <c r="AY212" s="205" t="s">
        <v>143</v>
      </c>
    </row>
    <row r="213" s="12" customFormat="1" ht="22.8" customHeight="1">
      <c r="A213" s="12"/>
      <c r="B213" s="171"/>
      <c r="C213" s="12"/>
      <c r="D213" s="172" t="s">
        <v>84</v>
      </c>
      <c r="E213" s="183" t="s">
        <v>101</v>
      </c>
      <c r="F213" s="183" t="s">
        <v>288</v>
      </c>
      <c r="G213" s="12"/>
      <c r="H213" s="12"/>
      <c r="I213" s="174"/>
      <c r="J213" s="174"/>
      <c r="K213" s="184">
        <f>BK213</f>
        <v>0</v>
      </c>
      <c r="L213" s="12"/>
      <c r="M213" s="171"/>
      <c r="N213" s="176"/>
      <c r="O213" s="177"/>
      <c r="P213" s="177"/>
      <c r="Q213" s="178">
        <f>SUM(Q214:Q217)</f>
        <v>0</v>
      </c>
      <c r="R213" s="178">
        <f>SUM(R214:R217)</f>
        <v>0</v>
      </c>
      <c r="S213" s="177"/>
      <c r="T213" s="179">
        <f>SUM(T214:T217)</f>
        <v>0</v>
      </c>
      <c r="U213" s="177"/>
      <c r="V213" s="179">
        <f>SUM(V214:V217)</f>
        <v>2.6692502199999999</v>
      </c>
      <c r="W213" s="177"/>
      <c r="X213" s="180">
        <f>SUM(X214:X217)</f>
        <v>0</v>
      </c>
      <c r="Y213" s="12"/>
      <c r="Z213" s="12"/>
      <c r="AA213" s="12"/>
      <c r="AB213" s="12"/>
      <c r="AC213" s="12"/>
      <c r="AD213" s="12"/>
      <c r="AE213" s="12"/>
      <c r="AR213" s="172" t="s">
        <v>90</v>
      </c>
      <c r="AT213" s="181" t="s">
        <v>84</v>
      </c>
      <c r="AU213" s="181" t="s">
        <v>90</v>
      </c>
      <c r="AY213" s="172" t="s">
        <v>143</v>
      </c>
      <c r="BK213" s="182">
        <f>SUM(BK214:BK217)</f>
        <v>0</v>
      </c>
    </row>
    <row r="214" s="2" customFormat="1" ht="24.15" customHeight="1">
      <c r="A214" s="41"/>
      <c r="B214" s="185"/>
      <c r="C214" s="186" t="s">
        <v>289</v>
      </c>
      <c r="D214" s="186" t="s">
        <v>146</v>
      </c>
      <c r="E214" s="187" t="s">
        <v>290</v>
      </c>
      <c r="F214" s="188" t="s">
        <v>291</v>
      </c>
      <c r="G214" s="189" t="s">
        <v>177</v>
      </c>
      <c r="H214" s="190">
        <v>1.1830000000000001</v>
      </c>
      <c r="I214" s="191"/>
      <c r="J214" s="191"/>
      <c r="K214" s="192">
        <f>ROUND(P214*H214,2)</f>
        <v>0</v>
      </c>
      <c r="L214" s="188" t="s">
        <v>166</v>
      </c>
      <c r="M214" s="42"/>
      <c r="N214" s="193" t="s">
        <v>1</v>
      </c>
      <c r="O214" s="194" t="s">
        <v>48</v>
      </c>
      <c r="P214" s="195">
        <f>I214+J214</f>
        <v>0</v>
      </c>
      <c r="Q214" s="195">
        <f>ROUND(I214*H214,2)</f>
        <v>0</v>
      </c>
      <c r="R214" s="195">
        <f>ROUND(J214*H214,2)</f>
        <v>0</v>
      </c>
      <c r="S214" s="80"/>
      <c r="T214" s="196">
        <f>S214*H214</f>
        <v>0</v>
      </c>
      <c r="U214" s="196">
        <v>2.2563399999999998</v>
      </c>
      <c r="V214" s="196">
        <f>U214*H214</f>
        <v>2.6692502199999999</v>
      </c>
      <c r="W214" s="196">
        <v>0</v>
      </c>
      <c r="X214" s="197">
        <f>W214*H214</f>
        <v>0</v>
      </c>
      <c r="Y214" s="41"/>
      <c r="Z214" s="41"/>
      <c r="AA214" s="41"/>
      <c r="AB214" s="41"/>
      <c r="AC214" s="41"/>
      <c r="AD214" s="41"/>
      <c r="AE214" s="41"/>
      <c r="AR214" s="198" t="s">
        <v>151</v>
      </c>
      <c r="AT214" s="198" t="s">
        <v>146</v>
      </c>
      <c r="AU214" s="198" t="s">
        <v>101</v>
      </c>
      <c r="AY214" s="18" t="s">
        <v>143</v>
      </c>
      <c r="BE214" s="126">
        <f>IF(O214="základní",K214,0)</f>
        <v>0</v>
      </c>
      <c r="BF214" s="126">
        <f>IF(O214="snížená",K214,0)</f>
        <v>0</v>
      </c>
      <c r="BG214" s="126">
        <f>IF(O214="zákl. přenesená",K214,0)</f>
        <v>0</v>
      </c>
      <c r="BH214" s="126">
        <f>IF(O214="sníž. přenesená",K214,0)</f>
        <v>0</v>
      </c>
      <c r="BI214" s="126">
        <f>IF(O214="nulová",K214,0)</f>
        <v>0</v>
      </c>
      <c r="BJ214" s="18" t="s">
        <v>90</v>
      </c>
      <c r="BK214" s="126">
        <f>ROUND(P214*H214,2)</f>
        <v>0</v>
      </c>
      <c r="BL214" s="18" t="s">
        <v>151</v>
      </c>
      <c r="BM214" s="198" t="s">
        <v>292</v>
      </c>
    </row>
    <row r="215" s="2" customFormat="1">
      <c r="A215" s="41"/>
      <c r="B215" s="42"/>
      <c r="C215" s="41"/>
      <c r="D215" s="199" t="s">
        <v>153</v>
      </c>
      <c r="E215" s="41"/>
      <c r="F215" s="200" t="s">
        <v>293</v>
      </c>
      <c r="G215" s="41"/>
      <c r="H215" s="41"/>
      <c r="I215" s="201"/>
      <c r="J215" s="201"/>
      <c r="K215" s="41"/>
      <c r="L215" s="41"/>
      <c r="M215" s="42"/>
      <c r="N215" s="202"/>
      <c r="O215" s="203"/>
      <c r="P215" s="80"/>
      <c r="Q215" s="80"/>
      <c r="R215" s="80"/>
      <c r="S215" s="80"/>
      <c r="T215" s="80"/>
      <c r="U215" s="80"/>
      <c r="V215" s="80"/>
      <c r="W215" s="80"/>
      <c r="X215" s="81"/>
      <c r="Y215" s="41"/>
      <c r="Z215" s="41"/>
      <c r="AA215" s="41"/>
      <c r="AB215" s="41"/>
      <c r="AC215" s="41"/>
      <c r="AD215" s="41"/>
      <c r="AE215" s="41"/>
      <c r="AT215" s="18" t="s">
        <v>153</v>
      </c>
      <c r="AU215" s="18" t="s">
        <v>101</v>
      </c>
    </row>
    <row r="216" s="14" customFormat="1">
      <c r="A216" s="14"/>
      <c r="B216" s="212"/>
      <c r="C216" s="14"/>
      <c r="D216" s="199" t="s">
        <v>155</v>
      </c>
      <c r="E216" s="213" t="s">
        <v>1</v>
      </c>
      <c r="F216" s="214" t="s">
        <v>294</v>
      </c>
      <c r="G216" s="14"/>
      <c r="H216" s="213" t="s">
        <v>1</v>
      </c>
      <c r="I216" s="215"/>
      <c r="J216" s="215"/>
      <c r="K216" s="14"/>
      <c r="L216" s="14"/>
      <c r="M216" s="212"/>
      <c r="N216" s="216"/>
      <c r="O216" s="217"/>
      <c r="P216" s="217"/>
      <c r="Q216" s="217"/>
      <c r="R216" s="217"/>
      <c r="S216" s="217"/>
      <c r="T216" s="217"/>
      <c r="U216" s="217"/>
      <c r="V216" s="217"/>
      <c r="W216" s="217"/>
      <c r="X216" s="218"/>
      <c r="Y216" s="14"/>
      <c r="Z216" s="14"/>
      <c r="AA216" s="14"/>
      <c r="AB216" s="14"/>
      <c r="AC216" s="14"/>
      <c r="AD216" s="14"/>
      <c r="AE216" s="14"/>
      <c r="AT216" s="213" t="s">
        <v>155</v>
      </c>
      <c r="AU216" s="213" t="s">
        <v>101</v>
      </c>
      <c r="AV216" s="14" t="s">
        <v>90</v>
      </c>
      <c r="AW216" s="14" t="s">
        <v>4</v>
      </c>
      <c r="AX216" s="14" t="s">
        <v>85</v>
      </c>
      <c r="AY216" s="213" t="s">
        <v>143</v>
      </c>
    </row>
    <row r="217" s="13" customFormat="1">
      <c r="A217" s="13"/>
      <c r="B217" s="204"/>
      <c r="C217" s="13"/>
      <c r="D217" s="199" t="s">
        <v>155</v>
      </c>
      <c r="E217" s="205" t="s">
        <v>1</v>
      </c>
      <c r="F217" s="206" t="s">
        <v>295</v>
      </c>
      <c r="G217" s="13"/>
      <c r="H217" s="207">
        <v>1.1830000000000001</v>
      </c>
      <c r="I217" s="208"/>
      <c r="J217" s="208"/>
      <c r="K217" s="13"/>
      <c r="L217" s="13"/>
      <c r="M217" s="204"/>
      <c r="N217" s="209"/>
      <c r="O217" s="210"/>
      <c r="P217" s="210"/>
      <c r="Q217" s="210"/>
      <c r="R217" s="210"/>
      <c r="S217" s="210"/>
      <c r="T217" s="210"/>
      <c r="U217" s="210"/>
      <c r="V217" s="210"/>
      <c r="W217" s="210"/>
      <c r="X217" s="211"/>
      <c r="Y217" s="13"/>
      <c r="Z217" s="13"/>
      <c r="AA217" s="13"/>
      <c r="AB217" s="13"/>
      <c r="AC217" s="13"/>
      <c r="AD217" s="13"/>
      <c r="AE217" s="13"/>
      <c r="AT217" s="205" t="s">
        <v>155</v>
      </c>
      <c r="AU217" s="205" t="s">
        <v>101</v>
      </c>
      <c r="AV217" s="13" t="s">
        <v>101</v>
      </c>
      <c r="AW217" s="13" t="s">
        <v>4</v>
      </c>
      <c r="AX217" s="13" t="s">
        <v>90</v>
      </c>
      <c r="AY217" s="205" t="s">
        <v>143</v>
      </c>
    </row>
    <row r="218" s="12" customFormat="1" ht="22.8" customHeight="1">
      <c r="A218" s="12"/>
      <c r="B218" s="171"/>
      <c r="C218" s="12"/>
      <c r="D218" s="172" t="s">
        <v>84</v>
      </c>
      <c r="E218" s="183" t="s">
        <v>151</v>
      </c>
      <c r="F218" s="183" t="s">
        <v>296</v>
      </c>
      <c r="G218" s="12"/>
      <c r="H218" s="12"/>
      <c r="I218" s="174"/>
      <c r="J218" s="174"/>
      <c r="K218" s="184">
        <f>BK218</f>
        <v>0</v>
      </c>
      <c r="L218" s="12"/>
      <c r="M218" s="171"/>
      <c r="N218" s="176"/>
      <c r="O218" s="177"/>
      <c r="P218" s="177"/>
      <c r="Q218" s="178">
        <f>SUM(Q219:Q226)</f>
        <v>0</v>
      </c>
      <c r="R218" s="178">
        <f>SUM(R219:R226)</f>
        <v>0</v>
      </c>
      <c r="S218" s="177"/>
      <c r="T218" s="179">
        <f>SUM(T219:T226)</f>
        <v>0</v>
      </c>
      <c r="U218" s="177"/>
      <c r="V218" s="179">
        <f>SUM(V219:V226)</f>
        <v>0</v>
      </c>
      <c r="W218" s="177"/>
      <c r="X218" s="180">
        <f>SUM(X219:X226)</f>
        <v>0</v>
      </c>
      <c r="Y218" s="12"/>
      <c r="Z218" s="12"/>
      <c r="AA218" s="12"/>
      <c r="AB218" s="12"/>
      <c r="AC218" s="12"/>
      <c r="AD218" s="12"/>
      <c r="AE218" s="12"/>
      <c r="AR218" s="172" t="s">
        <v>90</v>
      </c>
      <c r="AT218" s="181" t="s">
        <v>84</v>
      </c>
      <c r="AU218" s="181" t="s">
        <v>90</v>
      </c>
      <c r="AY218" s="172" t="s">
        <v>143</v>
      </c>
      <c r="BK218" s="182">
        <f>SUM(BK219:BK226)</f>
        <v>0</v>
      </c>
    </row>
    <row r="219" s="2" customFormat="1" ht="24.15" customHeight="1">
      <c r="A219" s="41"/>
      <c r="B219" s="185"/>
      <c r="C219" s="186" t="s">
        <v>297</v>
      </c>
      <c r="D219" s="186" t="s">
        <v>146</v>
      </c>
      <c r="E219" s="187" t="s">
        <v>298</v>
      </c>
      <c r="F219" s="188" t="s">
        <v>299</v>
      </c>
      <c r="G219" s="189" t="s">
        <v>177</v>
      </c>
      <c r="H219" s="190">
        <v>23.213000000000001</v>
      </c>
      <c r="I219" s="191"/>
      <c r="J219" s="191"/>
      <c r="K219" s="192">
        <f>ROUND(P219*H219,2)</f>
        <v>0</v>
      </c>
      <c r="L219" s="188" t="s">
        <v>166</v>
      </c>
      <c r="M219" s="42"/>
      <c r="N219" s="193" t="s">
        <v>1</v>
      </c>
      <c r="O219" s="194" t="s">
        <v>48</v>
      </c>
      <c r="P219" s="195">
        <f>I219+J219</f>
        <v>0</v>
      </c>
      <c r="Q219" s="195">
        <f>ROUND(I219*H219,2)</f>
        <v>0</v>
      </c>
      <c r="R219" s="195">
        <f>ROUND(J219*H219,2)</f>
        <v>0</v>
      </c>
      <c r="S219" s="80"/>
      <c r="T219" s="196">
        <f>S219*H219</f>
        <v>0</v>
      </c>
      <c r="U219" s="196">
        <v>0</v>
      </c>
      <c r="V219" s="196">
        <f>U219*H219</f>
        <v>0</v>
      </c>
      <c r="W219" s="196">
        <v>0</v>
      </c>
      <c r="X219" s="197">
        <f>W219*H219</f>
        <v>0</v>
      </c>
      <c r="Y219" s="41"/>
      <c r="Z219" s="41"/>
      <c r="AA219" s="41"/>
      <c r="AB219" s="41"/>
      <c r="AC219" s="41"/>
      <c r="AD219" s="41"/>
      <c r="AE219" s="41"/>
      <c r="AR219" s="198" t="s">
        <v>151</v>
      </c>
      <c r="AT219" s="198" t="s">
        <v>146</v>
      </c>
      <c r="AU219" s="198" t="s">
        <v>101</v>
      </c>
      <c r="AY219" s="18" t="s">
        <v>143</v>
      </c>
      <c r="BE219" s="126">
        <f>IF(O219="základní",K219,0)</f>
        <v>0</v>
      </c>
      <c r="BF219" s="126">
        <f>IF(O219="snížená",K219,0)</f>
        <v>0</v>
      </c>
      <c r="BG219" s="126">
        <f>IF(O219="zákl. přenesená",K219,0)</f>
        <v>0</v>
      </c>
      <c r="BH219" s="126">
        <f>IF(O219="sníž. přenesená",K219,0)</f>
        <v>0</v>
      </c>
      <c r="BI219" s="126">
        <f>IF(O219="nulová",K219,0)</f>
        <v>0</v>
      </c>
      <c r="BJ219" s="18" t="s">
        <v>90</v>
      </c>
      <c r="BK219" s="126">
        <f>ROUND(P219*H219,2)</f>
        <v>0</v>
      </c>
      <c r="BL219" s="18" t="s">
        <v>151</v>
      </c>
      <c r="BM219" s="198" t="s">
        <v>300</v>
      </c>
    </row>
    <row r="220" s="2" customFormat="1">
      <c r="A220" s="41"/>
      <c r="B220" s="42"/>
      <c r="C220" s="41"/>
      <c r="D220" s="199" t="s">
        <v>153</v>
      </c>
      <c r="E220" s="41"/>
      <c r="F220" s="200" t="s">
        <v>301</v>
      </c>
      <c r="G220" s="41"/>
      <c r="H220" s="41"/>
      <c r="I220" s="201"/>
      <c r="J220" s="201"/>
      <c r="K220" s="41"/>
      <c r="L220" s="41"/>
      <c r="M220" s="42"/>
      <c r="N220" s="202"/>
      <c r="O220" s="203"/>
      <c r="P220" s="80"/>
      <c r="Q220" s="80"/>
      <c r="R220" s="80"/>
      <c r="S220" s="80"/>
      <c r="T220" s="80"/>
      <c r="U220" s="80"/>
      <c r="V220" s="80"/>
      <c r="W220" s="80"/>
      <c r="X220" s="81"/>
      <c r="Y220" s="41"/>
      <c r="Z220" s="41"/>
      <c r="AA220" s="41"/>
      <c r="AB220" s="41"/>
      <c r="AC220" s="41"/>
      <c r="AD220" s="41"/>
      <c r="AE220" s="41"/>
      <c r="AT220" s="18" t="s">
        <v>153</v>
      </c>
      <c r="AU220" s="18" t="s">
        <v>101</v>
      </c>
    </row>
    <row r="221" s="14" customFormat="1">
      <c r="A221" s="14"/>
      <c r="B221" s="212"/>
      <c r="C221" s="14"/>
      <c r="D221" s="199" t="s">
        <v>155</v>
      </c>
      <c r="E221" s="213" t="s">
        <v>1</v>
      </c>
      <c r="F221" s="214" t="s">
        <v>294</v>
      </c>
      <c r="G221" s="14"/>
      <c r="H221" s="213" t="s">
        <v>1</v>
      </c>
      <c r="I221" s="215"/>
      <c r="J221" s="215"/>
      <c r="K221" s="14"/>
      <c r="L221" s="14"/>
      <c r="M221" s="212"/>
      <c r="N221" s="216"/>
      <c r="O221" s="217"/>
      <c r="P221" s="217"/>
      <c r="Q221" s="217"/>
      <c r="R221" s="217"/>
      <c r="S221" s="217"/>
      <c r="T221" s="217"/>
      <c r="U221" s="217"/>
      <c r="V221" s="217"/>
      <c r="W221" s="217"/>
      <c r="X221" s="218"/>
      <c r="Y221" s="14"/>
      <c r="Z221" s="14"/>
      <c r="AA221" s="14"/>
      <c r="AB221" s="14"/>
      <c r="AC221" s="14"/>
      <c r="AD221" s="14"/>
      <c r="AE221" s="14"/>
      <c r="AT221" s="213" t="s">
        <v>155</v>
      </c>
      <c r="AU221" s="213" t="s">
        <v>101</v>
      </c>
      <c r="AV221" s="14" t="s">
        <v>90</v>
      </c>
      <c r="AW221" s="14" t="s">
        <v>4</v>
      </c>
      <c r="AX221" s="14" t="s">
        <v>85</v>
      </c>
      <c r="AY221" s="213" t="s">
        <v>143</v>
      </c>
    </row>
    <row r="222" s="13" customFormat="1">
      <c r="A222" s="13"/>
      <c r="B222" s="204"/>
      <c r="C222" s="13"/>
      <c r="D222" s="199" t="s">
        <v>155</v>
      </c>
      <c r="E222" s="205" t="s">
        <v>1</v>
      </c>
      <c r="F222" s="206" t="s">
        <v>302</v>
      </c>
      <c r="G222" s="13"/>
      <c r="H222" s="207">
        <v>2.363</v>
      </c>
      <c r="I222" s="208"/>
      <c r="J222" s="208"/>
      <c r="K222" s="13"/>
      <c r="L222" s="13"/>
      <c r="M222" s="204"/>
      <c r="N222" s="209"/>
      <c r="O222" s="210"/>
      <c r="P222" s="210"/>
      <c r="Q222" s="210"/>
      <c r="R222" s="210"/>
      <c r="S222" s="210"/>
      <c r="T222" s="210"/>
      <c r="U222" s="210"/>
      <c r="V222" s="210"/>
      <c r="W222" s="210"/>
      <c r="X222" s="211"/>
      <c r="Y222" s="13"/>
      <c r="Z222" s="13"/>
      <c r="AA222" s="13"/>
      <c r="AB222" s="13"/>
      <c r="AC222" s="13"/>
      <c r="AD222" s="13"/>
      <c r="AE222" s="13"/>
      <c r="AT222" s="205" t="s">
        <v>155</v>
      </c>
      <c r="AU222" s="205" t="s">
        <v>101</v>
      </c>
      <c r="AV222" s="13" t="s">
        <v>101</v>
      </c>
      <c r="AW222" s="13" t="s">
        <v>4</v>
      </c>
      <c r="AX222" s="13" t="s">
        <v>85</v>
      </c>
      <c r="AY222" s="205" t="s">
        <v>143</v>
      </c>
    </row>
    <row r="223" s="14" customFormat="1">
      <c r="A223" s="14"/>
      <c r="B223" s="212"/>
      <c r="C223" s="14"/>
      <c r="D223" s="199" t="s">
        <v>155</v>
      </c>
      <c r="E223" s="213" t="s">
        <v>1</v>
      </c>
      <c r="F223" s="214" t="s">
        <v>303</v>
      </c>
      <c r="G223" s="14"/>
      <c r="H223" s="213" t="s">
        <v>1</v>
      </c>
      <c r="I223" s="215"/>
      <c r="J223" s="215"/>
      <c r="K223" s="14"/>
      <c r="L223" s="14"/>
      <c r="M223" s="212"/>
      <c r="N223" s="216"/>
      <c r="O223" s="217"/>
      <c r="P223" s="217"/>
      <c r="Q223" s="217"/>
      <c r="R223" s="217"/>
      <c r="S223" s="217"/>
      <c r="T223" s="217"/>
      <c r="U223" s="217"/>
      <c r="V223" s="217"/>
      <c r="W223" s="217"/>
      <c r="X223" s="218"/>
      <c r="Y223" s="14"/>
      <c r="Z223" s="14"/>
      <c r="AA223" s="14"/>
      <c r="AB223" s="14"/>
      <c r="AC223" s="14"/>
      <c r="AD223" s="14"/>
      <c r="AE223" s="14"/>
      <c r="AT223" s="213" t="s">
        <v>155</v>
      </c>
      <c r="AU223" s="213" t="s">
        <v>101</v>
      </c>
      <c r="AV223" s="14" t="s">
        <v>90</v>
      </c>
      <c r="AW223" s="14" t="s">
        <v>4</v>
      </c>
      <c r="AX223" s="14" t="s">
        <v>85</v>
      </c>
      <c r="AY223" s="213" t="s">
        <v>143</v>
      </c>
    </row>
    <row r="224" s="13" customFormat="1">
      <c r="A224" s="13"/>
      <c r="B224" s="204"/>
      <c r="C224" s="13"/>
      <c r="D224" s="199" t="s">
        <v>155</v>
      </c>
      <c r="E224" s="205" t="s">
        <v>1</v>
      </c>
      <c r="F224" s="206" t="s">
        <v>304</v>
      </c>
      <c r="G224" s="13"/>
      <c r="H224" s="207">
        <v>19.800000000000001</v>
      </c>
      <c r="I224" s="208"/>
      <c r="J224" s="208"/>
      <c r="K224" s="13"/>
      <c r="L224" s="13"/>
      <c r="M224" s="204"/>
      <c r="N224" s="209"/>
      <c r="O224" s="210"/>
      <c r="P224" s="210"/>
      <c r="Q224" s="210"/>
      <c r="R224" s="210"/>
      <c r="S224" s="210"/>
      <c r="T224" s="210"/>
      <c r="U224" s="210"/>
      <c r="V224" s="210"/>
      <c r="W224" s="210"/>
      <c r="X224" s="211"/>
      <c r="Y224" s="13"/>
      <c r="Z224" s="13"/>
      <c r="AA224" s="13"/>
      <c r="AB224" s="13"/>
      <c r="AC224" s="13"/>
      <c r="AD224" s="13"/>
      <c r="AE224" s="13"/>
      <c r="AT224" s="205" t="s">
        <v>155</v>
      </c>
      <c r="AU224" s="205" t="s">
        <v>101</v>
      </c>
      <c r="AV224" s="13" t="s">
        <v>101</v>
      </c>
      <c r="AW224" s="13" t="s">
        <v>4</v>
      </c>
      <c r="AX224" s="13" t="s">
        <v>85</v>
      </c>
      <c r="AY224" s="205" t="s">
        <v>143</v>
      </c>
    </row>
    <row r="225" s="13" customFormat="1">
      <c r="A225" s="13"/>
      <c r="B225" s="204"/>
      <c r="C225" s="13"/>
      <c r="D225" s="199" t="s">
        <v>155</v>
      </c>
      <c r="E225" s="205" t="s">
        <v>1</v>
      </c>
      <c r="F225" s="206" t="s">
        <v>305</v>
      </c>
      <c r="G225" s="13"/>
      <c r="H225" s="207">
        <v>1.05</v>
      </c>
      <c r="I225" s="208"/>
      <c r="J225" s="208"/>
      <c r="K225" s="13"/>
      <c r="L225" s="13"/>
      <c r="M225" s="204"/>
      <c r="N225" s="209"/>
      <c r="O225" s="210"/>
      <c r="P225" s="210"/>
      <c r="Q225" s="210"/>
      <c r="R225" s="210"/>
      <c r="S225" s="210"/>
      <c r="T225" s="210"/>
      <c r="U225" s="210"/>
      <c r="V225" s="210"/>
      <c r="W225" s="210"/>
      <c r="X225" s="211"/>
      <c r="Y225" s="13"/>
      <c r="Z225" s="13"/>
      <c r="AA225" s="13"/>
      <c r="AB225" s="13"/>
      <c r="AC225" s="13"/>
      <c r="AD225" s="13"/>
      <c r="AE225" s="13"/>
      <c r="AT225" s="205" t="s">
        <v>155</v>
      </c>
      <c r="AU225" s="205" t="s">
        <v>101</v>
      </c>
      <c r="AV225" s="13" t="s">
        <v>101</v>
      </c>
      <c r="AW225" s="13" t="s">
        <v>4</v>
      </c>
      <c r="AX225" s="13" t="s">
        <v>85</v>
      </c>
      <c r="AY225" s="205" t="s">
        <v>143</v>
      </c>
    </row>
    <row r="226" s="15" customFormat="1">
      <c r="A226" s="15"/>
      <c r="B226" s="219"/>
      <c r="C226" s="15"/>
      <c r="D226" s="199" t="s">
        <v>155</v>
      </c>
      <c r="E226" s="220" t="s">
        <v>1</v>
      </c>
      <c r="F226" s="221" t="s">
        <v>201</v>
      </c>
      <c r="G226" s="15"/>
      <c r="H226" s="222">
        <v>23.213000000000001</v>
      </c>
      <c r="I226" s="223"/>
      <c r="J226" s="223"/>
      <c r="K226" s="15"/>
      <c r="L226" s="15"/>
      <c r="M226" s="219"/>
      <c r="N226" s="224"/>
      <c r="O226" s="225"/>
      <c r="P226" s="225"/>
      <c r="Q226" s="225"/>
      <c r="R226" s="225"/>
      <c r="S226" s="225"/>
      <c r="T226" s="225"/>
      <c r="U226" s="225"/>
      <c r="V226" s="225"/>
      <c r="W226" s="225"/>
      <c r="X226" s="226"/>
      <c r="Y226" s="15"/>
      <c r="Z226" s="15"/>
      <c r="AA226" s="15"/>
      <c r="AB226" s="15"/>
      <c r="AC226" s="15"/>
      <c r="AD226" s="15"/>
      <c r="AE226" s="15"/>
      <c r="AT226" s="220" t="s">
        <v>155</v>
      </c>
      <c r="AU226" s="220" t="s">
        <v>101</v>
      </c>
      <c r="AV226" s="15" t="s">
        <v>151</v>
      </c>
      <c r="AW226" s="15" t="s">
        <v>4</v>
      </c>
      <c r="AX226" s="15" t="s">
        <v>90</v>
      </c>
      <c r="AY226" s="220" t="s">
        <v>143</v>
      </c>
    </row>
    <row r="227" s="12" customFormat="1" ht="22.8" customHeight="1">
      <c r="A227" s="12"/>
      <c r="B227" s="171"/>
      <c r="C227" s="12"/>
      <c r="D227" s="172" t="s">
        <v>84</v>
      </c>
      <c r="E227" s="183" t="s">
        <v>262</v>
      </c>
      <c r="F227" s="183" t="s">
        <v>306</v>
      </c>
      <c r="G227" s="12"/>
      <c r="H227" s="12"/>
      <c r="I227" s="174"/>
      <c r="J227" s="174"/>
      <c r="K227" s="184">
        <f>BK227</f>
        <v>0</v>
      </c>
      <c r="L227" s="12"/>
      <c r="M227" s="171"/>
      <c r="N227" s="176"/>
      <c r="O227" s="177"/>
      <c r="P227" s="177"/>
      <c r="Q227" s="178">
        <f>SUM(Q228:Q318)</f>
        <v>0</v>
      </c>
      <c r="R227" s="178">
        <f>SUM(R228:R318)</f>
        <v>0</v>
      </c>
      <c r="S227" s="177"/>
      <c r="T227" s="179">
        <f>SUM(T228:T318)</f>
        <v>0</v>
      </c>
      <c r="U227" s="177"/>
      <c r="V227" s="179">
        <f>SUM(V228:V318)</f>
        <v>41.387310000000006</v>
      </c>
      <c r="W227" s="177"/>
      <c r="X227" s="180">
        <f>SUM(X228:X318)</f>
        <v>0</v>
      </c>
      <c r="Y227" s="12"/>
      <c r="Z227" s="12"/>
      <c r="AA227" s="12"/>
      <c r="AB227" s="12"/>
      <c r="AC227" s="12"/>
      <c r="AD227" s="12"/>
      <c r="AE227" s="12"/>
      <c r="AR227" s="172" t="s">
        <v>90</v>
      </c>
      <c r="AT227" s="181" t="s">
        <v>84</v>
      </c>
      <c r="AU227" s="181" t="s">
        <v>90</v>
      </c>
      <c r="AY227" s="172" t="s">
        <v>143</v>
      </c>
      <c r="BK227" s="182">
        <f>SUM(BK228:BK318)</f>
        <v>0</v>
      </c>
    </row>
    <row r="228" s="2" customFormat="1" ht="24.15" customHeight="1">
      <c r="A228" s="41"/>
      <c r="B228" s="185"/>
      <c r="C228" s="186" t="s">
        <v>307</v>
      </c>
      <c r="D228" s="186" t="s">
        <v>146</v>
      </c>
      <c r="E228" s="187" t="s">
        <v>308</v>
      </c>
      <c r="F228" s="188" t="s">
        <v>309</v>
      </c>
      <c r="G228" s="189" t="s">
        <v>165</v>
      </c>
      <c r="H228" s="190">
        <v>2</v>
      </c>
      <c r="I228" s="191"/>
      <c r="J228" s="191"/>
      <c r="K228" s="192">
        <f>ROUND(P228*H228,2)</f>
        <v>0</v>
      </c>
      <c r="L228" s="188" t="s">
        <v>166</v>
      </c>
      <c r="M228" s="42"/>
      <c r="N228" s="193" t="s">
        <v>1</v>
      </c>
      <c r="O228" s="194" t="s">
        <v>48</v>
      </c>
      <c r="P228" s="195">
        <f>I228+J228</f>
        <v>0</v>
      </c>
      <c r="Q228" s="195">
        <f>ROUND(I228*H228,2)</f>
        <v>0</v>
      </c>
      <c r="R228" s="195">
        <f>ROUND(J228*H228,2)</f>
        <v>0</v>
      </c>
      <c r="S228" s="80"/>
      <c r="T228" s="196">
        <f>S228*H228</f>
        <v>0</v>
      </c>
      <c r="U228" s="196">
        <v>1.0000000000000001E-05</v>
      </c>
      <c r="V228" s="196">
        <f>U228*H228</f>
        <v>2.0000000000000002E-05</v>
      </c>
      <c r="W228" s="196">
        <v>0</v>
      </c>
      <c r="X228" s="197">
        <f>W228*H228</f>
        <v>0</v>
      </c>
      <c r="Y228" s="41"/>
      <c r="Z228" s="41"/>
      <c r="AA228" s="41"/>
      <c r="AB228" s="41"/>
      <c r="AC228" s="41"/>
      <c r="AD228" s="41"/>
      <c r="AE228" s="41"/>
      <c r="AR228" s="198" t="s">
        <v>151</v>
      </c>
      <c r="AT228" s="198" t="s">
        <v>146</v>
      </c>
      <c r="AU228" s="198" t="s">
        <v>101</v>
      </c>
      <c r="AY228" s="18" t="s">
        <v>143</v>
      </c>
      <c r="BE228" s="126">
        <f>IF(O228="základní",K228,0)</f>
        <v>0</v>
      </c>
      <c r="BF228" s="126">
        <f>IF(O228="snížená",K228,0)</f>
        <v>0</v>
      </c>
      <c r="BG228" s="126">
        <f>IF(O228="zákl. přenesená",K228,0)</f>
        <v>0</v>
      </c>
      <c r="BH228" s="126">
        <f>IF(O228="sníž. přenesená",K228,0)</f>
        <v>0</v>
      </c>
      <c r="BI228" s="126">
        <f>IF(O228="nulová",K228,0)</f>
        <v>0</v>
      </c>
      <c r="BJ228" s="18" t="s">
        <v>90</v>
      </c>
      <c r="BK228" s="126">
        <f>ROUND(P228*H228,2)</f>
        <v>0</v>
      </c>
      <c r="BL228" s="18" t="s">
        <v>151</v>
      </c>
      <c r="BM228" s="198" t="s">
        <v>310</v>
      </c>
    </row>
    <row r="229" s="2" customFormat="1">
      <c r="A229" s="41"/>
      <c r="B229" s="42"/>
      <c r="C229" s="41"/>
      <c r="D229" s="199" t="s">
        <v>153</v>
      </c>
      <c r="E229" s="41"/>
      <c r="F229" s="200" t="s">
        <v>311</v>
      </c>
      <c r="G229" s="41"/>
      <c r="H229" s="41"/>
      <c r="I229" s="201"/>
      <c r="J229" s="201"/>
      <c r="K229" s="41"/>
      <c r="L229" s="41"/>
      <c r="M229" s="42"/>
      <c r="N229" s="202"/>
      <c r="O229" s="203"/>
      <c r="P229" s="80"/>
      <c r="Q229" s="80"/>
      <c r="R229" s="80"/>
      <c r="S229" s="80"/>
      <c r="T229" s="80"/>
      <c r="U229" s="80"/>
      <c r="V229" s="80"/>
      <c r="W229" s="80"/>
      <c r="X229" s="81"/>
      <c r="Y229" s="41"/>
      <c r="Z229" s="41"/>
      <c r="AA229" s="41"/>
      <c r="AB229" s="41"/>
      <c r="AC229" s="41"/>
      <c r="AD229" s="41"/>
      <c r="AE229" s="41"/>
      <c r="AT229" s="18" t="s">
        <v>153</v>
      </c>
      <c r="AU229" s="18" t="s">
        <v>101</v>
      </c>
    </row>
    <row r="230" s="2" customFormat="1" ht="14.4" customHeight="1">
      <c r="A230" s="41"/>
      <c r="B230" s="185"/>
      <c r="C230" s="227" t="s">
        <v>312</v>
      </c>
      <c r="D230" s="227" t="s">
        <v>258</v>
      </c>
      <c r="E230" s="228" t="s">
        <v>313</v>
      </c>
      <c r="F230" s="229" t="s">
        <v>314</v>
      </c>
      <c r="G230" s="230" t="s">
        <v>315</v>
      </c>
      <c r="H230" s="231">
        <v>1</v>
      </c>
      <c r="I230" s="232"/>
      <c r="J230" s="233"/>
      <c r="K230" s="234">
        <f>ROUND(P230*H230,2)</f>
        <v>0</v>
      </c>
      <c r="L230" s="229" t="s">
        <v>1</v>
      </c>
      <c r="M230" s="235"/>
      <c r="N230" s="236" t="s">
        <v>1</v>
      </c>
      <c r="O230" s="194" t="s">
        <v>48</v>
      </c>
      <c r="P230" s="195">
        <f>I230+J230</f>
        <v>0</v>
      </c>
      <c r="Q230" s="195">
        <f>ROUND(I230*H230,2)</f>
        <v>0</v>
      </c>
      <c r="R230" s="195">
        <f>ROUND(J230*H230,2)</f>
        <v>0</v>
      </c>
      <c r="S230" s="80"/>
      <c r="T230" s="196">
        <f>S230*H230</f>
        <v>0</v>
      </c>
      <c r="U230" s="196">
        <v>0.0030000000000000001</v>
      </c>
      <c r="V230" s="196">
        <f>U230*H230</f>
        <v>0.0030000000000000001</v>
      </c>
      <c r="W230" s="196">
        <v>0</v>
      </c>
      <c r="X230" s="197">
        <f>W230*H230</f>
        <v>0</v>
      </c>
      <c r="Y230" s="41"/>
      <c r="Z230" s="41"/>
      <c r="AA230" s="41"/>
      <c r="AB230" s="41"/>
      <c r="AC230" s="41"/>
      <c r="AD230" s="41"/>
      <c r="AE230" s="41"/>
      <c r="AR230" s="198" t="s">
        <v>262</v>
      </c>
      <c r="AT230" s="198" t="s">
        <v>258</v>
      </c>
      <c r="AU230" s="198" t="s">
        <v>101</v>
      </c>
      <c r="AY230" s="18" t="s">
        <v>143</v>
      </c>
      <c r="BE230" s="126">
        <f>IF(O230="základní",K230,0)</f>
        <v>0</v>
      </c>
      <c r="BF230" s="126">
        <f>IF(O230="snížená",K230,0)</f>
        <v>0</v>
      </c>
      <c r="BG230" s="126">
        <f>IF(O230="zákl. přenesená",K230,0)</f>
        <v>0</v>
      </c>
      <c r="BH230" s="126">
        <f>IF(O230="sníž. přenesená",K230,0)</f>
        <v>0</v>
      </c>
      <c r="BI230" s="126">
        <f>IF(O230="nulová",K230,0)</f>
        <v>0</v>
      </c>
      <c r="BJ230" s="18" t="s">
        <v>90</v>
      </c>
      <c r="BK230" s="126">
        <f>ROUND(P230*H230,2)</f>
        <v>0</v>
      </c>
      <c r="BL230" s="18" t="s">
        <v>151</v>
      </c>
      <c r="BM230" s="198" t="s">
        <v>316</v>
      </c>
    </row>
    <row r="231" s="2" customFormat="1">
      <c r="A231" s="41"/>
      <c r="B231" s="42"/>
      <c r="C231" s="41"/>
      <c r="D231" s="199" t="s">
        <v>153</v>
      </c>
      <c r="E231" s="41"/>
      <c r="F231" s="200" t="s">
        <v>317</v>
      </c>
      <c r="G231" s="41"/>
      <c r="H231" s="41"/>
      <c r="I231" s="201"/>
      <c r="J231" s="201"/>
      <c r="K231" s="41"/>
      <c r="L231" s="41"/>
      <c r="M231" s="42"/>
      <c r="N231" s="202"/>
      <c r="O231" s="203"/>
      <c r="P231" s="80"/>
      <c r="Q231" s="80"/>
      <c r="R231" s="80"/>
      <c r="S231" s="80"/>
      <c r="T231" s="80"/>
      <c r="U231" s="80"/>
      <c r="V231" s="80"/>
      <c r="W231" s="80"/>
      <c r="X231" s="81"/>
      <c r="Y231" s="41"/>
      <c r="Z231" s="41"/>
      <c r="AA231" s="41"/>
      <c r="AB231" s="41"/>
      <c r="AC231" s="41"/>
      <c r="AD231" s="41"/>
      <c r="AE231" s="41"/>
      <c r="AT231" s="18" t="s">
        <v>153</v>
      </c>
      <c r="AU231" s="18" t="s">
        <v>101</v>
      </c>
    </row>
    <row r="232" s="2" customFormat="1" ht="24.15" customHeight="1">
      <c r="A232" s="41"/>
      <c r="B232" s="185"/>
      <c r="C232" s="186" t="s">
        <v>318</v>
      </c>
      <c r="D232" s="186" t="s">
        <v>146</v>
      </c>
      <c r="E232" s="187" t="s">
        <v>319</v>
      </c>
      <c r="F232" s="188" t="s">
        <v>320</v>
      </c>
      <c r="G232" s="189" t="s">
        <v>165</v>
      </c>
      <c r="H232" s="190">
        <v>12</v>
      </c>
      <c r="I232" s="191"/>
      <c r="J232" s="191"/>
      <c r="K232" s="192">
        <f>ROUND(P232*H232,2)</f>
        <v>0</v>
      </c>
      <c r="L232" s="188" t="s">
        <v>166</v>
      </c>
      <c r="M232" s="42"/>
      <c r="N232" s="193" t="s">
        <v>1</v>
      </c>
      <c r="O232" s="194" t="s">
        <v>48</v>
      </c>
      <c r="P232" s="195">
        <f>I232+J232</f>
        <v>0</v>
      </c>
      <c r="Q232" s="195">
        <f>ROUND(I232*H232,2)</f>
        <v>0</v>
      </c>
      <c r="R232" s="195">
        <f>ROUND(J232*H232,2)</f>
        <v>0</v>
      </c>
      <c r="S232" s="80"/>
      <c r="T232" s="196">
        <f>S232*H232</f>
        <v>0</v>
      </c>
      <c r="U232" s="196">
        <v>1.0000000000000001E-05</v>
      </c>
      <c r="V232" s="196">
        <f>U232*H232</f>
        <v>0.00012000000000000002</v>
      </c>
      <c r="W232" s="196">
        <v>0</v>
      </c>
      <c r="X232" s="197">
        <f>W232*H232</f>
        <v>0</v>
      </c>
      <c r="Y232" s="41"/>
      <c r="Z232" s="41"/>
      <c r="AA232" s="41"/>
      <c r="AB232" s="41"/>
      <c r="AC232" s="41"/>
      <c r="AD232" s="41"/>
      <c r="AE232" s="41"/>
      <c r="AR232" s="198" t="s">
        <v>151</v>
      </c>
      <c r="AT232" s="198" t="s">
        <v>146</v>
      </c>
      <c r="AU232" s="198" t="s">
        <v>101</v>
      </c>
      <c r="AY232" s="18" t="s">
        <v>143</v>
      </c>
      <c r="BE232" s="126">
        <f>IF(O232="základní",K232,0)</f>
        <v>0</v>
      </c>
      <c r="BF232" s="126">
        <f>IF(O232="snížená",K232,0)</f>
        <v>0</v>
      </c>
      <c r="BG232" s="126">
        <f>IF(O232="zákl. přenesená",K232,0)</f>
        <v>0</v>
      </c>
      <c r="BH232" s="126">
        <f>IF(O232="sníž. přenesená",K232,0)</f>
        <v>0</v>
      </c>
      <c r="BI232" s="126">
        <f>IF(O232="nulová",K232,0)</f>
        <v>0</v>
      </c>
      <c r="BJ232" s="18" t="s">
        <v>90</v>
      </c>
      <c r="BK232" s="126">
        <f>ROUND(P232*H232,2)</f>
        <v>0</v>
      </c>
      <c r="BL232" s="18" t="s">
        <v>151</v>
      </c>
      <c r="BM232" s="198" t="s">
        <v>321</v>
      </c>
    </row>
    <row r="233" s="2" customFormat="1">
      <c r="A233" s="41"/>
      <c r="B233" s="42"/>
      <c r="C233" s="41"/>
      <c r="D233" s="199" t="s">
        <v>153</v>
      </c>
      <c r="E233" s="41"/>
      <c r="F233" s="200" t="s">
        <v>322</v>
      </c>
      <c r="G233" s="41"/>
      <c r="H233" s="41"/>
      <c r="I233" s="201"/>
      <c r="J233" s="201"/>
      <c r="K233" s="41"/>
      <c r="L233" s="41"/>
      <c r="M233" s="42"/>
      <c r="N233" s="202"/>
      <c r="O233" s="203"/>
      <c r="P233" s="80"/>
      <c r="Q233" s="80"/>
      <c r="R233" s="80"/>
      <c r="S233" s="80"/>
      <c r="T233" s="80"/>
      <c r="U233" s="80"/>
      <c r="V233" s="80"/>
      <c r="W233" s="80"/>
      <c r="X233" s="81"/>
      <c r="Y233" s="41"/>
      <c r="Z233" s="41"/>
      <c r="AA233" s="41"/>
      <c r="AB233" s="41"/>
      <c r="AC233" s="41"/>
      <c r="AD233" s="41"/>
      <c r="AE233" s="41"/>
      <c r="AT233" s="18" t="s">
        <v>153</v>
      </c>
      <c r="AU233" s="18" t="s">
        <v>101</v>
      </c>
    </row>
    <row r="234" s="2" customFormat="1" ht="14.4" customHeight="1">
      <c r="A234" s="41"/>
      <c r="B234" s="185"/>
      <c r="C234" s="227" t="s">
        <v>323</v>
      </c>
      <c r="D234" s="227" t="s">
        <v>258</v>
      </c>
      <c r="E234" s="228" t="s">
        <v>324</v>
      </c>
      <c r="F234" s="229" t="s">
        <v>325</v>
      </c>
      <c r="G234" s="230" t="s">
        <v>315</v>
      </c>
      <c r="H234" s="231">
        <v>6</v>
      </c>
      <c r="I234" s="232"/>
      <c r="J234" s="233"/>
      <c r="K234" s="234">
        <f>ROUND(P234*H234,2)</f>
        <v>0</v>
      </c>
      <c r="L234" s="229" t="s">
        <v>1</v>
      </c>
      <c r="M234" s="235"/>
      <c r="N234" s="236" t="s">
        <v>1</v>
      </c>
      <c r="O234" s="194" t="s">
        <v>48</v>
      </c>
      <c r="P234" s="195">
        <f>I234+J234</f>
        <v>0</v>
      </c>
      <c r="Q234" s="195">
        <f>ROUND(I234*H234,2)</f>
        <v>0</v>
      </c>
      <c r="R234" s="195">
        <f>ROUND(J234*H234,2)</f>
        <v>0</v>
      </c>
      <c r="S234" s="80"/>
      <c r="T234" s="196">
        <f>S234*H234</f>
        <v>0</v>
      </c>
      <c r="U234" s="196">
        <v>0.0060000000000000001</v>
      </c>
      <c r="V234" s="196">
        <f>U234*H234</f>
        <v>0.036000000000000004</v>
      </c>
      <c r="W234" s="196">
        <v>0</v>
      </c>
      <c r="X234" s="197">
        <f>W234*H234</f>
        <v>0</v>
      </c>
      <c r="Y234" s="41"/>
      <c r="Z234" s="41"/>
      <c r="AA234" s="41"/>
      <c r="AB234" s="41"/>
      <c r="AC234" s="41"/>
      <c r="AD234" s="41"/>
      <c r="AE234" s="41"/>
      <c r="AR234" s="198" t="s">
        <v>262</v>
      </c>
      <c r="AT234" s="198" t="s">
        <v>258</v>
      </c>
      <c r="AU234" s="198" t="s">
        <v>101</v>
      </c>
      <c r="AY234" s="18" t="s">
        <v>143</v>
      </c>
      <c r="BE234" s="126">
        <f>IF(O234="základní",K234,0)</f>
        <v>0</v>
      </c>
      <c r="BF234" s="126">
        <f>IF(O234="snížená",K234,0)</f>
        <v>0</v>
      </c>
      <c r="BG234" s="126">
        <f>IF(O234="zákl. přenesená",K234,0)</f>
        <v>0</v>
      </c>
      <c r="BH234" s="126">
        <f>IF(O234="sníž. přenesená",K234,0)</f>
        <v>0</v>
      </c>
      <c r="BI234" s="126">
        <f>IF(O234="nulová",K234,0)</f>
        <v>0</v>
      </c>
      <c r="BJ234" s="18" t="s">
        <v>90</v>
      </c>
      <c r="BK234" s="126">
        <f>ROUND(P234*H234,2)</f>
        <v>0</v>
      </c>
      <c r="BL234" s="18" t="s">
        <v>151</v>
      </c>
      <c r="BM234" s="198" t="s">
        <v>326</v>
      </c>
    </row>
    <row r="235" s="2" customFormat="1">
      <c r="A235" s="41"/>
      <c r="B235" s="42"/>
      <c r="C235" s="41"/>
      <c r="D235" s="199" t="s">
        <v>153</v>
      </c>
      <c r="E235" s="41"/>
      <c r="F235" s="200" t="s">
        <v>325</v>
      </c>
      <c r="G235" s="41"/>
      <c r="H235" s="41"/>
      <c r="I235" s="201"/>
      <c r="J235" s="201"/>
      <c r="K235" s="41"/>
      <c r="L235" s="41"/>
      <c r="M235" s="42"/>
      <c r="N235" s="202"/>
      <c r="O235" s="203"/>
      <c r="P235" s="80"/>
      <c r="Q235" s="80"/>
      <c r="R235" s="80"/>
      <c r="S235" s="80"/>
      <c r="T235" s="80"/>
      <c r="U235" s="80"/>
      <c r="V235" s="80"/>
      <c r="W235" s="80"/>
      <c r="X235" s="81"/>
      <c r="Y235" s="41"/>
      <c r="Z235" s="41"/>
      <c r="AA235" s="41"/>
      <c r="AB235" s="41"/>
      <c r="AC235" s="41"/>
      <c r="AD235" s="41"/>
      <c r="AE235" s="41"/>
      <c r="AT235" s="18" t="s">
        <v>153</v>
      </c>
      <c r="AU235" s="18" t="s">
        <v>101</v>
      </c>
    </row>
    <row r="236" s="2" customFormat="1" ht="24.15" customHeight="1">
      <c r="A236" s="41"/>
      <c r="B236" s="185"/>
      <c r="C236" s="186" t="s">
        <v>327</v>
      </c>
      <c r="D236" s="186" t="s">
        <v>146</v>
      </c>
      <c r="E236" s="187" t="s">
        <v>328</v>
      </c>
      <c r="F236" s="188" t="s">
        <v>329</v>
      </c>
      <c r="G236" s="189" t="s">
        <v>165</v>
      </c>
      <c r="H236" s="190">
        <v>38</v>
      </c>
      <c r="I236" s="191"/>
      <c r="J236" s="191"/>
      <c r="K236" s="192">
        <f>ROUND(P236*H236,2)</f>
        <v>0</v>
      </c>
      <c r="L236" s="188" t="s">
        <v>166</v>
      </c>
      <c r="M236" s="42"/>
      <c r="N236" s="193" t="s">
        <v>1</v>
      </c>
      <c r="O236" s="194" t="s">
        <v>48</v>
      </c>
      <c r="P236" s="195">
        <f>I236+J236</f>
        <v>0</v>
      </c>
      <c r="Q236" s="195">
        <f>ROUND(I236*H236,2)</f>
        <v>0</v>
      </c>
      <c r="R236" s="195">
        <f>ROUND(J236*H236,2)</f>
        <v>0</v>
      </c>
      <c r="S236" s="80"/>
      <c r="T236" s="196">
        <f>S236*H236</f>
        <v>0</v>
      </c>
      <c r="U236" s="196">
        <v>2.0000000000000002E-05</v>
      </c>
      <c r="V236" s="196">
        <f>U236*H236</f>
        <v>0.00076000000000000004</v>
      </c>
      <c r="W236" s="196">
        <v>0</v>
      </c>
      <c r="X236" s="197">
        <f>W236*H236</f>
        <v>0</v>
      </c>
      <c r="Y236" s="41"/>
      <c r="Z236" s="41"/>
      <c r="AA236" s="41"/>
      <c r="AB236" s="41"/>
      <c r="AC236" s="41"/>
      <c r="AD236" s="41"/>
      <c r="AE236" s="41"/>
      <c r="AR236" s="198" t="s">
        <v>151</v>
      </c>
      <c r="AT236" s="198" t="s">
        <v>146</v>
      </c>
      <c r="AU236" s="198" t="s">
        <v>101</v>
      </c>
      <c r="AY236" s="18" t="s">
        <v>143</v>
      </c>
      <c r="BE236" s="126">
        <f>IF(O236="základní",K236,0)</f>
        <v>0</v>
      </c>
      <c r="BF236" s="126">
        <f>IF(O236="snížená",K236,0)</f>
        <v>0</v>
      </c>
      <c r="BG236" s="126">
        <f>IF(O236="zákl. přenesená",K236,0)</f>
        <v>0</v>
      </c>
      <c r="BH236" s="126">
        <f>IF(O236="sníž. přenesená",K236,0)</f>
        <v>0</v>
      </c>
      <c r="BI236" s="126">
        <f>IF(O236="nulová",K236,0)</f>
        <v>0</v>
      </c>
      <c r="BJ236" s="18" t="s">
        <v>90</v>
      </c>
      <c r="BK236" s="126">
        <f>ROUND(P236*H236,2)</f>
        <v>0</v>
      </c>
      <c r="BL236" s="18" t="s">
        <v>151</v>
      </c>
      <c r="BM236" s="198" t="s">
        <v>330</v>
      </c>
    </row>
    <row r="237" s="2" customFormat="1">
      <c r="A237" s="41"/>
      <c r="B237" s="42"/>
      <c r="C237" s="41"/>
      <c r="D237" s="199" t="s">
        <v>153</v>
      </c>
      <c r="E237" s="41"/>
      <c r="F237" s="200" t="s">
        <v>331</v>
      </c>
      <c r="G237" s="41"/>
      <c r="H237" s="41"/>
      <c r="I237" s="201"/>
      <c r="J237" s="201"/>
      <c r="K237" s="41"/>
      <c r="L237" s="41"/>
      <c r="M237" s="42"/>
      <c r="N237" s="202"/>
      <c r="O237" s="203"/>
      <c r="P237" s="80"/>
      <c r="Q237" s="80"/>
      <c r="R237" s="80"/>
      <c r="S237" s="80"/>
      <c r="T237" s="80"/>
      <c r="U237" s="80"/>
      <c r="V237" s="80"/>
      <c r="W237" s="80"/>
      <c r="X237" s="81"/>
      <c r="Y237" s="41"/>
      <c r="Z237" s="41"/>
      <c r="AA237" s="41"/>
      <c r="AB237" s="41"/>
      <c r="AC237" s="41"/>
      <c r="AD237" s="41"/>
      <c r="AE237" s="41"/>
      <c r="AT237" s="18" t="s">
        <v>153</v>
      </c>
      <c r="AU237" s="18" t="s">
        <v>101</v>
      </c>
    </row>
    <row r="238" s="2" customFormat="1" ht="14.4" customHeight="1">
      <c r="A238" s="41"/>
      <c r="B238" s="185"/>
      <c r="C238" s="227" t="s">
        <v>332</v>
      </c>
      <c r="D238" s="227" t="s">
        <v>258</v>
      </c>
      <c r="E238" s="228" t="s">
        <v>333</v>
      </c>
      <c r="F238" s="229" t="s">
        <v>334</v>
      </c>
      <c r="G238" s="230" t="s">
        <v>315</v>
      </c>
      <c r="H238" s="231">
        <v>5</v>
      </c>
      <c r="I238" s="232"/>
      <c r="J238" s="233"/>
      <c r="K238" s="234">
        <f>ROUND(P238*H238,2)</f>
        <v>0</v>
      </c>
      <c r="L238" s="229" t="s">
        <v>1</v>
      </c>
      <c r="M238" s="235"/>
      <c r="N238" s="236" t="s">
        <v>1</v>
      </c>
      <c r="O238" s="194" t="s">
        <v>48</v>
      </c>
      <c r="P238" s="195">
        <f>I238+J238</f>
        <v>0</v>
      </c>
      <c r="Q238" s="195">
        <f>ROUND(I238*H238,2)</f>
        <v>0</v>
      </c>
      <c r="R238" s="195">
        <f>ROUND(J238*H238,2)</f>
        <v>0</v>
      </c>
      <c r="S238" s="80"/>
      <c r="T238" s="196">
        <f>S238*H238</f>
        <v>0</v>
      </c>
      <c r="U238" s="196">
        <v>0.049099999999999998</v>
      </c>
      <c r="V238" s="196">
        <f>U238*H238</f>
        <v>0.2455</v>
      </c>
      <c r="W238" s="196">
        <v>0</v>
      </c>
      <c r="X238" s="197">
        <f>W238*H238</f>
        <v>0</v>
      </c>
      <c r="Y238" s="41"/>
      <c r="Z238" s="41"/>
      <c r="AA238" s="41"/>
      <c r="AB238" s="41"/>
      <c r="AC238" s="41"/>
      <c r="AD238" s="41"/>
      <c r="AE238" s="41"/>
      <c r="AR238" s="198" t="s">
        <v>262</v>
      </c>
      <c r="AT238" s="198" t="s">
        <v>258</v>
      </c>
      <c r="AU238" s="198" t="s">
        <v>101</v>
      </c>
      <c r="AY238" s="18" t="s">
        <v>143</v>
      </c>
      <c r="BE238" s="126">
        <f>IF(O238="základní",K238,0)</f>
        <v>0</v>
      </c>
      <c r="BF238" s="126">
        <f>IF(O238="snížená",K238,0)</f>
        <v>0</v>
      </c>
      <c r="BG238" s="126">
        <f>IF(O238="zákl. přenesená",K238,0)</f>
        <v>0</v>
      </c>
      <c r="BH238" s="126">
        <f>IF(O238="sníž. přenesená",K238,0)</f>
        <v>0</v>
      </c>
      <c r="BI238" s="126">
        <f>IF(O238="nulová",K238,0)</f>
        <v>0</v>
      </c>
      <c r="BJ238" s="18" t="s">
        <v>90</v>
      </c>
      <c r="BK238" s="126">
        <f>ROUND(P238*H238,2)</f>
        <v>0</v>
      </c>
      <c r="BL238" s="18" t="s">
        <v>151</v>
      </c>
      <c r="BM238" s="198" t="s">
        <v>335</v>
      </c>
    </row>
    <row r="239" s="2" customFormat="1">
      <c r="A239" s="41"/>
      <c r="B239" s="42"/>
      <c r="C239" s="41"/>
      <c r="D239" s="199" t="s">
        <v>153</v>
      </c>
      <c r="E239" s="41"/>
      <c r="F239" s="200" t="s">
        <v>336</v>
      </c>
      <c r="G239" s="41"/>
      <c r="H239" s="41"/>
      <c r="I239" s="201"/>
      <c r="J239" s="201"/>
      <c r="K239" s="41"/>
      <c r="L239" s="41"/>
      <c r="M239" s="42"/>
      <c r="N239" s="202"/>
      <c r="O239" s="203"/>
      <c r="P239" s="80"/>
      <c r="Q239" s="80"/>
      <c r="R239" s="80"/>
      <c r="S239" s="80"/>
      <c r="T239" s="80"/>
      <c r="U239" s="80"/>
      <c r="V239" s="80"/>
      <c r="W239" s="80"/>
      <c r="X239" s="81"/>
      <c r="Y239" s="41"/>
      <c r="Z239" s="41"/>
      <c r="AA239" s="41"/>
      <c r="AB239" s="41"/>
      <c r="AC239" s="41"/>
      <c r="AD239" s="41"/>
      <c r="AE239" s="41"/>
      <c r="AT239" s="18" t="s">
        <v>153</v>
      </c>
      <c r="AU239" s="18" t="s">
        <v>101</v>
      </c>
    </row>
    <row r="240" s="2" customFormat="1" ht="14.4" customHeight="1">
      <c r="A240" s="41"/>
      <c r="B240" s="185"/>
      <c r="C240" s="227" t="s">
        <v>337</v>
      </c>
      <c r="D240" s="227" t="s">
        <v>258</v>
      </c>
      <c r="E240" s="228" t="s">
        <v>338</v>
      </c>
      <c r="F240" s="229" t="s">
        <v>339</v>
      </c>
      <c r="G240" s="230" t="s">
        <v>315</v>
      </c>
      <c r="H240" s="231">
        <v>3</v>
      </c>
      <c r="I240" s="232"/>
      <c r="J240" s="233"/>
      <c r="K240" s="234">
        <f>ROUND(P240*H240,2)</f>
        <v>0</v>
      </c>
      <c r="L240" s="229" t="s">
        <v>1</v>
      </c>
      <c r="M240" s="235"/>
      <c r="N240" s="236" t="s">
        <v>1</v>
      </c>
      <c r="O240" s="194" t="s">
        <v>48</v>
      </c>
      <c r="P240" s="195">
        <f>I240+J240</f>
        <v>0</v>
      </c>
      <c r="Q240" s="195">
        <f>ROUND(I240*H240,2)</f>
        <v>0</v>
      </c>
      <c r="R240" s="195">
        <f>ROUND(J240*H240,2)</f>
        <v>0</v>
      </c>
      <c r="S240" s="80"/>
      <c r="T240" s="196">
        <f>S240*H240</f>
        <v>0</v>
      </c>
      <c r="U240" s="196">
        <v>0.025000000000000001</v>
      </c>
      <c r="V240" s="196">
        <f>U240*H240</f>
        <v>0.075000000000000011</v>
      </c>
      <c r="W240" s="196">
        <v>0</v>
      </c>
      <c r="X240" s="197">
        <f>W240*H240</f>
        <v>0</v>
      </c>
      <c r="Y240" s="41"/>
      <c r="Z240" s="41"/>
      <c r="AA240" s="41"/>
      <c r="AB240" s="41"/>
      <c r="AC240" s="41"/>
      <c r="AD240" s="41"/>
      <c r="AE240" s="41"/>
      <c r="AR240" s="198" t="s">
        <v>262</v>
      </c>
      <c r="AT240" s="198" t="s">
        <v>258</v>
      </c>
      <c r="AU240" s="198" t="s">
        <v>101</v>
      </c>
      <c r="AY240" s="18" t="s">
        <v>143</v>
      </c>
      <c r="BE240" s="126">
        <f>IF(O240="základní",K240,0)</f>
        <v>0</v>
      </c>
      <c r="BF240" s="126">
        <f>IF(O240="snížená",K240,0)</f>
        <v>0</v>
      </c>
      <c r="BG240" s="126">
        <f>IF(O240="zákl. přenesená",K240,0)</f>
        <v>0</v>
      </c>
      <c r="BH240" s="126">
        <f>IF(O240="sníž. přenesená",K240,0)</f>
        <v>0</v>
      </c>
      <c r="BI240" s="126">
        <f>IF(O240="nulová",K240,0)</f>
        <v>0</v>
      </c>
      <c r="BJ240" s="18" t="s">
        <v>90</v>
      </c>
      <c r="BK240" s="126">
        <f>ROUND(P240*H240,2)</f>
        <v>0</v>
      </c>
      <c r="BL240" s="18" t="s">
        <v>151</v>
      </c>
      <c r="BM240" s="198" t="s">
        <v>340</v>
      </c>
    </row>
    <row r="241" s="2" customFormat="1">
      <c r="A241" s="41"/>
      <c r="B241" s="42"/>
      <c r="C241" s="41"/>
      <c r="D241" s="199" t="s">
        <v>153</v>
      </c>
      <c r="E241" s="41"/>
      <c r="F241" s="200" t="s">
        <v>339</v>
      </c>
      <c r="G241" s="41"/>
      <c r="H241" s="41"/>
      <c r="I241" s="201"/>
      <c r="J241" s="201"/>
      <c r="K241" s="41"/>
      <c r="L241" s="41"/>
      <c r="M241" s="42"/>
      <c r="N241" s="202"/>
      <c r="O241" s="203"/>
      <c r="P241" s="80"/>
      <c r="Q241" s="80"/>
      <c r="R241" s="80"/>
      <c r="S241" s="80"/>
      <c r="T241" s="80"/>
      <c r="U241" s="80"/>
      <c r="V241" s="80"/>
      <c r="W241" s="80"/>
      <c r="X241" s="81"/>
      <c r="Y241" s="41"/>
      <c r="Z241" s="41"/>
      <c r="AA241" s="41"/>
      <c r="AB241" s="41"/>
      <c r="AC241" s="41"/>
      <c r="AD241" s="41"/>
      <c r="AE241" s="41"/>
      <c r="AT241" s="18" t="s">
        <v>153</v>
      </c>
      <c r="AU241" s="18" t="s">
        <v>101</v>
      </c>
    </row>
    <row r="242" s="2" customFormat="1" ht="24.15" customHeight="1">
      <c r="A242" s="41"/>
      <c r="B242" s="185"/>
      <c r="C242" s="186" t="s">
        <v>341</v>
      </c>
      <c r="D242" s="186" t="s">
        <v>146</v>
      </c>
      <c r="E242" s="187" t="s">
        <v>342</v>
      </c>
      <c r="F242" s="188" t="s">
        <v>343</v>
      </c>
      <c r="G242" s="189" t="s">
        <v>165</v>
      </c>
      <c r="H242" s="190">
        <v>96</v>
      </c>
      <c r="I242" s="191"/>
      <c r="J242" s="191"/>
      <c r="K242" s="192">
        <f>ROUND(P242*H242,2)</f>
        <v>0</v>
      </c>
      <c r="L242" s="188" t="s">
        <v>166</v>
      </c>
      <c r="M242" s="42"/>
      <c r="N242" s="193" t="s">
        <v>1</v>
      </c>
      <c r="O242" s="194" t="s">
        <v>48</v>
      </c>
      <c r="P242" s="195">
        <f>I242+J242</f>
        <v>0</v>
      </c>
      <c r="Q242" s="195">
        <f>ROUND(I242*H242,2)</f>
        <v>0</v>
      </c>
      <c r="R242" s="195">
        <f>ROUND(J242*H242,2)</f>
        <v>0</v>
      </c>
      <c r="S242" s="80"/>
      <c r="T242" s="196">
        <f>S242*H242</f>
        <v>0</v>
      </c>
      <c r="U242" s="196">
        <v>2.0000000000000002E-05</v>
      </c>
      <c r="V242" s="196">
        <f>U242*H242</f>
        <v>0.0019200000000000003</v>
      </c>
      <c r="W242" s="196">
        <v>0</v>
      </c>
      <c r="X242" s="197">
        <f>W242*H242</f>
        <v>0</v>
      </c>
      <c r="Y242" s="41"/>
      <c r="Z242" s="41"/>
      <c r="AA242" s="41"/>
      <c r="AB242" s="41"/>
      <c r="AC242" s="41"/>
      <c r="AD242" s="41"/>
      <c r="AE242" s="41"/>
      <c r="AR242" s="198" t="s">
        <v>151</v>
      </c>
      <c r="AT242" s="198" t="s">
        <v>146</v>
      </c>
      <c r="AU242" s="198" t="s">
        <v>101</v>
      </c>
      <c r="AY242" s="18" t="s">
        <v>143</v>
      </c>
      <c r="BE242" s="126">
        <f>IF(O242="základní",K242,0)</f>
        <v>0</v>
      </c>
      <c r="BF242" s="126">
        <f>IF(O242="snížená",K242,0)</f>
        <v>0</v>
      </c>
      <c r="BG242" s="126">
        <f>IF(O242="zákl. přenesená",K242,0)</f>
        <v>0</v>
      </c>
      <c r="BH242" s="126">
        <f>IF(O242="sníž. přenesená",K242,0)</f>
        <v>0</v>
      </c>
      <c r="BI242" s="126">
        <f>IF(O242="nulová",K242,0)</f>
        <v>0</v>
      </c>
      <c r="BJ242" s="18" t="s">
        <v>90</v>
      </c>
      <c r="BK242" s="126">
        <f>ROUND(P242*H242,2)</f>
        <v>0</v>
      </c>
      <c r="BL242" s="18" t="s">
        <v>151</v>
      </c>
      <c r="BM242" s="198" t="s">
        <v>344</v>
      </c>
    </row>
    <row r="243" s="2" customFormat="1">
      <c r="A243" s="41"/>
      <c r="B243" s="42"/>
      <c r="C243" s="41"/>
      <c r="D243" s="199" t="s">
        <v>153</v>
      </c>
      <c r="E243" s="41"/>
      <c r="F243" s="200" t="s">
        <v>345</v>
      </c>
      <c r="G243" s="41"/>
      <c r="H243" s="41"/>
      <c r="I243" s="201"/>
      <c r="J243" s="201"/>
      <c r="K243" s="41"/>
      <c r="L243" s="41"/>
      <c r="M243" s="42"/>
      <c r="N243" s="202"/>
      <c r="O243" s="203"/>
      <c r="P243" s="80"/>
      <c r="Q243" s="80"/>
      <c r="R243" s="80"/>
      <c r="S243" s="80"/>
      <c r="T243" s="80"/>
      <c r="U243" s="80"/>
      <c r="V243" s="80"/>
      <c r="W243" s="80"/>
      <c r="X243" s="81"/>
      <c r="Y243" s="41"/>
      <c r="Z243" s="41"/>
      <c r="AA243" s="41"/>
      <c r="AB243" s="41"/>
      <c r="AC243" s="41"/>
      <c r="AD243" s="41"/>
      <c r="AE243" s="41"/>
      <c r="AT243" s="18" t="s">
        <v>153</v>
      </c>
      <c r="AU243" s="18" t="s">
        <v>101</v>
      </c>
    </row>
    <row r="244" s="2" customFormat="1" ht="14.4" customHeight="1">
      <c r="A244" s="41"/>
      <c r="B244" s="185"/>
      <c r="C244" s="227" t="s">
        <v>346</v>
      </c>
      <c r="D244" s="227" t="s">
        <v>258</v>
      </c>
      <c r="E244" s="228" t="s">
        <v>347</v>
      </c>
      <c r="F244" s="229" t="s">
        <v>348</v>
      </c>
      <c r="G244" s="230" t="s">
        <v>315</v>
      </c>
      <c r="H244" s="231">
        <v>15</v>
      </c>
      <c r="I244" s="232"/>
      <c r="J244" s="233"/>
      <c r="K244" s="234">
        <f>ROUND(P244*H244,2)</f>
        <v>0</v>
      </c>
      <c r="L244" s="229" t="s">
        <v>1</v>
      </c>
      <c r="M244" s="235"/>
      <c r="N244" s="236" t="s">
        <v>1</v>
      </c>
      <c r="O244" s="194" t="s">
        <v>48</v>
      </c>
      <c r="P244" s="195">
        <f>I244+J244</f>
        <v>0</v>
      </c>
      <c r="Q244" s="195">
        <f>ROUND(I244*H244,2)</f>
        <v>0</v>
      </c>
      <c r="R244" s="195">
        <f>ROUND(J244*H244,2)</f>
        <v>0</v>
      </c>
      <c r="S244" s="80"/>
      <c r="T244" s="196">
        <f>S244*H244</f>
        <v>0</v>
      </c>
      <c r="U244" s="196">
        <v>0.076999999999999999</v>
      </c>
      <c r="V244" s="196">
        <f>U244*H244</f>
        <v>1.155</v>
      </c>
      <c r="W244" s="196">
        <v>0</v>
      </c>
      <c r="X244" s="197">
        <f>W244*H244</f>
        <v>0</v>
      </c>
      <c r="Y244" s="41"/>
      <c r="Z244" s="41"/>
      <c r="AA244" s="41"/>
      <c r="AB244" s="41"/>
      <c r="AC244" s="41"/>
      <c r="AD244" s="41"/>
      <c r="AE244" s="41"/>
      <c r="AR244" s="198" t="s">
        <v>262</v>
      </c>
      <c r="AT244" s="198" t="s">
        <v>258</v>
      </c>
      <c r="AU244" s="198" t="s">
        <v>101</v>
      </c>
      <c r="AY244" s="18" t="s">
        <v>143</v>
      </c>
      <c r="BE244" s="126">
        <f>IF(O244="základní",K244,0)</f>
        <v>0</v>
      </c>
      <c r="BF244" s="126">
        <f>IF(O244="snížená",K244,0)</f>
        <v>0</v>
      </c>
      <c r="BG244" s="126">
        <f>IF(O244="zákl. přenesená",K244,0)</f>
        <v>0</v>
      </c>
      <c r="BH244" s="126">
        <f>IF(O244="sníž. přenesená",K244,0)</f>
        <v>0</v>
      </c>
      <c r="BI244" s="126">
        <f>IF(O244="nulová",K244,0)</f>
        <v>0</v>
      </c>
      <c r="BJ244" s="18" t="s">
        <v>90</v>
      </c>
      <c r="BK244" s="126">
        <f>ROUND(P244*H244,2)</f>
        <v>0</v>
      </c>
      <c r="BL244" s="18" t="s">
        <v>151</v>
      </c>
      <c r="BM244" s="198" t="s">
        <v>349</v>
      </c>
    </row>
    <row r="245" s="2" customFormat="1">
      <c r="A245" s="41"/>
      <c r="B245" s="42"/>
      <c r="C245" s="41"/>
      <c r="D245" s="199" t="s">
        <v>153</v>
      </c>
      <c r="E245" s="41"/>
      <c r="F245" s="200" t="s">
        <v>334</v>
      </c>
      <c r="G245" s="41"/>
      <c r="H245" s="41"/>
      <c r="I245" s="201"/>
      <c r="J245" s="201"/>
      <c r="K245" s="41"/>
      <c r="L245" s="41"/>
      <c r="M245" s="42"/>
      <c r="N245" s="202"/>
      <c r="O245" s="203"/>
      <c r="P245" s="80"/>
      <c r="Q245" s="80"/>
      <c r="R245" s="80"/>
      <c r="S245" s="80"/>
      <c r="T245" s="80"/>
      <c r="U245" s="80"/>
      <c r="V245" s="80"/>
      <c r="W245" s="80"/>
      <c r="X245" s="81"/>
      <c r="Y245" s="41"/>
      <c r="Z245" s="41"/>
      <c r="AA245" s="41"/>
      <c r="AB245" s="41"/>
      <c r="AC245" s="41"/>
      <c r="AD245" s="41"/>
      <c r="AE245" s="41"/>
      <c r="AT245" s="18" t="s">
        <v>153</v>
      </c>
      <c r="AU245" s="18" t="s">
        <v>101</v>
      </c>
    </row>
    <row r="246" s="2" customFormat="1" ht="14.4" customHeight="1">
      <c r="A246" s="41"/>
      <c r="B246" s="185"/>
      <c r="C246" s="227" t="s">
        <v>350</v>
      </c>
      <c r="D246" s="227" t="s">
        <v>258</v>
      </c>
      <c r="E246" s="228" t="s">
        <v>351</v>
      </c>
      <c r="F246" s="229" t="s">
        <v>352</v>
      </c>
      <c r="G246" s="230" t="s">
        <v>315</v>
      </c>
      <c r="H246" s="231">
        <v>3</v>
      </c>
      <c r="I246" s="232"/>
      <c r="J246" s="233"/>
      <c r="K246" s="234">
        <f>ROUND(P246*H246,2)</f>
        <v>0</v>
      </c>
      <c r="L246" s="229" t="s">
        <v>1</v>
      </c>
      <c r="M246" s="235"/>
      <c r="N246" s="236" t="s">
        <v>1</v>
      </c>
      <c r="O246" s="194" t="s">
        <v>48</v>
      </c>
      <c r="P246" s="195">
        <f>I246+J246</f>
        <v>0</v>
      </c>
      <c r="Q246" s="195">
        <f>ROUND(I246*H246,2)</f>
        <v>0</v>
      </c>
      <c r="R246" s="195">
        <f>ROUND(J246*H246,2)</f>
        <v>0</v>
      </c>
      <c r="S246" s="80"/>
      <c r="T246" s="196">
        <f>S246*H246</f>
        <v>0</v>
      </c>
      <c r="U246" s="196">
        <v>0.0385</v>
      </c>
      <c r="V246" s="196">
        <f>U246*H246</f>
        <v>0.11549999999999999</v>
      </c>
      <c r="W246" s="196">
        <v>0</v>
      </c>
      <c r="X246" s="197">
        <f>W246*H246</f>
        <v>0</v>
      </c>
      <c r="Y246" s="41"/>
      <c r="Z246" s="41"/>
      <c r="AA246" s="41"/>
      <c r="AB246" s="41"/>
      <c r="AC246" s="41"/>
      <c r="AD246" s="41"/>
      <c r="AE246" s="41"/>
      <c r="AR246" s="198" t="s">
        <v>262</v>
      </c>
      <c r="AT246" s="198" t="s">
        <v>258</v>
      </c>
      <c r="AU246" s="198" t="s">
        <v>101</v>
      </c>
      <c r="AY246" s="18" t="s">
        <v>143</v>
      </c>
      <c r="BE246" s="126">
        <f>IF(O246="základní",K246,0)</f>
        <v>0</v>
      </c>
      <c r="BF246" s="126">
        <f>IF(O246="snížená",K246,0)</f>
        <v>0</v>
      </c>
      <c r="BG246" s="126">
        <f>IF(O246="zákl. přenesená",K246,0)</f>
        <v>0</v>
      </c>
      <c r="BH246" s="126">
        <f>IF(O246="sníž. přenesená",K246,0)</f>
        <v>0</v>
      </c>
      <c r="BI246" s="126">
        <f>IF(O246="nulová",K246,0)</f>
        <v>0</v>
      </c>
      <c r="BJ246" s="18" t="s">
        <v>90</v>
      </c>
      <c r="BK246" s="126">
        <f>ROUND(P246*H246,2)</f>
        <v>0</v>
      </c>
      <c r="BL246" s="18" t="s">
        <v>151</v>
      </c>
      <c r="BM246" s="198" t="s">
        <v>353</v>
      </c>
    </row>
    <row r="247" s="2" customFormat="1">
      <c r="A247" s="41"/>
      <c r="B247" s="42"/>
      <c r="C247" s="41"/>
      <c r="D247" s="199" t="s">
        <v>153</v>
      </c>
      <c r="E247" s="41"/>
      <c r="F247" s="200" t="s">
        <v>352</v>
      </c>
      <c r="G247" s="41"/>
      <c r="H247" s="41"/>
      <c r="I247" s="201"/>
      <c r="J247" s="201"/>
      <c r="K247" s="41"/>
      <c r="L247" s="41"/>
      <c r="M247" s="42"/>
      <c r="N247" s="202"/>
      <c r="O247" s="203"/>
      <c r="P247" s="80"/>
      <c r="Q247" s="80"/>
      <c r="R247" s="80"/>
      <c r="S247" s="80"/>
      <c r="T247" s="80"/>
      <c r="U247" s="80"/>
      <c r="V247" s="80"/>
      <c r="W247" s="80"/>
      <c r="X247" s="81"/>
      <c r="Y247" s="41"/>
      <c r="Z247" s="41"/>
      <c r="AA247" s="41"/>
      <c r="AB247" s="41"/>
      <c r="AC247" s="41"/>
      <c r="AD247" s="41"/>
      <c r="AE247" s="41"/>
      <c r="AT247" s="18" t="s">
        <v>153</v>
      </c>
      <c r="AU247" s="18" t="s">
        <v>101</v>
      </c>
    </row>
    <row r="248" s="2" customFormat="1" ht="24.15" customHeight="1">
      <c r="A248" s="41"/>
      <c r="B248" s="185"/>
      <c r="C248" s="186" t="s">
        <v>354</v>
      </c>
      <c r="D248" s="186" t="s">
        <v>146</v>
      </c>
      <c r="E248" s="187" t="s">
        <v>355</v>
      </c>
      <c r="F248" s="188" t="s">
        <v>356</v>
      </c>
      <c r="G248" s="189" t="s">
        <v>315</v>
      </c>
      <c r="H248" s="190">
        <v>2</v>
      </c>
      <c r="I248" s="191"/>
      <c r="J248" s="191"/>
      <c r="K248" s="192">
        <f>ROUND(P248*H248,2)</f>
        <v>0</v>
      </c>
      <c r="L248" s="188" t="s">
        <v>166</v>
      </c>
      <c r="M248" s="42"/>
      <c r="N248" s="193" t="s">
        <v>1</v>
      </c>
      <c r="O248" s="194" t="s">
        <v>48</v>
      </c>
      <c r="P248" s="195">
        <f>I248+J248</f>
        <v>0</v>
      </c>
      <c r="Q248" s="195">
        <f>ROUND(I248*H248,2)</f>
        <v>0</v>
      </c>
      <c r="R248" s="195">
        <f>ROUND(J248*H248,2)</f>
        <v>0</v>
      </c>
      <c r="S248" s="80"/>
      <c r="T248" s="196">
        <f>S248*H248</f>
        <v>0</v>
      </c>
      <c r="U248" s="196">
        <v>8.0000000000000007E-05</v>
      </c>
      <c r="V248" s="196">
        <f>U248*H248</f>
        <v>0.00016000000000000001</v>
      </c>
      <c r="W248" s="196">
        <v>0</v>
      </c>
      <c r="X248" s="197">
        <f>W248*H248</f>
        <v>0</v>
      </c>
      <c r="Y248" s="41"/>
      <c r="Z248" s="41"/>
      <c r="AA248" s="41"/>
      <c r="AB248" s="41"/>
      <c r="AC248" s="41"/>
      <c r="AD248" s="41"/>
      <c r="AE248" s="41"/>
      <c r="AR248" s="198" t="s">
        <v>151</v>
      </c>
      <c r="AT248" s="198" t="s">
        <v>146</v>
      </c>
      <c r="AU248" s="198" t="s">
        <v>101</v>
      </c>
      <c r="AY248" s="18" t="s">
        <v>143</v>
      </c>
      <c r="BE248" s="126">
        <f>IF(O248="základní",K248,0)</f>
        <v>0</v>
      </c>
      <c r="BF248" s="126">
        <f>IF(O248="snížená",K248,0)</f>
        <v>0</v>
      </c>
      <c r="BG248" s="126">
        <f>IF(O248="zákl. přenesená",K248,0)</f>
        <v>0</v>
      </c>
      <c r="BH248" s="126">
        <f>IF(O248="sníž. přenesená",K248,0)</f>
        <v>0</v>
      </c>
      <c r="BI248" s="126">
        <f>IF(O248="nulová",K248,0)</f>
        <v>0</v>
      </c>
      <c r="BJ248" s="18" t="s">
        <v>90</v>
      </c>
      <c r="BK248" s="126">
        <f>ROUND(P248*H248,2)</f>
        <v>0</v>
      </c>
      <c r="BL248" s="18" t="s">
        <v>151</v>
      </c>
      <c r="BM248" s="198" t="s">
        <v>357</v>
      </c>
    </row>
    <row r="249" s="2" customFormat="1">
      <c r="A249" s="41"/>
      <c r="B249" s="42"/>
      <c r="C249" s="41"/>
      <c r="D249" s="199" t="s">
        <v>153</v>
      </c>
      <c r="E249" s="41"/>
      <c r="F249" s="200" t="s">
        <v>358</v>
      </c>
      <c r="G249" s="41"/>
      <c r="H249" s="41"/>
      <c r="I249" s="201"/>
      <c r="J249" s="201"/>
      <c r="K249" s="41"/>
      <c r="L249" s="41"/>
      <c r="M249" s="42"/>
      <c r="N249" s="202"/>
      <c r="O249" s="203"/>
      <c r="P249" s="80"/>
      <c r="Q249" s="80"/>
      <c r="R249" s="80"/>
      <c r="S249" s="80"/>
      <c r="T249" s="80"/>
      <c r="U249" s="80"/>
      <c r="V249" s="80"/>
      <c r="W249" s="80"/>
      <c r="X249" s="81"/>
      <c r="Y249" s="41"/>
      <c r="Z249" s="41"/>
      <c r="AA249" s="41"/>
      <c r="AB249" s="41"/>
      <c r="AC249" s="41"/>
      <c r="AD249" s="41"/>
      <c r="AE249" s="41"/>
      <c r="AT249" s="18" t="s">
        <v>153</v>
      </c>
      <c r="AU249" s="18" t="s">
        <v>101</v>
      </c>
    </row>
    <row r="250" s="2" customFormat="1" ht="14.4" customHeight="1">
      <c r="A250" s="41"/>
      <c r="B250" s="185"/>
      <c r="C250" s="227" t="s">
        <v>359</v>
      </c>
      <c r="D250" s="227" t="s">
        <v>258</v>
      </c>
      <c r="E250" s="228" t="s">
        <v>360</v>
      </c>
      <c r="F250" s="229" t="s">
        <v>361</v>
      </c>
      <c r="G250" s="230" t="s">
        <v>315</v>
      </c>
      <c r="H250" s="231">
        <v>1</v>
      </c>
      <c r="I250" s="232"/>
      <c r="J250" s="233"/>
      <c r="K250" s="234">
        <f>ROUND(P250*H250,2)</f>
        <v>0</v>
      </c>
      <c r="L250" s="229" t="s">
        <v>1</v>
      </c>
      <c r="M250" s="235"/>
      <c r="N250" s="236" t="s">
        <v>1</v>
      </c>
      <c r="O250" s="194" t="s">
        <v>48</v>
      </c>
      <c r="P250" s="195">
        <f>I250+J250</f>
        <v>0</v>
      </c>
      <c r="Q250" s="195">
        <f>ROUND(I250*H250,2)</f>
        <v>0</v>
      </c>
      <c r="R250" s="195">
        <f>ROUND(J250*H250,2)</f>
        <v>0</v>
      </c>
      <c r="S250" s="80"/>
      <c r="T250" s="196">
        <f>S250*H250</f>
        <v>0</v>
      </c>
      <c r="U250" s="196">
        <v>0.001</v>
      </c>
      <c r="V250" s="196">
        <f>U250*H250</f>
        <v>0.001</v>
      </c>
      <c r="W250" s="196">
        <v>0</v>
      </c>
      <c r="X250" s="197">
        <f>W250*H250</f>
        <v>0</v>
      </c>
      <c r="Y250" s="41"/>
      <c r="Z250" s="41"/>
      <c r="AA250" s="41"/>
      <c r="AB250" s="41"/>
      <c r="AC250" s="41"/>
      <c r="AD250" s="41"/>
      <c r="AE250" s="41"/>
      <c r="AR250" s="198" t="s">
        <v>262</v>
      </c>
      <c r="AT250" s="198" t="s">
        <v>258</v>
      </c>
      <c r="AU250" s="198" t="s">
        <v>101</v>
      </c>
      <c r="AY250" s="18" t="s">
        <v>143</v>
      </c>
      <c r="BE250" s="126">
        <f>IF(O250="základní",K250,0)</f>
        <v>0</v>
      </c>
      <c r="BF250" s="126">
        <f>IF(O250="snížená",K250,0)</f>
        <v>0</v>
      </c>
      <c r="BG250" s="126">
        <f>IF(O250="zákl. přenesená",K250,0)</f>
        <v>0</v>
      </c>
      <c r="BH250" s="126">
        <f>IF(O250="sníž. přenesená",K250,0)</f>
        <v>0</v>
      </c>
      <c r="BI250" s="126">
        <f>IF(O250="nulová",K250,0)</f>
        <v>0</v>
      </c>
      <c r="BJ250" s="18" t="s">
        <v>90</v>
      </c>
      <c r="BK250" s="126">
        <f>ROUND(P250*H250,2)</f>
        <v>0</v>
      </c>
      <c r="BL250" s="18" t="s">
        <v>151</v>
      </c>
      <c r="BM250" s="198" t="s">
        <v>362</v>
      </c>
    </row>
    <row r="251" s="2" customFormat="1">
      <c r="A251" s="41"/>
      <c r="B251" s="42"/>
      <c r="C251" s="41"/>
      <c r="D251" s="199" t="s">
        <v>153</v>
      </c>
      <c r="E251" s="41"/>
      <c r="F251" s="200" t="s">
        <v>361</v>
      </c>
      <c r="G251" s="41"/>
      <c r="H251" s="41"/>
      <c r="I251" s="201"/>
      <c r="J251" s="201"/>
      <c r="K251" s="41"/>
      <c r="L251" s="41"/>
      <c r="M251" s="42"/>
      <c r="N251" s="202"/>
      <c r="O251" s="203"/>
      <c r="P251" s="80"/>
      <c r="Q251" s="80"/>
      <c r="R251" s="80"/>
      <c r="S251" s="80"/>
      <c r="T251" s="80"/>
      <c r="U251" s="80"/>
      <c r="V251" s="80"/>
      <c r="W251" s="80"/>
      <c r="X251" s="81"/>
      <c r="Y251" s="41"/>
      <c r="Z251" s="41"/>
      <c r="AA251" s="41"/>
      <c r="AB251" s="41"/>
      <c r="AC251" s="41"/>
      <c r="AD251" s="41"/>
      <c r="AE251" s="41"/>
      <c r="AT251" s="18" t="s">
        <v>153</v>
      </c>
      <c r="AU251" s="18" t="s">
        <v>101</v>
      </c>
    </row>
    <row r="252" s="2" customFormat="1" ht="14.4" customHeight="1">
      <c r="A252" s="41"/>
      <c r="B252" s="185"/>
      <c r="C252" s="227" t="s">
        <v>363</v>
      </c>
      <c r="D252" s="227" t="s">
        <v>258</v>
      </c>
      <c r="E252" s="228" t="s">
        <v>364</v>
      </c>
      <c r="F252" s="229" t="s">
        <v>365</v>
      </c>
      <c r="G252" s="230" t="s">
        <v>315</v>
      </c>
      <c r="H252" s="231">
        <v>4</v>
      </c>
      <c r="I252" s="232"/>
      <c r="J252" s="233"/>
      <c r="K252" s="234">
        <f>ROUND(P252*H252,2)</f>
        <v>0</v>
      </c>
      <c r="L252" s="229" t="s">
        <v>1</v>
      </c>
      <c r="M252" s="235"/>
      <c r="N252" s="236" t="s">
        <v>1</v>
      </c>
      <c r="O252" s="194" t="s">
        <v>48</v>
      </c>
      <c r="P252" s="195">
        <f>I252+J252</f>
        <v>0</v>
      </c>
      <c r="Q252" s="195">
        <f>ROUND(I252*H252,2)</f>
        <v>0</v>
      </c>
      <c r="R252" s="195">
        <f>ROUND(J252*H252,2)</f>
        <v>0</v>
      </c>
      <c r="S252" s="80"/>
      <c r="T252" s="196">
        <f>S252*H252</f>
        <v>0</v>
      </c>
      <c r="U252" s="196">
        <v>0.001</v>
      </c>
      <c r="V252" s="196">
        <f>U252*H252</f>
        <v>0.0040000000000000001</v>
      </c>
      <c r="W252" s="196">
        <v>0</v>
      </c>
      <c r="X252" s="197">
        <f>W252*H252</f>
        <v>0</v>
      </c>
      <c r="Y252" s="41"/>
      <c r="Z252" s="41"/>
      <c r="AA252" s="41"/>
      <c r="AB252" s="41"/>
      <c r="AC252" s="41"/>
      <c r="AD252" s="41"/>
      <c r="AE252" s="41"/>
      <c r="AR252" s="198" t="s">
        <v>262</v>
      </c>
      <c r="AT252" s="198" t="s">
        <v>258</v>
      </c>
      <c r="AU252" s="198" t="s">
        <v>101</v>
      </c>
      <c r="AY252" s="18" t="s">
        <v>143</v>
      </c>
      <c r="BE252" s="126">
        <f>IF(O252="základní",K252,0)</f>
        <v>0</v>
      </c>
      <c r="BF252" s="126">
        <f>IF(O252="snížená",K252,0)</f>
        <v>0</v>
      </c>
      <c r="BG252" s="126">
        <f>IF(O252="zákl. přenesená",K252,0)</f>
        <v>0</v>
      </c>
      <c r="BH252" s="126">
        <f>IF(O252="sníž. přenesená",K252,0)</f>
        <v>0</v>
      </c>
      <c r="BI252" s="126">
        <f>IF(O252="nulová",K252,0)</f>
        <v>0</v>
      </c>
      <c r="BJ252" s="18" t="s">
        <v>90</v>
      </c>
      <c r="BK252" s="126">
        <f>ROUND(P252*H252,2)</f>
        <v>0</v>
      </c>
      <c r="BL252" s="18" t="s">
        <v>151</v>
      </c>
      <c r="BM252" s="198" t="s">
        <v>366</v>
      </c>
    </row>
    <row r="253" s="2" customFormat="1">
      <c r="A253" s="41"/>
      <c r="B253" s="42"/>
      <c r="C253" s="41"/>
      <c r="D253" s="199" t="s">
        <v>153</v>
      </c>
      <c r="E253" s="41"/>
      <c r="F253" s="200" t="s">
        <v>365</v>
      </c>
      <c r="G253" s="41"/>
      <c r="H253" s="41"/>
      <c r="I253" s="201"/>
      <c r="J253" s="201"/>
      <c r="K253" s="41"/>
      <c r="L253" s="41"/>
      <c r="M253" s="42"/>
      <c r="N253" s="202"/>
      <c r="O253" s="203"/>
      <c r="P253" s="80"/>
      <c r="Q253" s="80"/>
      <c r="R253" s="80"/>
      <c r="S253" s="80"/>
      <c r="T253" s="80"/>
      <c r="U253" s="80"/>
      <c r="V253" s="80"/>
      <c r="W253" s="80"/>
      <c r="X253" s="81"/>
      <c r="Y253" s="41"/>
      <c r="Z253" s="41"/>
      <c r="AA253" s="41"/>
      <c r="AB253" s="41"/>
      <c r="AC253" s="41"/>
      <c r="AD253" s="41"/>
      <c r="AE253" s="41"/>
      <c r="AT253" s="18" t="s">
        <v>153</v>
      </c>
      <c r="AU253" s="18" t="s">
        <v>101</v>
      </c>
    </row>
    <row r="254" s="2" customFormat="1" ht="24.15" customHeight="1">
      <c r="A254" s="41"/>
      <c r="B254" s="185"/>
      <c r="C254" s="186" t="s">
        <v>367</v>
      </c>
      <c r="D254" s="186" t="s">
        <v>146</v>
      </c>
      <c r="E254" s="187" t="s">
        <v>368</v>
      </c>
      <c r="F254" s="188" t="s">
        <v>369</v>
      </c>
      <c r="G254" s="189" t="s">
        <v>315</v>
      </c>
      <c r="H254" s="190">
        <v>1</v>
      </c>
      <c r="I254" s="191"/>
      <c r="J254" s="191"/>
      <c r="K254" s="192">
        <f>ROUND(P254*H254,2)</f>
        <v>0</v>
      </c>
      <c r="L254" s="188" t="s">
        <v>166</v>
      </c>
      <c r="M254" s="42"/>
      <c r="N254" s="193" t="s">
        <v>1</v>
      </c>
      <c r="O254" s="194" t="s">
        <v>48</v>
      </c>
      <c r="P254" s="195">
        <f>I254+J254</f>
        <v>0</v>
      </c>
      <c r="Q254" s="195">
        <f>ROUND(I254*H254,2)</f>
        <v>0</v>
      </c>
      <c r="R254" s="195">
        <f>ROUND(J254*H254,2)</f>
        <v>0</v>
      </c>
      <c r="S254" s="80"/>
      <c r="T254" s="196">
        <f>S254*H254</f>
        <v>0</v>
      </c>
      <c r="U254" s="196">
        <v>0</v>
      </c>
      <c r="V254" s="196">
        <f>U254*H254</f>
        <v>0</v>
      </c>
      <c r="W254" s="196">
        <v>0</v>
      </c>
      <c r="X254" s="197">
        <f>W254*H254</f>
        <v>0</v>
      </c>
      <c r="Y254" s="41"/>
      <c r="Z254" s="41"/>
      <c r="AA254" s="41"/>
      <c r="AB254" s="41"/>
      <c r="AC254" s="41"/>
      <c r="AD254" s="41"/>
      <c r="AE254" s="41"/>
      <c r="AR254" s="198" t="s">
        <v>151</v>
      </c>
      <c r="AT254" s="198" t="s">
        <v>146</v>
      </c>
      <c r="AU254" s="198" t="s">
        <v>101</v>
      </c>
      <c r="AY254" s="18" t="s">
        <v>143</v>
      </c>
      <c r="BE254" s="126">
        <f>IF(O254="základní",K254,0)</f>
        <v>0</v>
      </c>
      <c r="BF254" s="126">
        <f>IF(O254="snížená",K254,0)</f>
        <v>0</v>
      </c>
      <c r="BG254" s="126">
        <f>IF(O254="zákl. přenesená",K254,0)</f>
        <v>0</v>
      </c>
      <c r="BH254" s="126">
        <f>IF(O254="sníž. přenesená",K254,0)</f>
        <v>0</v>
      </c>
      <c r="BI254" s="126">
        <f>IF(O254="nulová",K254,0)</f>
        <v>0</v>
      </c>
      <c r="BJ254" s="18" t="s">
        <v>90</v>
      </c>
      <c r="BK254" s="126">
        <f>ROUND(P254*H254,2)</f>
        <v>0</v>
      </c>
      <c r="BL254" s="18" t="s">
        <v>151</v>
      </c>
      <c r="BM254" s="198" t="s">
        <v>370</v>
      </c>
    </row>
    <row r="255" s="2" customFormat="1">
      <c r="A255" s="41"/>
      <c r="B255" s="42"/>
      <c r="C255" s="41"/>
      <c r="D255" s="199" t="s">
        <v>153</v>
      </c>
      <c r="E255" s="41"/>
      <c r="F255" s="200" t="s">
        <v>371</v>
      </c>
      <c r="G255" s="41"/>
      <c r="H255" s="41"/>
      <c r="I255" s="201"/>
      <c r="J255" s="201"/>
      <c r="K255" s="41"/>
      <c r="L255" s="41"/>
      <c r="M255" s="42"/>
      <c r="N255" s="202"/>
      <c r="O255" s="203"/>
      <c r="P255" s="80"/>
      <c r="Q255" s="80"/>
      <c r="R255" s="80"/>
      <c r="S255" s="80"/>
      <c r="T255" s="80"/>
      <c r="U255" s="80"/>
      <c r="V255" s="80"/>
      <c r="W255" s="80"/>
      <c r="X255" s="81"/>
      <c r="Y255" s="41"/>
      <c r="Z255" s="41"/>
      <c r="AA255" s="41"/>
      <c r="AB255" s="41"/>
      <c r="AC255" s="41"/>
      <c r="AD255" s="41"/>
      <c r="AE255" s="41"/>
      <c r="AT255" s="18" t="s">
        <v>153</v>
      </c>
      <c r="AU255" s="18" t="s">
        <v>101</v>
      </c>
    </row>
    <row r="256" s="2" customFormat="1" ht="14.4" customHeight="1">
      <c r="A256" s="41"/>
      <c r="B256" s="185"/>
      <c r="C256" s="227" t="s">
        <v>372</v>
      </c>
      <c r="D256" s="227" t="s">
        <v>258</v>
      </c>
      <c r="E256" s="228" t="s">
        <v>373</v>
      </c>
      <c r="F256" s="229" t="s">
        <v>374</v>
      </c>
      <c r="G256" s="230" t="s">
        <v>315</v>
      </c>
      <c r="H256" s="231">
        <v>1</v>
      </c>
      <c r="I256" s="232"/>
      <c r="J256" s="233"/>
      <c r="K256" s="234">
        <f>ROUND(P256*H256,2)</f>
        <v>0</v>
      </c>
      <c r="L256" s="229" t="s">
        <v>1</v>
      </c>
      <c r="M256" s="235"/>
      <c r="N256" s="236" t="s">
        <v>1</v>
      </c>
      <c r="O256" s="194" t="s">
        <v>48</v>
      </c>
      <c r="P256" s="195">
        <f>I256+J256</f>
        <v>0</v>
      </c>
      <c r="Q256" s="195">
        <f>ROUND(I256*H256,2)</f>
        <v>0</v>
      </c>
      <c r="R256" s="195">
        <f>ROUND(J256*H256,2)</f>
        <v>0</v>
      </c>
      <c r="S256" s="80"/>
      <c r="T256" s="196">
        <f>S256*H256</f>
        <v>0</v>
      </c>
      <c r="U256" s="196">
        <v>0.0030000000000000001</v>
      </c>
      <c r="V256" s="196">
        <f>U256*H256</f>
        <v>0.0030000000000000001</v>
      </c>
      <c r="W256" s="196">
        <v>0</v>
      </c>
      <c r="X256" s="197">
        <f>W256*H256</f>
        <v>0</v>
      </c>
      <c r="Y256" s="41"/>
      <c r="Z256" s="41"/>
      <c r="AA256" s="41"/>
      <c r="AB256" s="41"/>
      <c r="AC256" s="41"/>
      <c r="AD256" s="41"/>
      <c r="AE256" s="41"/>
      <c r="AR256" s="198" t="s">
        <v>262</v>
      </c>
      <c r="AT256" s="198" t="s">
        <v>258</v>
      </c>
      <c r="AU256" s="198" t="s">
        <v>101</v>
      </c>
      <c r="AY256" s="18" t="s">
        <v>143</v>
      </c>
      <c r="BE256" s="126">
        <f>IF(O256="základní",K256,0)</f>
        <v>0</v>
      </c>
      <c r="BF256" s="126">
        <f>IF(O256="snížená",K256,0)</f>
        <v>0</v>
      </c>
      <c r="BG256" s="126">
        <f>IF(O256="zákl. přenesená",K256,0)</f>
        <v>0</v>
      </c>
      <c r="BH256" s="126">
        <f>IF(O256="sníž. přenesená",K256,0)</f>
        <v>0</v>
      </c>
      <c r="BI256" s="126">
        <f>IF(O256="nulová",K256,0)</f>
        <v>0</v>
      </c>
      <c r="BJ256" s="18" t="s">
        <v>90</v>
      </c>
      <c r="BK256" s="126">
        <f>ROUND(P256*H256,2)</f>
        <v>0</v>
      </c>
      <c r="BL256" s="18" t="s">
        <v>151</v>
      </c>
      <c r="BM256" s="198" t="s">
        <v>375</v>
      </c>
    </row>
    <row r="257" s="2" customFormat="1">
      <c r="A257" s="41"/>
      <c r="B257" s="42"/>
      <c r="C257" s="41"/>
      <c r="D257" s="199" t="s">
        <v>153</v>
      </c>
      <c r="E257" s="41"/>
      <c r="F257" s="200" t="s">
        <v>374</v>
      </c>
      <c r="G257" s="41"/>
      <c r="H257" s="41"/>
      <c r="I257" s="201"/>
      <c r="J257" s="201"/>
      <c r="K257" s="41"/>
      <c r="L257" s="41"/>
      <c r="M257" s="42"/>
      <c r="N257" s="202"/>
      <c r="O257" s="203"/>
      <c r="P257" s="80"/>
      <c r="Q257" s="80"/>
      <c r="R257" s="80"/>
      <c r="S257" s="80"/>
      <c r="T257" s="80"/>
      <c r="U257" s="80"/>
      <c r="V257" s="80"/>
      <c r="W257" s="80"/>
      <c r="X257" s="81"/>
      <c r="Y257" s="41"/>
      <c r="Z257" s="41"/>
      <c r="AA257" s="41"/>
      <c r="AB257" s="41"/>
      <c r="AC257" s="41"/>
      <c r="AD257" s="41"/>
      <c r="AE257" s="41"/>
      <c r="AT257" s="18" t="s">
        <v>153</v>
      </c>
      <c r="AU257" s="18" t="s">
        <v>101</v>
      </c>
    </row>
    <row r="258" s="2" customFormat="1" ht="24.15" customHeight="1">
      <c r="A258" s="41"/>
      <c r="B258" s="185"/>
      <c r="C258" s="186" t="s">
        <v>376</v>
      </c>
      <c r="D258" s="186" t="s">
        <v>146</v>
      </c>
      <c r="E258" s="187" t="s">
        <v>377</v>
      </c>
      <c r="F258" s="188" t="s">
        <v>378</v>
      </c>
      <c r="G258" s="189" t="s">
        <v>315</v>
      </c>
      <c r="H258" s="190">
        <v>1</v>
      </c>
      <c r="I258" s="191"/>
      <c r="J258" s="191"/>
      <c r="K258" s="192">
        <f>ROUND(P258*H258,2)</f>
        <v>0</v>
      </c>
      <c r="L258" s="188" t="s">
        <v>166</v>
      </c>
      <c r="M258" s="42"/>
      <c r="N258" s="193" t="s">
        <v>1</v>
      </c>
      <c r="O258" s="194" t="s">
        <v>48</v>
      </c>
      <c r="P258" s="195">
        <f>I258+J258</f>
        <v>0</v>
      </c>
      <c r="Q258" s="195">
        <f>ROUND(I258*H258,2)</f>
        <v>0</v>
      </c>
      <c r="R258" s="195">
        <f>ROUND(J258*H258,2)</f>
        <v>0</v>
      </c>
      <c r="S258" s="80"/>
      <c r="T258" s="196">
        <f>S258*H258</f>
        <v>0</v>
      </c>
      <c r="U258" s="196">
        <v>0</v>
      </c>
      <c r="V258" s="196">
        <f>U258*H258</f>
        <v>0</v>
      </c>
      <c r="W258" s="196">
        <v>0</v>
      </c>
      <c r="X258" s="197">
        <f>W258*H258</f>
        <v>0</v>
      </c>
      <c r="Y258" s="41"/>
      <c r="Z258" s="41"/>
      <c r="AA258" s="41"/>
      <c r="AB258" s="41"/>
      <c r="AC258" s="41"/>
      <c r="AD258" s="41"/>
      <c r="AE258" s="41"/>
      <c r="AR258" s="198" t="s">
        <v>151</v>
      </c>
      <c r="AT258" s="198" t="s">
        <v>146</v>
      </c>
      <c r="AU258" s="198" t="s">
        <v>101</v>
      </c>
      <c r="AY258" s="18" t="s">
        <v>143</v>
      </c>
      <c r="BE258" s="126">
        <f>IF(O258="základní",K258,0)</f>
        <v>0</v>
      </c>
      <c r="BF258" s="126">
        <f>IF(O258="snížená",K258,0)</f>
        <v>0</v>
      </c>
      <c r="BG258" s="126">
        <f>IF(O258="zákl. přenesená",K258,0)</f>
        <v>0</v>
      </c>
      <c r="BH258" s="126">
        <f>IF(O258="sníž. přenesená",K258,0)</f>
        <v>0</v>
      </c>
      <c r="BI258" s="126">
        <f>IF(O258="nulová",K258,0)</f>
        <v>0</v>
      </c>
      <c r="BJ258" s="18" t="s">
        <v>90</v>
      </c>
      <c r="BK258" s="126">
        <f>ROUND(P258*H258,2)</f>
        <v>0</v>
      </c>
      <c r="BL258" s="18" t="s">
        <v>151</v>
      </c>
      <c r="BM258" s="198" t="s">
        <v>379</v>
      </c>
    </row>
    <row r="259" s="2" customFormat="1">
      <c r="A259" s="41"/>
      <c r="B259" s="42"/>
      <c r="C259" s="41"/>
      <c r="D259" s="199" t="s">
        <v>153</v>
      </c>
      <c r="E259" s="41"/>
      <c r="F259" s="200" t="s">
        <v>380</v>
      </c>
      <c r="G259" s="41"/>
      <c r="H259" s="41"/>
      <c r="I259" s="201"/>
      <c r="J259" s="201"/>
      <c r="K259" s="41"/>
      <c r="L259" s="41"/>
      <c r="M259" s="42"/>
      <c r="N259" s="202"/>
      <c r="O259" s="203"/>
      <c r="P259" s="80"/>
      <c r="Q259" s="80"/>
      <c r="R259" s="80"/>
      <c r="S259" s="80"/>
      <c r="T259" s="80"/>
      <c r="U259" s="80"/>
      <c r="V259" s="80"/>
      <c r="W259" s="80"/>
      <c r="X259" s="81"/>
      <c r="Y259" s="41"/>
      <c r="Z259" s="41"/>
      <c r="AA259" s="41"/>
      <c r="AB259" s="41"/>
      <c r="AC259" s="41"/>
      <c r="AD259" s="41"/>
      <c r="AE259" s="41"/>
      <c r="AT259" s="18" t="s">
        <v>153</v>
      </c>
      <c r="AU259" s="18" t="s">
        <v>101</v>
      </c>
    </row>
    <row r="260" s="2" customFormat="1" ht="14.4" customHeight="1">
      <c r="A260" s="41"/>
      <c r="B260" s="185"/>
      <c r="C260" s="227" t="s">
        <v>381</v>
      </c>
      <c r="D260" s="227" t="s">
        <v>258</v>
      </c>
      <c r="E260" s="228" t="s">
        <v>382</v>
      </c>
      <c r="F260" s="229" t="s">
        <v>383</v>
      </c>
      <c r="G260" s="230" t="s">
        <v>315</v>
      </c>
      <c r="H260" s="231">
        <v>1</v>
      </c>
      <c r="I260" s="232"/>
      <c r="J260" s="233"/>
      <c r="K260" s="234">
        <f>ROUND(P260*H260,2)</f>
        <v>0</v>
      </c>
      <c r="L260" s="229" t="s">
        <v>1</v>
      </c>
      <c r="M260" s="235"/>
      <c r="N260" s="236" t="s">
        <v>1</v>
      </c>
      <c r="O260" s="194" t="s">
        <v>48</v>
      </c>
      <c r="P260" s="195">
        <f>I260+J260</f>
        <v>0</v>
      </c>
      <c r="Q260" s="195">
        <f>ROUND(I260*H260,2)</f>
        <v>0</v>
      </c>
      <c r="R260" s="195">
        <f>ROUND(J260*H260,2)</f>
        <v>0</v>
      </c>
      <c r="S260" s="80"/>
      <c r="T260" s="196">
        <f>S260*H260</f>
        <v>0</v>
      </c>
      <c r="U260" s="196">
        <v>0.0040000000000000001</v>
      </c>
      <c r="V260" s="196">
        <f>U260*H260</f>
        <v>0.0040000000000000001</v>
      </c>
      <c r="W260" s="196">
        <v>0</v>
      </c>
      <c r="X260" s="197">
        <f>W260*H260</f>
        <v>0</v>
      </c>
      <c r="Y260" s="41"/>
      <c r="Z260" s="41"/>
      <c r="AA260" s="41"/>
      <c r="AB260" s="41"/>
      <c r="AC260" s="41"/>
      <c r="AD260" s="41"/>
      <c r="AE260" s="41"/>
      <c r="AR260" s="198" t="s">
        <v>262</v>
      </c>
      <c r="AT260" s="198" t="s">
        <v>258</v>
      </c>
      <c r="AU260" s="198" t="s">
        <v>101</v>
      </c>
      <c r="AY260" s="18" t="s">
        <v>143</v>
      </c>
      <c r="BE260" s="126">
        <f>IF(O260="základní",K260,0)</f>
        <v>0</v>
      </c>
      <c r="BF260" s="126">
        <f>IF(O260="snížená",K260,0)</f>
        <v>0</v>
      </c>
      <c r="BG260" s="126">
        <f>IF(O260="zákl. přenesená",K260,0)</f>
        <v>0</v>
      </c>
      <c r="BH260" s="126">
        <f>IF(O260="sníž. přenesená",K260,0)</f>
        <v>0</v>
      </c>
      <c r="BI260" s="126">
        <f>IF(O260="nulová",K260,0)</f>
        <v>0</v>
      </c>
      <c r="BJ260" s="18" t="s">
        <v>90</v>
      </c>
      <c r="BK260" s="126">
        <f>ROUND(P260*H260,2)</f>
        <v>0</v>
      </c>
      <c r="BL260" s="18" t="s">
        <v>151</v>
      </c>
      <c r="BM260" s="198" t="s">
        <v>384</v>
      </c>
    </row>
    <row r="261" s="2" customFormat="1">
      <c r="A261" s="41"/>
      <c r="B261" s="42"/>
      <c r="C261" s="41"/>
      <c r="D261" s="199" t="s">
        <v>153</v>
      </c>
      <c r="E261" s="41"/>
      <c r="F261" s="200" t="s">
        <v>383</v>
      </c>
      <c r="G261" s="41"/>
      <c r="H261" s="41"/>
      <c r="I261" s="201"/>
      <c r="J261" s="201"/>
      <c r="K261" s="41"/>
      <c r="L261" s="41"/>
      <c r="M261" s="42"/>
      <c r="N261" s="202"/>
      <c r="O261" s="203"/>
      <c r="P261" s="80"/>
      <c r="Q261" s="80"/>
      <c r="R261" s="80"/>
      <c r="S261" s="80"/>
      <c r="T261" s="80"/>
      <c r="U261" s="80"/>
      <c r="V261" s="80"/>
      <c r="W261" s="80"/>
      <c r="X261" s="81"/>
      <c r="Y261" s="41"/>
      <c r="Z261" s="41"/>
      <c r="AA261" s="41"/>
      <c r="AB261" s="41"/>
      <c r="AC261" s="41"/>
      <c r="AD261" s="41"/>
      <c r="AE261" s="41"/>
      <c r="AT261" s="18" t="s">
        <v>153</v>
      </c>
      <c r="AU261" s="18" t="s">
        <v>101</v>
      </c>
    </row>
    <row r="262" s="2" customFormat="1" ht="24.15" customHeight="1">
      <c r="A262" s="41"/>
      <c r="B262" s="185"/>
      <c r="C262" s="186" t="s">
        <v>385</v>
      </c>
      <c r="D262" s="186" t="s">
        <v>146</v>
      </c>
      <c r="E262" s="187" t="s">
        <v>386</v>
      </c>
      <c r="F262" s="188" t="s">
        <v>387</v>
      </c>
      <c r="G262" s="189" t="s">
        <v>315</v>
      </c>
      <c r="H262" s="190">
        <v>1</v>
      </c>
      <c r="I262" s="191"/>
      <c r="J262" s="191"/>
      <c r="K262" s="192">
        <f>ROUND(P262*H262,2)</f>
        <v>0</v>
      </c>
      <c r="L262" s="188" t="s">
        <v>166</v>
      </c>
      <c r="M262" s="42"/>
      <c r="N262" s="193" t="s">
        <v>1</v>
      </c>
      <c r="O262" s="194" t="s">
        <v>48</v>
      </c>
      <c r="P262" s="195">
        <f>I262+J262</f>
        <v>0</v>
      </c>
      <c r="Q262" s="195">
        <f>ROUND(I262*H262,2)</f>
        <v>0</v>
      </c>
      <c r="R262" s="195">
        <f>ROUND(J262*H262,2)</f>
        <v>0</v>
      </c>
      <c r="S262" s="80"/>
      <c r="T262" s="196">
        <f>S262*H262</f>
        <v>0</v>
      </c>
      <c r="U262" s="196">
        <v>0</v>
      </c>
      <c r="V262" s="196">
        <f>U262*H262</f>
        <v>0</v>
      </c>
      <c r="W262" s="196">
        <v>0</v>
      </c>
      <c r="X262" s="197">
        <f>W262*H262</f>
        <v>0</v>
      </c>
      <c r="Y262" s="41"/>
      <c r="Z262" s="41"/>
      <c r="AA262" s="41"/>
      <c r="AB262" s="41"/>
      <c r="AC262" s="41"/>
      <c r="AD262" s="41"/>
      <c r="AE262" s="41"/>
      <c r="AR262" s="198" t="s">
        <v>151</v>
      </c>
      <c r="AT262" s="198" t="s">
        <v>146</v>
      </c>
      <c r="AU262" s="198" t="s">
        <v>101</v>
      </c>
      <c r="AY262" s="18" t="s">
        <v>143</v>
      </c>
      <c r="BE262" s="126">
        <f>IF(O262="základní",K262,0)</f>
        <v>0</v>
      </c>
      <c r="BF262" s="126">
        <f>IF(O262="snížená",K262,0)</f>
        <v>0</v>
      </c>
      <c r="BG262" s="126">
        <f>IF(O262="zákl. přenesená",K262,0)</f>
        <v>0</v>
      </c>
      <c r="BH262" s="126">
        <f>IF(O262="sníž. přenesená",K262,0)</f>
        <v>0</v>
      </c>
      <c r="BI262" s="126">
        <f>IF(O262="nulová",K262,0)</f>
        <v>0</v>
      </c>
      <c r="BJ262" s="18" t="s">
        <v>90</v>
      </c>
      <c r="BK262" s="126">
        <f>ROUND(P262*H262,2)</f>
        <v>0</v>
      </c>
      <c r="BL262" s="18" t="s">
        <v>151</v>
      </c>
      <c r="BM262" s="198" t="s">
        <v>388</v>
      </c>
    </row>
    <row r="263" s="2" customFormat="1">
      <c r="A263" s="41"/>
      <c r="B263" s="42"/>
      <c r="C263" s="41"/>
      <c r="D263" s="199" t="s">
        <v>153</v>
      </c>
      <c r="E263" s="41"/>
      <c r="F263" s="200" t="s">
        <v>389</v>
      </c>
      <c r="G263" s="41"/>
      <c r="H263" s="41"/>
      <c r="I263" s="201"/>
      <c r="J263" s="201"/>
      <c r="K263" s="41"/>
      <c r="L263" s="41"/>
      <c r="M263" s="42"/>
      <c r="N263" s="202"/>
      <c r="O263" s="203"/>
      <c r="P263" s="80"/>
      <c r="Q263" s="80"/>
      <c r="R263" s="80"/>
      <c r="S263" s="80"/>
      <c r="T263" s="80"/>
      <c r="U263" s="80"/>
      <c r="V263" s="80"/>
      <c r="W263" s="80"/>
      <c r="X263" s="81"/>
      <c r="Y263" s="41"/>
      <c r="Z263" s="41"/>
      <c r="AA263" s="41"/>
      <c r="AB263" s="41"/>
      <c r="AC263" s="41"/>
      <c r="AD263" s="41"/>
      <c r="AE263" s="41"/>
      <c r="AT263" s="18" t="s">
        <v>153</v>
      </c>
      <c r="AU263" s="18" t="s">
        <v>101</v>
      </c>
    </row>
    <row r="264" s="2" customFormat="1" ht="14.4" customHeight="1">
      <c r="A264" s="41"/>
      <c r="B264" s="185"/>
      <c r="C264" s="227" t="s">
        <v>390</v>
      </c>
      <c r="D264" s="227" t="s">
        <v>258</v>
      </c>
      <c r="E264" s="228" t="s">
        <v>391</v>
      </c>
      <c r="F264" s="229" t="s">
        <v>392</v>
      </c>
      <c r="G264" s="230" t="s">
        <v>315</v>
      </c>
      <c r="H264" s="231">
        <v>1</v>
      </c>
      <c r="I264" s="232"/>
      <c r="J264" s="233"/>
      <c r="K264" s="234">
        <f>ROUND(P264*H264,2)</f>
        <v>0</v>
      </c>
      <c r="L264" s="229" t="s">
        <v>1</v>
      </c>
      <c r="M264" s="235"/>
      <c r="N264" s="236" t="s">
        <v>1</v>
      </c>
      <c r="O264" s="194" t="s">
        <v>48</v>
      </c>
      <c r="P264" s="195">
        <f>I264+J264</f>
        <v>0</v>
      </c>
      <c r="Q264" s="195">
        <f>ROUND(I264*H264,2)</f>
        <v>0</v>
      </c>
      <c r="R264" s="195">
        <f>ROUND(J264*H264,2)</f>
        <v>0</v>
      </c>
      <c r="S264" s="80"/>
      <c r="T264" s="196">
        <f>S264*H264</f>
        <v>0</v>
      </c>
      <c r="U264" s="196">
        <v>0.0050000000000000001</v>
      </c>
      <c r="V264" s="196">
        <f>U264*H264</f>
        <v>0.0050000000000000001</v>
      </c>
      <c r="W264" s="196">
        <v>0</v>
      </c>
      <c r="X264" s="197">
        <f>W264*H264</f>
        <v>0</v>
      </c>
      <c r="Y264" s="41"/>
      <c r="Z264" s="41"/>
      <c r="AA264" s="41"/>
      <c r="AB264" s="41"/>
      <c r="AC264" s="41"/>
      <c r="AD264" s="41"/>
      <c r="AE264" s="41"/>
      <c r="AR264" s="198" t="s">
        <v>262</v>
      </c>
      <c r="AT264" s="198" t="s">
        <v>258</v>
      </c>
      <c r="AU264" s="198" t="s">
        <v>101</v>
      </c>
      <c r="AY264" s="18" t="s">
        <v>143</v>
      </c>
      <c r="BE264" s="126">
        <f>IF(O264="základní",K264,0)</f>
        <v>0</v>
      </c>
      <c r="BF264" s="126">
        <f>IF(O264="snížená",K264,0)</f>
        <v>0</v>
      </c>
      <c r="BG264" s="126">
        <f>IF(O264="zákl. přenesená",K264,0)</f>
        <v>0</v>
      </c>
      <c r="BH264" s="126">
        <f>IF(O264="sníž. přenesená",K264,0)</f>
        <v>0</v>
      </c>
      <c r="BI264" s="126">
        <f>IF(O264="nulová",K264,0)</f>
        <v>0</v>
      </c>
      <c r="BJ264" s="18" t="s">
        <v>90</v>
      </c>
      <c r="BK264" s="126">
        <f>ROUND(P264*H264,2)</f>
        <v>0</v>
      </c>
      <c r="BL264" s="18" t="s">
        <v>151</v>
      </c>
      <c r="BM264" s="198" t="s">
        <v>393</v>
      </c>
    </row>
    <row r="265" s="2" customFormat="1">
      <c r="A265" s="41"/>
      <c r="B265" s="42"/>
      <c r="C265" s="41"/>
      <c r="D265" s="199" t="s">
        <v>153</v>
      </c>
      <c r="E265" s="41"/>
      <c r="F265" s="200" t="s">
        <v>392</v>
      </c>
      <c r="G265" s="41"/>
      <c r="H265" s="41"/>
      <c r="I265" s="201"/>
      <c r="J265" s="201"/>
      <c r="K265" s="41"/>
      <c r="L265" s="41"/>
      <c r="M265" s="42"/>
      <c r="N265" s="202"/>
      <c r="O265" s="203"/>
      <c r="P265" s="80"/>
      <c r="Q265" s="80"/>
      <c r="R265" s="80"/>
      <c r="S265" s="80"/>
      <c r="T265" s="80"/>
      <c r="U265" s="80"/>
      <c r="V265" s="80"/>
      <c r="W265" s="80"/>
      <c r="X265" s="81"/>
      <c r="Y265" s="41"/>
      <c r="Z265" s="41"/>
      <c r="AA265" s="41"/>
      <c r="AB265" s="41"/>
      <c r="AC265" s="41"/>
      <c r="AD265" s="41"/>
      <c r="AE265" s="41"/>
      <c r="AT265" s="18" t="s">
        <v>153</v>
      </c>
      <c r="AU265" s="18" t="s">
        <v>101</v>
      </c>
    </row>
    <row r="266" s="2" customFormat="1" ht="24.15" customHeight="1">
      <c r="A266" s="41"/>
      <c r="B266" s="185"/>
      <c r="C266" s="186" t="s">
        <v>394</v>
      </c>
      <c r="D266" s="186" t="s">
        <v>146</v>
      </c>
      <c r="E266" s="187" t="s">
        <v>395</v>
      </c>
      <c r="F266" s="188" t="s">
        <v>396</v>
      </c>
      <c r="G266" s="189" t="s">
        <v>315</v>
      </c>
      <c r="H266" s="190">
        <v>7</v>
      </c>
      <c r="I266" s="191"/>
      <c r="J266" s="191"/>
      <c r="K266" s="192">
        <f>ROUND(P266*H266,2)</f>
        <v>0</v>
      </c>
      <c r="L266" s="188" t="s">
        <v>166</v>
      </c>
      <c r="M266" s="42"/>
      <c r="N266" s="193" t="s">
        <v>1</v>
      </c>
      <c r="O266" s="194" t="s">
        <v>48</v>
      </c>
      <c r="P266" s="195">
        <f>I266+J266</f>
        <v>0</v>
      </c>
      <c r="Q266" s="195">
        <f>ROUND(I266*H266,2)</f>
        <v>0</v>
      </c>
      <c r="R266" s="195">
        <f>ROUND(J266*H266,2)</f>
        <v>0</v>
      </c>
      <c r="S266" s="80"/>
      <c r="T266" s="196">
        <f>S266*H266</f>
        <v>0</v>
      </c>
      <c r="U266" s="196">
        <v>2.1167600000000002</v>
      </c>
      <c r="V266" s="196">
        <f>U266*H266</f>
        <v>14.817320000000002</v>
      </c>
      <c r="W266" s="196">
        <v>0</v>
      </c>
      <c r="X266" s="197">
        <f>W266*H266</f>
        <v>0</v>
      </c>
      <c r="Y266" s="41"/>
      <c r="Z266" s="41"/>
      <c r="AA266" s="41"/>
      <c r="AB266" s="41"/>
      <c r="AC266" s="41"/>
      <c r="AD266" s="41"/>
      <c r="AE266" s="41"/>
      <c r="AR266" s="198" t="s">
        <v>151</v>
      </c>
      <c r="AT266" s="198" t="s">
        <v>146</v>
      </c>
      <c r="AU266" s="198" t="s">
        <v>101</v>
      </c>
      <c r="AY266" s="18" t="s">
        <v>143</v>
      </c>
      <c r="BE266" s="126">
        <f>IF(O266="základní",K266,0)</f>
        <v>0</v>
      </c>
      <c r="BF266" s="126">
        <f>IF(O266="snížená",K266,0)</f>
        <v>0</v>
      </c>
      <c r="BG266" s="126">
        <f>IF(O266="zákl. přenesená",K266,0)</f>
        <v>0</v>
      </c>
      <c r="BH266" s="126">
        <f>IF(O266="sníž. přenesená",K266,0)</f>
        <v>0</v>
      </c>
      <c r="BI266" s="126">
        <f>IF(O266="nulová",K266,0)</f>
        <v>0</v>
      </c>
      <c r="BJ266" s="18" t="s">
        <v>90</v>
      </c>
      <c r="BK266" s="126">
        <f>ROUND(P266*H266,2)</f>
        <v>0</v>
      </c>
      <c r="BL266" s="18" t="s">
        <v>151</v>
      </c>
      <c r="BM266" s="198" t="s">
        <v>397</v>
      </c>
    </row>
    <row r="267" s="2" customFormat="1">
      <c r="A267" s="41"/>
      <c r="B267" s="42"/>
      <c r="C267" s="41"/>
      <c r="D267" s="199" t="s">
        <v>153</v>
      </c>
      <c r="E267" s="41"/>
      <c r="F267" s="200" t="s">
        <v>398</v>
      </c>
      <c r="G267" s="41"/>
      <c r="H267" s="41"/>
      <c r="I267" s="201"/>
      <c r="J267" s="201"/>
      <c r="K267" s="41"/>
      <c r="L267" s="41"/>
      <c r="M267" s="42"/>
      <c r="N267" s="202"/>
      <c r="O267" s="203"/>
      <c r="P267" s="80"/>
      <c r="Q267" s="80"/>
      <c r="R267" s="80"/>
      <c r="S267" s="80"/>
      <c r="T267" s="80"/>
      <c r="U267" s="80"/>
      <c r="V267" s="80"/>
      <c r="W267" s="80"/>
      <c r="X267" s="81"/>
      <c r="Y267" s="41"/>
      <c r="Z267" s="41"/>
      <c r="AA267" s="41"/>
      <c r="AB267" s="41"/>
      <c r="AC267" s="41"/>
      <c r="AD267" s="41"/>
      <c r="AE267" s="41"/>
      <c r="AT267" s="18" t="s">
        <v>153</v>
      </c>
      <c r="AU267" s="18" t="s">
        <v>101</v>
      </c>
    </row>
    <row r="268" s="2" customFormat="1" ht="24.15" customHeight="1">
      <c r="A268" s="41"/>
      <c r="B268" s="185"/>
      <c r="C268" s="186" t="s">
        <v>399</v>
      </c>
      <c r="D268" s="186" t="s">
        <v>146</v>
      </c>
      <c r="E268" s="187" t="s">
        <v>400</v>
      </c>
      <c r="F268" s="188" t="s">
        <v>401</v>
      </c>
      <c r="G268" s="189" t="s">
        <v>315</v>
      </c>
      <c r="H268" s="190">
        <v>3</v>
      </c>
      <c r="I268" s="191"/>
      <c r="J268" s="191"/>
      <c r="K268" s="192">
        <f>ROUND(P268*H268,2)</f>
        <v>0</v>
      </c>
      <c r="L268" s="188" t="s">
        <v>150</v>
      </c>
      <c r="M268" s="42"/>
      <c r="N268" s="193" t="s">
        <v>1</v>
      </c>
      <c r="O268" s="194" t="s">
        <v>48</v>
      </c>
      <c r="P268" s="195">
        <f>I268+J268</f>
        <v>0</v>
      </c>
      <c r="Q268" s="195">
        <f>ROUND(I268*H268,2)</f>
        <v>0</v>
      </c>
      <c r="R268" s="195">
        <f>ROUND(J268*H268,2)</f>
        <v>0</v>
      </c>
      <c r="S268" s="80"/>
      <c r="T268" s="196">
        <f>S268*H268</f>
        <v>0</v>
      </c>
      <c r="U268" s="196">
        <v>0.035729999999999998</v>
      </c>
      <c r="V268" s="196">
        <f>U268*H268</f>
        <v>0.10718999999999999</v>
      </c>
      <c r="W268" s="196">
        <v>0</v>
      </c>
      <c r="X268" s="197">
        <f>W268*H268</f>
        <v>0</v>
      </c>
      <c r="Y268" s="41"/>
      <c r="Z268" s="41"/>
      <c r="AA268" s="41"/>
      <c r="AB268" s="41"/>
      <c r="AC268" s="41"/>
      <c r="AD268" s="41"/>
      <c r="AE268" s="41"/>
      <c r="AR268" s="198" t="s">
        <v>151</v>
      </c>
      <c r="AT268" s="198" t="s">
        <v>146</v>
      </c>
      <c r="AU268" s="198" t="s">
        <v>101</v>
      </c>
      <c r="AY268" s="18" t="s">
        <v>143</v>
      </c>
      <c r="BE268" s="126">
        <f>IF(O268="základní",K268,0)</f>
        <v>0</v>
      </c>
      <c r="BF268" s="126">
        <f>IF(O268="snížená",K268,0)</f>
        <v>0</v>
      </c>
      <c r="BG268" s="126">
        <f>IF(O268="zákl. přenesená",K268,0)</f>
        <v>0</v>
      </c>
      <c r="BH268" s="126">
        <f>IF(O268="sníž. přenesená",K268,0)</f>
        <v>0</v>
      </c>
      <c r="BI268" s="126">
        <f>IF(O268="nulová",K268,0)</f>
        <v>0</v>
      </c>
      <c r="BJ268" s="18" t="s">
        <v>90</v>
      </c>
      <c r="BK268" s="126">
        <f>ROUND(P268*H268,2)</f>
        <v>0</v>
      </c>
      <c r="BL268" s="18" t="s">
        <v>151</v>
      </c>
      <c r="BM268" s="198" t="s">
        <v>402</v>
      </c>
    </row>
    <row r="269" s="2" customFormat="1">
      <c r="A269" s="41"/>
      <c r="B269" s="42"/>
      <c r="C269" s="41"/>
      <c r="D269" s="199" t="s">
        <v>153</v>
      </c>
      <c r="E269" s="41"/>
      <c r="F269" s="200" t="s">
        <v>403</v>
      </c>
      <c r="G269" s="41"/>
      <c r="H269" s="41"/>
      <c r="I269" s="201"/>
      <c r="J269" s="201"/>
      <c r="K269" s="41"/>
      <c r="L269" s="41"/>
      <c r="M269" s="42"/>
      <c r="N269" s="202"/>
      <c r="O269" s="203"/>
      <c r="P269" s="80"/>
      <c r="Q269" s="80"/>
      <c r="R269" s="80"/>
      <c r="S269" s="80"/>
      <c r="T269" s="80"/>
      <c r="U269" s="80"/>
      <c r="V269" s="80"/>
      <c r="W269" s="80"/>
      <c r="X269" s="81"/>
      <c r="Y269" s="41"/>
      <c r="Z269" s="41"/>
      <c r="AA269" s="41"/>
      <c r="AB269" s="41"/>
      <c r="AC269" s="41"/>
      <c r="AD269" s="41"/>
      <c r="AE269" s="41"/>
      <c r="AT269" s="18" t="s">
        <v>153</v>
      </c>
      <c r="AU269" s="18" t="s">
        <v>101</v>
      </c>
    </row>
    <row r="270" s="2" customFormat="1" ht="24.15" customHeight="1">
      <c r="A270" s="41"/>
      <c r="B270" s="185"/>
      <c r="C270" s="186" t="s">
        <v>404</v>
      </c>
      <c r="D270" s="186" t="s">
        <v>146</v>
      </c>
      <c r="E270" s="187" t="s">
        <v>405</v>
      </c>
      <c r="F270" s="188" t="s">
        <v>396</v>
      </c>
      <c r="G270" s="189" t="s">
        <v>315</v>
      </c>
      <c r="H270" s="190">
        <v>4</v>
      </c>
      <c r="I270" s="191"/>
      <c r="J270" s="191"/>
      <c r="K270" s="192">
        <f>ROUND(P270*H270,2)</f>
        <v>0</v>
      </c>
      <c r="L270" s="188" t="s">
        <v>150</v>
      </c>
      <c r="M270" s="42"/>
      <c r="N270" s="193" t="s">
        <v>1</v>
      </c>
      <c r="O270" s="194" t="s">
        <v>48</v>
      </c>
      <c r="P270" s="195">
        <f>I270+J270</f>
        <v>0</v>
      </c>
      <c r="Q270" s="195">
        <f>ROUND(I270*H270,2)</f>
        <v>0</v>
      </c>
      <c r="R270" s="195">
        <f>ROUND(J270*H270,2)</f>
        <v>0</v>
      </c>
      <c r="S270" s="80"/>
      <c r="T270" s="196">
        <f>S270*H270</f>
        <v>0</v>
      </c>
      <c r="U270" s="196">
        <v>2.1167600000000002</v>
      </c>
      <c r="V270" s="196">
        <f>U270*H270</f>
        <v>8.4670400000000008</v>
      </c>
      <c r="W270" s="196">
        <v>0</v>
      </c>
      <c r="X270" s="197">
        <f>W270*H270</f>
        <v>0</v>
      </c>
      <c r="Y270" s="41"/>
      <c r="Z270" s="41"/>
      <c r="AA270" s="41"/>
      <c r="AB270" s="41"/>
      <c r="AC270" s="41"/>
      <c r="AD270" s="41"/>
      <c r="AE270" s="41"/>
      <c r="AR270" s="198" t="s">
        <v>151</v>
      </c>
      <c r="AT270" s="198" t="s">
        <v>146</v>
      </c>
      <c r="AU270" s="198" t="s">
        <v>101</v>
      </c>
      <c r="AY270" s="18" t="s">
        <v>143</v>
      </c>
      <c r="BE270" s="126">
        <f>IF(O270="základní",K270,0)</f>
        <v>0</v>
      </c>
      <c r="BF270" s="126">
        <f>IF(O270="snížená",K270,0)</f>
        <v>0</v>
      </c>
      <c r="BG270" s="126">
        <f>IF(O270="zákl. přenesená",K270,0)</f>
        <v>0</v>
      </c>
      <c r="BH270" s="126">
        <f>IF(O270="sníž. přenesená",K270,0)</f>
        <v>0</v>
      </c>
      <c r="BI270" s="126">
        <f>IF(O270="nulová",K270,0)</f>
        <v>0</v>
      </c>
      <c r="BJ270" s="18" t="s">
        <v>90</v>
      </c>
      <c r="BK270" s="126">
        <f>ROUND(P270*H270,2)</f>
        <v>0</v>
      </c>
      <c r="BL270" s="18" t="s">
        <v>151</v>
      </c>
      <c r="BM270" s="198" t="s">
        <v>406</v>
      </c>
    </row>
    <row r="271" s="2" customFormat="1">
      <c r="A271" s="41"/>
      <c r="B271" s="42"/>
      <c r="C271" s="41"/>
      <c r="D271" s="199" t="s">
        <v>153</v>
      </c>
      <c r="E271" s="41"/>
      <c r="F271" s="200" t="s">
        <v>398</v>
      </c>
      <c r="G271" s="41"/>
      <c r="H271" s="41"/>
      <c r="I271" s="201"/>
      <c r="J271" s="201"/>
      <c r="K271" s="41"/>
      <c r="L271" s="41"/>
      <c r="M271" s="42"/>
      <c r="N271" s="202"/>
      <c r="O271" s="203"/>
      <c r="P271" s="80"/>
      <c r="Q271" s="80"/>
      <c r="R271" s="80"/>
      <c r="S271" s="80"/>
      <c r="T271" s="80"/>
      <c r="U271" s="80"/>
      <c r="V271" s="80"/>
      <c r="W271" s="80"/>
      <c r="X271" s="81"/>
      <c r="Y271" s="41"/>
      <c r="Z271" s="41"/>
      <c r="AA271" s="41"/>
      <c r="AB271" s="41"/>
      <c r="AC271" s="41"/>
      <c r="AD271" s="41"/>
      <c r="AE271" s="41"/>
      <c r="AT271" s="18" t="s">
        <v>153</v>
      </c>
      <c r="AU271" s="18" t="s">
        <v>101</v>
      </c>
    </row>
    <row r="272" s="2" customFormat="1" ht="24.15" customHeight="1">
      <c r="A272" s="41"/>
      <c r="B272" s="185"/>
      <c r="C272" s="227" t="s">
        <v>407</v>
      </c>
      <c r="D272" s="227" t="s">
        <v>258</v>
      </c>
      <c r="E272" s="228" t="s">
        <v>408</v>
      </c>
      <c r="F272" s="229" t="s">
        <v>409</v>
      </c>
      <c r="G272" s="230" t="s">
        <v>315</v>
      </c>
      <c r="H272" s="231">
        <v>3</v>
      </c>
      <c r="I272" s="232"/>
      <c r="J272" s="233"/>
      <c r="K272" s="234">
        <f>ROUND(P272*H272,2)</f>
        <v>0</v>
      </c>
      <c r="L272" s="229" t="s">
        <v>1</v>
      </c>
      <c r="M272" s="235"/>
      <c r="N272" s="236" t="s">
        <v>1</v>
      </c>
      <c r="O272" s="194" t="s">
        <v>48</v>
      </c>
      <c r="P272" s="195">
        <f>I272+J272</f>
        <v>0</v>
      </c>
      <c r="Q272" s="195">
        <f>ROUND(I272*H272,2)</f>
        <v>0</v>
      </c>
      <c r="R272" s="195">
        <f>ROUND(J272*H272,2)</f>
        <v>0</v>
      </c>
      <c r="S272" s="80"/>
      <c r="T272" s="196">
        <f>S272*H272</f>
        <v>0</v>
      </c>
      <c r="U272" s="196">
        <v>1.23</v>
      </c>
      <c r="V272" s="196">
        <f>U272*H272</f>
        <v>3.6899999999999999</v>
      </c>
      <c r="W272" s="196">
        <v>0</v>
      </c>
      <c r="X272" s="197">
        <f>W272*H272</f>
        <v>0</v>
      </c>
      <c r="Y272" s="41"/>
      <c r="Z272" s="41"/>
      <c r="AA272" s="41"/>
      <c r="AB272" s="41"/>
      <c r="AC272" s="41"/>
      <c r="AD272" s="41"/>
      <c r="AE272" s="41"/>
      <c r="AR272" s="198" t="s">
        <v>262</v>
      </c>
      <c r="AT272" s="198" t="s">
        <v>258</v>
      </c>
      <c r="AU272" s="198" t="s">
        <v>101</v>
      </c>
      <c r="AY272" s="18" t="s">
        <v>143</v>
      </c>
      <c r="BE272" s="126">
        <f>IF(O272="základní",K272,0)</f>
        <v>0</v>
      </c>
      <c r="BF272" s="126">
        <f>IF(O272="snížená",K272,0)</f>
        <v>0</v>
      </c>
      <c r="BG272" s="126">
        <f>IF(O272="zákl. přenesená",K272,0)</f>
        <v>0</v>
      </c>
      <c r="BH272" s="126">
        <f>IF(O272="sníž. přenesená",K272,0)</f>
        <v>0</v>
      </c>
      <c r="BI272" s="126">
        <f>IF(O272="nulová",K272,0)</f>
        <v>0</v>
      </c>
      <c r="BJ272" s="18" t="s">
        <v>90</v>
      </c>
      <c r="BK272" s="126">
        <f>ROUND(P272*H272,2)</f>
        <v>0</v>
      </c>
      <c r="BL272" s="18" t="s">
        <v>151</v>
      </c>
      <c r="BM272" s="198" t="s">
        <v>410</v>
      </c>
    </row>
    <row r="273" s="2" customFormat="1">
      <c r="A273" s="41"/>
      <c r="B273" s="42"/>
      <c r="C273" s="41"/>
      <c r="D273" s="199" t="s">
        <v>153</v>
      </c>
      <c r="E273" s="41"/>
      <c r="F273" s="200" t="s">
        <v>411</v>
      </c>
      <c r="G273" s="41"/>
      <c r="H273" s="41"/>
      <c r="I273" s="201"/>
      <c r="J273" s="201"/>
      <c r="K273" s="41"/>
      <c r="L273" s="41"/>
      <c r="M273" s="42"/>
      <c r="N273" s="202"/>
      <c r="O273" s="203"/>
      <c r="P273" s="80"/>
      <c r="Q273" s="80"/>
      <c r="R273" s="80"/>
      <c r="S273" s="80"/>
      <c r="T273" s="80"/>
      <c r="U273" s="80"/>
      <c r="V273" s="80"/>
      <c r="W273" s="80"/>
      <c r="X273" s="81"/>
      <c r="Y273" s="41"/>
      <c r="Z273" s="41"/>
      <c r="AA273" s="41"/>
      <c r="AB273" s="41"/>
      <c r="AC273" s="41"/>
      <c r="AD273" s="41"/>
      <c r="AE273" s="41"/>
      <c r="AT273" s="18" t="s">
        <v>153</v>
      </c>
      <c r="AU273" s="18" t="s">
        <v>101</v>
      </c>
    </row>
    <row r="274" s="14" customFormat="1">
      <c r="A274" s="14"/>
      <c r="B274" s="212"/>
      <c r="C274" s="14"/>
      <c r="D274" s="199" t="s">
        <v>155</v>
      </c>
      <c r="E274" s="213" t="s">
        <v>1</v>
      </c>
      <c r="F274" s="214" t="s">
        <v>412</v>
      </c>
      <c r="G274" s="14"/>
      <c r="H274" s="213" t="s">
        <v>1</v>
      </c>
      <c r="I274" s="215"/>
      <c r="J274" s="215"/>
      <c r="K274" s="14"/>
      <c r="L274" s="14"/>
      <c r="M274" s="212"/>
      <c r="N274" s="216"/>
      <c r="O274" s="217"/>
      <c r="P274" s="217"/>
      <c r="Q274" s="217"/>
      <c r="R274" s="217"/>
      <c r="S274" s="217"/>
      <c r="T274" s="217"/>
      <c r="U274" s="217"/>
      <c r="V274" s="217"/>
      <c r="W274" s="217"/>
      <c r="X274" s="218"/>
      <c r="Y274" s="14"/>
      <c r="Z274" s="14"/>
      <c r="AA274" s="14"/>
      <c r="AB274" s="14"/>
      <c r="AC274" s="14"/>
      <c r="AD274" s="14"/>
      <c r="AE274" s="14"/>
      <c r="AT274" s="213" t="s">
        <v>155</v>
      </c>
      <c r="AU274" s="213" t="s">
        <v>101</v>
      </c>
      <c r="AV274" s="14" t="s">
        <v>90</v>
      </c>
      <c r="AW274" s="14" t="s">
        <v>4</v>
      </c>
      <c r="AX274" s="14" t="s">
        <v>85</v>
      </c>
      <c r="AY274" s="213" t="s">
        <v>143</v>
      </c>
    </row>
    <row r="275" s="14" customFormat="1">
      <c r="A275" s="14"/>
      <c r="B275" s="212"/>
      <c r="C275" s="14"/>
      <c r="D275" s="199" t="s">
        <v>155</v>
      </c>
      <c r="E275" s="213" t="s">
        <v>1</v>
      </c>
      <c r="F275" s="214" t="s">
        <v>413</v>
      </c>
      <c r="G275" s="14"/>
      <c r="H275" s="213" t="s">
        <v>1</v>
      </c>
      <c r="I275" s="215"/>
      <c r="J275" s="215"/>
      <c r="K275" s="14"/>
      <c r="L275" s="14"/>
      <c r="M275" s="212"/>
      <c r="N275" s="216"/>
      <c r="O275" s="217"/>
      <c r="P275" s="217"/>
      <c r="Q275" s="217"/>
      <c r="R275" s="217"/>
      <c r="S275" s="217"/>
      <c r="T275" s="217"/>
      <c r="U275" s="217"/>
      <c r="V275" s="217"/>
      <c r="W275" s="217"/>
      <c r="X275" s="218"/>
      <c r="Y275" s="14"/>
      <c r="Z275" s="14"/>
      <c r="AA275" s="14"/>
      <c r="AB275" s="14"/>
      <c r="AC275" s="14"/>
      <c r="AD275" s="14"/>
      <c r="AE275" s="14"/>
      <c r="AT275" s="213" t="s">
        <v>155</v>
      </c>
      <c r="AU275" s="213" t="s">
        <v>101</v>
      </c>
      <c r="AV275" s="14" t="s">
        <v>90</v>
      </c>
      <c r="AW275" s="14" t="s">
        <v>4</v>
      </c>
      <c r="AX275" s="14" t="s">
        <v>85</v>
      </c>
      <c r="AY275" s="213" t="s">
        <v>143</v>
      </c>
    </row>
    <row r="276" s="13" customFormat="1">
      <c r="A276" s="13"/>
      <c r="B276" s="204"/>
      <c r="C276" s="13"/>
      <c r="D276" s="199" t="s">
        <v>155</v>
      </c>
      <c r="E276" s="205" t="s">
        <v>1</v>
      </c>
      <c r="F276" s="206" t="s">
        <v>145</v>
      </c>
      <c r="G276" s="13"/>
      <c r="H276" s="207">
        <v>3</v>
      </c>
      <c r="I276" s="208"/>
      <c r="J276" s="208"/>
      <c r="K276" s="13"/>
      <c r="L276" s="13"/>
      <c r="M276" s="204"/>
      <c r="N276" s="209"/>
      <c r="O276" s="210"/>
      <c r="P276" s="210"/>
      <c r="Q276" s="210"/>
      <c r="R276" s="210"/>
      <c r="S276" s="210"/>
      <c r="T276" s="210"/>
      <c r="U276" s="210"/>
      <c r="V276" s="210"/>
      <c r="W276" s="210"/>
      <c r="X276" s="211"/>
      <c r="Y276" s="13"/>
      <c r="Z276" s="13"/>
      <c r="AA276" s="13"/>
      <c r="AB276" s="13"/>
      <c r="AC276" s="13"/>
      <c r="AD276" s="13"/>
      <c r="AE276" s="13"/>
      <c r="AT276" s="205" t="s">
        <v>155</v>
      </c>
      <c r="AU276" s="205" t="s">
        <v>101</v>
      </c>
      <c r="AV276" s="13" t="s">
        <v>101</v>
      </c>
      <c r="AW276" s="13" t="s">
        <v>4</v>
      </c>
      <c r="AX276" s="13" t="s">
        <v>90</v>
      </c>
      <c r="AY276" s="205" t="s">
        <v>143</v>
      </c>
    </row>
    <row r="277" s="2" customFormat="1" ht="24.15" customHeight="1">
      <c r="A277" s="41"/>
      <c r="B277" s="185"/>
      <c r="C277" s="227" t="s">
        <v>414</v>
      </c>
      <c r="D277" s="227" t="s">
        <v>258</v>
      </c>
      <c r="E277" s="228" t="s">
        <v>415</v>
      </c>
      <c r="F277" s="229" t="s">
        <v>416</v>
      </c>
      <c r="G277" s="230" t="s">
        <v>315</v>
      </c>
      <c r="H277" s="231">
        <v>1</v>
      </c>
      <c r="I277" s="232"/>
      <c r="J277" s="233"/>
      <c r="K277" s="234">
        <f>ROUND(P277*H277,2)</f>
        <v>0</v>
      </c>
      <c r="L277" s="229" t="s">
        <v>1</v>
      </c>
      <c r="M277" s="235"/>
      <c r="N277" s="236" t="s">
        <v>1</v>
      </c>
      <c r="O277" s="194" t="s">
        <v>48</v>
      </c>
      <c r="P277" s="195">
        <f>I277+J277</f>
        <v>0</v>
      </c>
      <c r="Q277" s="195">
        <f>ROUND(I277*H277,2)</f>
        <v>0</v>
      </c>
      <c r="R277" s="195">
        <f>ROUND(J277*H277,2)</f>
        <v>0</v>
      </c>
      <c r="S277" s="80"/>
      <c r="T277" s="196">
        <f>S277*H277</f>
        <v>0</v>
      </c>
      <c r="U277" s="196">
        <v>1.23</v>
      </c>
      <c r="V277" s="196">
        <f>U277*H277</f>
        <v>1.23</v>
      </c>
      <c r="W277" s="196">
        <v>0</v>
      </c>
      <c r="X277" s="197">
        <f>W277*H277</f>
        <v>0</v>
      </c>
      <c r="Y277" s="41"/>
      <c r="Z277" s="41"/>
      <c r="AA277" s="41"/>
      <c r="AB277" s="41"/>
      <c r="AC277" s="41"/>
      <c r="AD277" s="41"/>
      <c r="AE277" s="41"/>
      <c r="AR277" s="198" t="s">
        <v>262</v>
      </c>
      <c r="AT277" s="198" t="s">
        <v>258</v>
      </c>
      <c r="AU277" s="198" t="s">
        <v>101</v>
      </c>
      <c r="AY277" s="18" t="s">
        <v>143</v>
      </c>
      <c r="BE277" s="126">
        <f>IF(O277="základní",K277,0)</f>
        <v>0</v>
      </c>
      <c r="BF277" s="126">
        <f>IF(O277="snížená",K277,0)</f>
        <v>0</v>
      </c>
      <c r="BG277" s="126">
        <f>IF(O277="zákl. přenesená",K277,0)</f>
        <v>0</v>
      </c>
      <c r="BH277" s="126">
        <f>IF(O277="sníž. přenesená",K277,0)</f>
        <v>0</v>
      </c>
      <c r="BI277" s="126">
        <f>IF(O277="nulová",K277,0)</f>
        <v>0</v>
      </c>
      <c r="BJ277" s="18" t="s">
        <v>90</v>
      </c>
      <c r="BK277" s="126">
        <f>ROUND(P277*H277,2)</f>
        <v>0</v>
      </c>
      <c r="BL277" s="18" t="s">
        <v>151</v>
      </c>
      <c r="BM277" s="198" t="s">
        <v>417</v>
      </c>
    </row>
    <row r="278" s="2" customFormat="1">
      <c r="A278" s="41"/>
      <c r="B278" s="42"/>
      <c r="C278" s="41"/>
      <c r="D278" s="199" t="s">
        <v>153</v>
      </c>
      <c r="E278" s="41"/>
      <c r="F278" s="200" t="s">
        <v>411</v>
      </c>
      <c r="G278" s="41"/>
      <c r="H278" s="41"/>
      <c r="I278" s="201"/>
      <c r="J278" s="201"/>
      <c r="K278" s="41"/>
      <c r="L278" s="41"/>
      <c r="M278" s="42"/>
      <c r="N278" s="202"/>
      <c r="O278" s="203"/>
      <c r="P278" s="80"/>
      <c r="Q278" s="80"/>
      <c r="R278" s="80"/>
      <c r="S278" s="80"/>
      <c r="T278" s="80"/>
      <c r="U278" s="80"/>
      <c r="V278" s="80"/>
      <c r="W278" s="80"/>
      <c r="X278" s="81"/>
      <c r="Y278" s="41"/>
      <c r="Z278" s="41"/>
      <c r="AA278" s="41"/>
      <c r="AB278" s="41"/>
      <c r="AC278" s="41"/>
      <c r="AD278" s="41"/>
      <c r="AE278" s="41"/>
      <c r="AT278" s="18" t="s">
        <v>153</v>
      </c>
      <c r="AU278" s="18" t="s">
        <v>101</v>
      </c>
    </row>
    <row r="279" s="14" customFormat="1">
      <c r="A279" s="14"/>
      <c r="B279" s="212"/>
      <c r="C279" s="14"/>
      <c r="D279" s="199" t="s">
        <v>155</v>
      </c>
      <c r="E279" s="213" t="s">
        <v>1</v>
      </c>
      <c r="F279" s="214" t="s">
        <v>418</v>
      </c>
      <c r="G279" s="14"/>
      <c r="H279" s="213" t="s">
        <v>1</v>
      </c>
      <c r="I279" s="215"/>
      <c r="J279" s="215"/>
      <c r="K279" s="14"/>
      <c r="L279" s="14"/>
      <c r="M279" s="212"/>
      <c r="N279" s="216"/>
      <c r="O279" s="217"/>
      <c r="P279" s="217"/>
      <c r="Q279" s="217"/>
      <c r="R279" s="217"/>
      <c r="S279" s="217"/>
      <c r="T279" s="217"/>
      <c r="U279" s="217"/>
      <c r="V279" s="217"/>
      <c r="W279" s="217"/>
      <c r="X279" s="218"/>
      <c r="Y279" s="14"/>
      <c r="Z279" s="14"/>
      <c r="AA279" s="14"/>
      <c r="AB279" s="14"/>
      <c r="AC279" s="14"/>
      <c r="AD279" s="14"/>
      <c r="AE279" s="14"/>
      <c r="AT279" s="213" t="s">
        <v>155</v>
      </c>
      <c r="AU279" s="213" t="s">
        <v>101</v>
      </c>
      <c r="AV279" s="14" t="s">
        <v>90</v>
      </c>
      <c r="AW279" s="14" t="s">
        <v>4</v>
      </c>
      <c r="AX279" s="14" t="s">
        <v>85</v>
      </c>
      <c r="AY279" s="213" t="s">
        <v>143</v>
      </c>
    </row>
    <row r="280" s="14" customFormat="1">
      <c r="A280" s="14"/>
      <c r="B280" s="212"/>
      <c r="C280" s="14"/>
      <c r="D280" s="199" t="s">
        <v>155</v>
      </c>
      <c r="E280" s="213" t="s">
        <v>1</v>
      </c>
      <c r="F280" s="214" t="s">
        <v>413</v>
      </c>
      <c r="G280" s="14"/>
      <c r="H280" s="213" t="s">
        <v>1</v>
      </c>
      <c r="I280" s="215"/>
      <c r="J280" s="215"/>
      <c r="K280" s="14"/>
      <c r="L280" s="14"/>
      <c r="M280" s="212"/>
      <c r="N280" s="216"/>
      <c r="O280" s="217"/>
      <c r="P280" s="217"/>
      <c r="Q280" s="217"/>
      <c r="R280" s="217"/>
      <c r="S280" s="217"/>
      <c r="T280" s="217"/>
      <c r="U280" s="217"/>
      <c r="V280" s="217"/>
      <c r="W280" s="217"/>
      <c r="X280" s="218"/>
      <c r="Y280" s="14"/>
      <c r="Z280" s="14"/>
      <c r="AA280" s="14"/>
      <c r="AB280" s="14"/>
      <c r="AC280" s="14"/>
      <c r="AD280" s="14"/>
      <c r="AE280" s="14"/>
      <c r="AT280" s="213" t="s">
        <v>155</v>
      </c>
      <c r="AU280" s="213" t="s">
        <v>101</v>
      </c>
      <c r="AV280" s="14" t="s">
        <v>90</v>
      </c>
      <c r="AW280" s="14" t="s">
        <v>4</v>
      </c>
      <c r="AX280" s="14" t="s">
        <v>85</v>
      </c>
      <c r="AY280" s="213" t="s">
        <v>143</v>
      </c>
    </row>
    <row r="281" s="13" customFormat="1">
      <c r="A281" s="13"/>
      <c r="B281" s="204"/>
      <c r="C281" s="13"/>
      <c r="D281" s="199" t="s">
        <v>155</v>
      </c>
      <c r="E281" s="205" t="s">
        <v>1</v>
      </c>
      <c r="F281" s="206" t="s">
        <v>90</v>
      </c>
      <c r="G281" s="13"/>
      <c r="H281" s="207">
        <v>1</v>
      </c>
      <c r="I281" s="208"/>
      <c r="J281" s="208"/>
      <c r="K281" s="13"/>
      <c r="L281" s="13"/>
      <c r="M281" s="204"/>
      <c r="N281" s="209"/>
      <c r="O281" s="210"/>
      <c r="P281" s="210"/>
      <c r="Q281" s="210"/>
      <c r="R281" s="210"/>
      <c r="S281" s="210"/>
      <c r="T281" s="210"/>
      <c r="U281" s="210"/>
      <c r="V281" s="210"/>
      <c r="W281" s="210"/>
      <c r="X281" s="211"/>
      <c r="Y281" s="13"/>
      <c r="Z281" s="13"/>
      <c r="AA281" s="13"/>
      <c r="AB281" s="13"/>
      <c r="AC281" s="13"/>
      <c r="AD281" s="13"/>
      <c r="AE281" s="13"/>
      <c r="AT281" s="205" t="s">
        <v>155</v>
      </c>
      <c r="AU281" s="205" t="s">
        <v>101</v>
      </c>
      <c r="AV281" s="13" t="s">
        <v>101</v>
      </c>
      <c r="AW281" s="13" t="s">
        <v>4</v>
      </c>
      <c r="AX281" s="13" t="s">
        <v>90</v>
      </c>
      <c r="AY281" s="205" t="s">
        <v>143</v>
      </c>
    </row>
    <row r="282" s="2" customFormat="1" ht="24.15" customHeight="1">
      <c r="A282" s="41"/>
      <c r="B282" s="185"/>
      <c r="C282" s="227" t="s">
        <v>419</v>
      </c>
      <c r="D282" s="227" t="s">
        <v>258</v>
      </c>
      <c r="E282" s="228" t="s">
        <v>420</v>
      </c>
      <c r="F282" s="229" t="s">
        <v>421</v>
      </c>
      <c r="G282" s="230" t="s">
        <v>315</v>
      </c>
      <c r="H282" s="231">
        <v>1</v>
      </c>
      <c r="I282" s="232"/>
      <c r="J282" s="233"/>
      <c r="K282" s="234">
        <f>ROUND(P282*H282,2)</f>
        <v>0</v>
      </c>
      <c r="L282" s="229" t="s">
        <v>1</v>
      </c>
      <c r="M282" s="235"/>
      <c r="N282" s="236" t="s">
        <v>1</v>
      </c>
      <c r="O282" s="194" t="s">
        <v>48</v>
      </c>
      <c r="P282" s="195">
        <f>I282+J282</f>
        <v>0</v>
      </c>
      <c r="Q282" s="195">
        <f>ROUND(I282*H282,2)</f>
        <v>0</v>
      </c>
      <c r="R282" s="195">
        <f>ROUND(J282*H282,2)</f>
        <v>0</v>
      </c>
      <c r="S282" s="80"/>
      <c r="T282" s="196">
        <f>S282*H282</f>
        <v>0</v>
      </c>
      <c r="U282" s="196">
        <v>1.23</v>
      </c>
      <c r="V282" s="196">
        <f>U282*H282</f>
        <v>1.23</v>
      </c>
      <c r="W282" s="196">
        <v>0</v>
      </c>
      <c r="X282" s="197">
        <f>W282*H282</f>
        <v>0</v>
      </c>
      <c r="Y282" s="41"/>
      <c r="Z282" s="41"/>
      <c r="AA282" s="41"/>
      <c r="AB282" s="41"/>
      <c r="AC282" s="41"/>
      <c r="AD282" s="41"/>
      <c r="AE282" s="41"/>
      <c r="AR282" s="198" t="s">
        <v>262</v>
      </c>
      <c r="AT282" s="198" t="s">
        <v>258</v>
      </c>
      <c r="AU282" s="198" t="s">
        <v>101</v>
      </c>
      <c r="AY282" s="18" t="s">
        <v>143</v>
      </c>
      <c r="BE282" s="126">
        <f>IF(O282="základní",K282,0)</f>
        <v>0</v>
      </c>
      <c r="BF282" s="126">
        <f>IF(O282="snížená",K282,0)</f>
        <v>0</v>
      </c>
      <c r="BG282" s="126">
        <f>IF(O282="zákl. přenesená",K282,0)</f>
        <v>0</v>
      </c>
      <c r="BH282" s="126">
        <f>IF(O282="sníž. přenesená",K282,0)</f>
        <v>0</v>
      </c>
      <c r="BI282" s="126">
        <f>IF(O282="nulová",K282,0)</f>
        <v>0</v>
      </c>
      <c r="BJ282" s="18" t="s">
        <v>90</v>
      </c>
      <c r="BK282" s="126">
        <f>ROUND(P282*H282,2)</f>
        <v>0</v>
      </c>
      <c r="BL282" s="18" t="s">
        <v>151</v>
      </c>
      <c r="BM282" s="198" t="s">
        <v>422</v>
      </c>
    </row>
    <row r="283" s="2" customFormat="1">
      <c r="A283" s="41"/>
      <c r="B283" s="42"/>
      <c r="C283" s="41"/>
      <c r="D283" s="199" t="s">
        <v>153</v>
      </c>
      <c r="E283" s="41"/>
      <c r="F283" s="200" t="s">
        <v>411</v>
      </c>
      <c r="G283" s="41"/>
      <c r="H283" s="41"/>
      <c r="I283" s="201"/>
      <c r="J283" s="201"/>
      <c r="K283" s="41"/>
      <c r="L283" s="41"/>
      <c r="M283" s="42"/>
      <c r="N283" s="202"/>
      <c r="O283" s="203"/>
      <c r="P283" s="80"/>
      <c r="Q283" s="80"/>
      <c r="R283" s="80"/>
      <c r="S283" s="80"/>
      <c r="T283" s="80"/>
      <c r="U283" s="80"/>
      <c r="V283" s="80"/>
      <c r="W283" s="80"/>
      <c r="X283" s="81"/>
      <c r="Y283" s="41"/>
      <c r="Z283" s="41"/>
      <c r="AA283" s="41"/>
      <c r="AB283" s="41"/>
      <c r="AC283" s="41"/>
      <c r="AD283" s="41"/>
      <c r="AE283" s="41"/>
      <c r="AT283" s="18" t="s">
        <v>153</v>
      </c>
      <c r="AU283" s="18" t="s">
        <v>101</v>
      </c>
    </row>
    <row r="284" s="14" customFormat="1">
      <c r="A284" s="14"/>
      <c r="B284" s="212"/>
      <c r="C284" s="14"/>
      <c r="D284" s="199" t="s">
        <v>155</v>
      </c>
      <c r="E284" s="213" t="s">
        <v>1</v>
      </c>
      <c r="F284" s="214" t="s">
        <v>423</v>
      </c>
      <c r="G284" s="14"/>
      <c r="H284" s="213" t="s">
        <v>1</v>
      </c>
      <c r="I284" s="215"/>
      <c r="J284" s="215"/>
      <c r="K284" s="14"/>
      <c r="L284" s="14"/>
      <c r="M284" s="212"/>
      <c r="N284" s="216"/>
      <c r="O284" s="217"/>
      <c r="P284" s="217"/>
      <c r="Q284" s="217"/>
      <c r="R284" s="217"/>
      <c r="S284" s="217"/>
      <c r="T284" s="217"/>
      <c r="U284" s="217"/>
      <c r="V284" s="217"/>
      <c r="W284" s="217"/>
      <c r="X284" s="218"/>
      <c r="Y284" s="14"/>
      <c r="Z284" s="14"/>
      <c r="AA284" s="14"/>
      <c r="AB284" s="14"/>
      <c r="AC284" s="14"/>
      <c r="AD284" s="14"/>
      <c r="AE284" s="14"/>
      <c r="AT284" s="213" t="s">
        <v>155</v>
      </c>
      <c r="AU284" s="213" t="s">
        <v>101</v>
      </c>
      <c r="AV284" s="14" t="s">
        <v>90</v>
      </c>
      <c r="AW284" s="14" t="s">
        <v>4</v>
      </c>
      <c r="AX284" s="14" t="s">
        <v>85</v>
      </c>
      <c r="AY284" s="213" t="s">
        <v>143</v>
      </c>
    </row>
    <row r="285" s="14" customFormat="1">
      <c r="A285" s="14"/>
      <c r="B285" s="212"/>
      <c r="C285" s="14"/>
      <c r="D285" s="199" t="s">
        <v>155</v>
      </c>
      <c r="E285" s="213" t="s">
        <v>1</v>
      </c>
      <c r="F285" s="214" t="s">
        <v>413</v>
      </c>
      <c r="G285" s="14"/>
      <c r="H285" s="213" t="s">
        <v>1</v>
      </c>
      <c r="I285" s="215"/>
      <c r="J285" s="215"/>
      <c r="K285" s="14"/>
      <c r="L285" s="14"/>
      <c r="M285" s="212"/>
      <c r="N285" s="216"/>
      <c r="O285" s="217"/>
      <c r="P285" s="217"/>
      <c r="Q285" s="217"/>
      <c r="R285" s="217"/>
      <c r="S285" s="217"/>
      <c r="T285" s="217"/>
      <c r="U285" s="217"/>
      <c r="V285" s="217"/>
      <c r="W285" s="217"/>
      <c r="X285" s="218"/>
      <c r="Y285" s="14"/>
      <c r="Z285" s="14"/>
      <c r="AA285" s="14"/>
      <c r="AB285" s="14"/>
      <c r="AC285" s="14"/>
      <c r="AD285" s="14"/>
      <c r="AE285" s="14"/>
      <c r="AT285" s="213" t="s">
        <v>155</v>
      </c>
      <c r="AU285" s="213" t="s">
        <v>101</v>
      </c>
      <c r="AV285" s="14" t="s">
        <v>90</v>
      </c>
      <c r="AW285" s="14" t="s">
        <v>4</v>
      </c>
      <c r="AX285" s="14" t="s">
        <v>85</v>
      </c>
      <c r="AY285" s="213" t="s">
        <v>143</v>
      </c>
    </row>
    <row r="286" s="13" customFormat="1">
      <c r="A286" s="13"/>
      <c r="B286" s="204"/>
      <c r="C286" s="13"/>
      <c r="D286" s="199" t="s">
        <v>155</v>
      </c>
      <c r="E286" s="205" t="s">
        <v>1</v>
      </c>
      <c r="F286" s="206" t="s">
        <v>90</v>
      </c>
      <c r="G286" s="13"/>
      <c r="H286" s="207">
        <v>1</v>
      </c>
      <c r="I286" s="208"/>
      <c r="J286" s="208"/>
      <c r="K286" s="13"/>
      <c r="L286" s="13"/>
      <c r="M286" s="204"/>
      <c r="N286" s="209"/>
      <c r="O286" s="210"/>
      <c r="P286" s="210"/>
      <c r="Q286" s="210"/>
      <c r="R286" s="210"/>
      <c r="S286" s="210"/>
      <c r="T286" s="210"/>
      <c r="U286" s="210"/>
      <c r="V286" s="210"/>
      <c r="W286" s="210"/>
      <c r="X286" s="211"/>
      <c r="Y286" s="13"/>
      <c r="Z286" s="13"/>
      <c r="AA286" s="13"/>
      <c r="AB286" s="13"/>
      <c r="AC286" s="13"/>
      <c r="AD286" s="13"/>
      <c r="AE286" s="13"/>
      <c r="AT286" s="205" t="s">
        <v>155</v>
      </c>
      <c r="AU286" s="205" t="s">
        <v>101</v>
      </c>
      <c r="AV286" s="13" t="s">
        <v>101</v>
      </c>
      <c r="AW286" s="13" t="s">
        <v>4</v>
      </c>
      <c r="AX286" s="13" t="s">
        <v>90</v>
      </c>
      <c r="AY286" s="205" t="s">
        <v>143</v>
      </c>
    </row>
    <row r="287" s="2" customFormat="1" ht="24.15" customHeight="1">
      <c r="A287" s="41"/>
      <c r="B287" s="185"/>
      <c r="C287" s="227" t="s">
        <v>424</v>
      </c>
      <c r="D287" s="227" t="s">
        <v>258</v>
      </c>
      <c r="E287" s="228" t="s">
        <v>425</v>
      </c>
      <c r="F287" s="229" t="s">
        <v>426</v>
      </c>
      <c r="G287" s="230" t="s">
        <v>315</v>
      </c>
      <c r="H287" s="231">
        <v>1</v>
      </c>
      <c r="I287" s="232"/>
      <c r="J287" s="233"/>
      <c r="K287" s="234">
        <f>ROUND(P287*H287,2)</f>
        <v>0</v>
      </c>
      <c r="L287" s="229" t="s">
        <v>1</v>
      </c>
      <c r="M287" s="235"/>
      <c r="N287" s="236" t="s">
        <v>1</v>
      </c>
      <c r="O287" s="194" t="s">
        <v>48</v>
      </c>
      <c r="P287" s="195">
        <f>I287+J287</f>
        <v>0</v>
      </c>
      <c r="Q287" s="195">
        <f>ROUND(I287*H287,2)</f>
        <v>0</v>
      </c>
      <c r="R287" s="195">
        <f>ROUND(J287*H287,2)</f>
        <v>0</v>
      </c>
      <c r="S287" s="80"/>
      <c r="T287" s="196">
        <f>S287*H287</f>
        <v>0</v>
      </c>
      <c r="U287" s="196">
        <v>1.23</v>
      </c>
      <c r="V287" s="196">
        <f>U287*H287</f>
        <v>1.23</v>
      </c>
      <c r="W287" s="196">
        <v>0</v>
      </c>
      <c r="X287" s="197">
        <f>W287*H287</f>
        <v>0</v>
      </c>
      <c r="Y287" s="41"/>
      <c r="Z287" s="41"/>
      <c r="AA287" s="41"/>
      <c r="AB287" s="41"/>
      <c r="AC287" s="41"/>
      <c r="AD287" s="41"/>
      <c r="AE287" s="41"/>
      <c r="AR287" s="198" t="s">
        <v>262</v>
      </c>
      <c r="AT287" s="198" t="s">
        <v>258</v>
      </c>
      <c r="AU287" s="198" t="s">
        <v>101</v>
      </c>
      <c r="AY287" s="18" t="s">
        <v>143</v>
      </c>
      <c r="BE287" s="126">
        <f>IF(O287="základní",K287,0)</f>
        <v>0</v>
      </c>
      <c r="BF287" s="126">
        <f>IF(O287="snížená",K287,0)</f>
        <v>0</v>
      </c>
      <c r="BG287" s="126">
        <f>IF(O287="zákl. přenesená",K287,0)</f>
        <v>0</v>
      </c>
      <c r="BH287" s="126">
        <f>IF(O287="sníž. přenesená",K287,0)</f>
        <v>0</v>
      </c>
      <c r="BI287" s="126">
        <f>IF(O287="nulová",K287,0)</f>
        <v>0</v>
      </c>
      <c r="BJ287" s="18" t="s">
        <v>90</v>
      </c>
      <c r="BK287" s="126">
        <f>ROUND(P287*H287,2)</f>
        <v>0</v>
      </c>
      <c r="BL287" s="18" t="s">
        <v>151</v>
      </c>
      <c r="BM287" s="198" t="s">
        <v>427</v>
      </c>
    </row>
    <row r="288" s="2" customFormat="1">
      <c r="A288" s="41"/>
      <c r="B288" s="42"/>
      <c r="C288" s="41"/>
      <c r="D288" s="199" t="s">
        <v>153</v>
      </c>
      <c r="E288" s="41"/>
      <c r="F288" s="200" t="s">
        <v>411</v>
      </c>
      <c r="G288" s="41"/>
      <c r="H288" s="41"/>
      <c r="I288" s="201"/>
      <c r="J288" s="201"/>
      <c r="K288" s="41"/>
      <c r="L288" s="41"/>
      <c r="M288" s="42"/>
      <c r="N288" s="202"/>
      <c r="O288" s="203"/>
      <c r="P288" s="80"/>
      <c r="Q288" s="80"/>
      <c r="R288" s="80"/>
      <c r="S288" s="80"/>
      <c r="T288" s="80"/>
      <c r="U288" s="80"/>
      <c r="V288" s="80"/>
      <c r="W288" s="80"/>
      <c r="X288" s="81"/>
      <c r="Y288" s="41"/>
      <c r="Z288" s="41"/>
      <c r="AA288" s="41"/>
      <c r="AB288" s="41"/>
      <c r="AC288" s="41"/>
      <c r="AD288" s="41"/>
      <c r="AE288" s="41"/>
      <c r="AT288" s="18" t="s">
        <v>153</v>
      </c>
      <c r="AU288" s="18" t="s">
        <v>101</v>
      </c>
    </row>
    <row r="289" s="14" customFormat="1">
      <c r="A289" s="14"/>
      <c r="B289" s="212"/>
      <c r="C289" s="14"/>
      <c r="D289" s="199" t="s">
        <v>155</v>
      </c>
      <c r="E289" s="213" t="s">
        <v>1</v>
      </c>
      <c r="F289" s="214" t="s">
        <v>428</v>
      </c>
      <c r="G289" s="14"/>
      <c r="H289" s="213" t="s">
        <v>1</v>
      </c>
      <c r="I289" s="215"/>
      <c r="J289" s="215"/>
      <c r="K289" s="14"/>
      <c r="L289" s="14"/>
      <c r="M289" s="212"/>
      <c r="N289" s="216"/>
      <c r="O289" s="217"/>
      <c r="P289" s="217"/>
      <c r="Q289" s="217"/>
      <c r="R289" s="217"/>
      <c r="S289" s="217"/>
      <c r="T289" s="217"/>
      <c r="U289" s="217"/>
      <c r="V289" s="217"/>
      <c r="W289" s="217"/>
      <c r="X289" s="218"/>
      <c r="Y289" s="14"/>
      <c r="Z289" s="14"/>
      <c r="AA289" s="14"/>
      <c r="AB289" s="14"/>
      <c r="AC289" s="14"/>
      <c r="AD289" s="14"/>
      <c r="AE289" s="14"/>
      <c r="AT289" s="213" t="s">
        <v>155</v>
      </c>
      <c r="AU289" s="213" t="s">
        <v>101</v>
      </c>
      <c r="AV289" s="14" t="s">
        <v>90</v>
      </c>
      <c r="AW289" s="14" t="s">
        <v>4</v>
      </c>
      <c r="AX289" s="14" t="s">
        <v>85</v>
      </c>
      <c r="AY289" s="213" t="s">
        <v>143</v>
      </c>
    </row>
    <row r="290" s="14" customFormat="1">
      <c r="A290" s="14"/>
      <c r="B290" s="212"/>
      <c r="C290" s="14"/>
      <c r="D290" s="199" t="s">
        <v>155</v>
      </c>
      <c r="E290" s="213" t="s">
        <v>1</v>
      </c>
      <c r="F290" s="214" t="s">
        <v>413</v>
      </c>
      <c r="G290" s="14"/>
      <c r="H290" s="213" t="s">
        <v>1</v>
      </c>
      <c r="I290" s="215"/>
      <c r="J290" s="215"/>
      <c r="K290" s="14"/>
      <c r="L290" s="14"/>
      <c r="M290" s="212"/>
      <c r="N290" s="216"/>
      <c r="O290" s="217"/>
      <c r="P290" s="217"/>
      <c r="Q290" s="217"/>
      <c r="R290" s="217"/>
      <c r="S290" s="217"/>
      <c r="T290" s="217"/>
      <c r="U290" s="217"/>
      <c r="V290" s="217"/>
      <c r="W290" s="217"/>
      <c r="X290" s="218"/>
      <c r="Y290" s="14"/>
      <c r="Z290" s="14"/>
      <c r="AA290" s="14"/>
      <c r="AB290" s="14"/>
      <c r="AC290" s="14"/>
      <c r="AD290" s="14"/>
      <c r="AE290" s="14"/>
      <c r="AT290" s="213" t="s">
        <v>155</v>
      </c>
      <c r="AU290" s="213" t="s">
        <v>101</v>
      </c>
      <c r="AV290" s="14" t="s">
        <v>90</v>
      </c>
      <c r="AW290" s="14" t="s">
        <v>4</v>
      </c>
      <c r="AX290" s="14" t="s">
        <v>85</v>
      </c>
      <c r="AY290" s="213" t="s">
        <v>143</v>
      </c>
    </row>
    <row r="291" s="13" customFormat="1">
      <c r="A291" s="13"/>
      <c r="B291" s="204"/>
      <c r="C291" s="13"/>
      <c r="D291" s="199" t="s">
        <v>155</v>
      </c>
      <c r="E291" s="205" t="s">
        <v>1</v>
      </c>
      <c r="F291" s="206" t="s">
        <v>90</v>
      </c>
      <c r="G291" s="13"/>
      <c r="H291" s="207">
        <v>1</v>
      </c>
      <c r="I291" s="208"/>
      <c r="J291" s="208"/>
      <c r="K291" s="13"/>
      <c r="L291" s="13"/>
      <c r="M291" s="204"/>
      <c r="N291" s="209"/>
      <c r="O291" s="210"/>
      <c r="P291" s="210"/>
      <c r="Q291" s="210"/>
      <c r="R291" s="210"/>
      <c r="S291" s="210"/>
      <c r="T291" s="210"/>
      <c r="U291" s="210"/>
      <c r="V291" s="210"/>
      <c r="W291" s="210"/>
      <c r="X291" s="211"/>
      <c r="Y291" s="13"/>
      <c r="Z291" s="13"/>
      <c r="AA291" s="13"/>
      <c r="AB291" s="13"/>
      <c r="AC291" s="13"/>
      <c r="AD291" s="13"/>
      <c r="AE291" s="13"/>
      <c r="AT291" s="205" t="s">
        <v>155</v>
      </c>
      <c r="AU291" s="205" t="s">
        <v>101</v>
      </c>
      <c r="AV291" s="13" t="s">
        <v>101</v>
      </c>
      <c r="AW291" s="13" t="s">
        <v>4</v>
      </c>
      <c r="AX291" s="13" t="s">
        <v>90</v>
      </c>
      <c r="AY291" s="205" t="s">
        <v>143</v>
      </c>
    </row>
    <row r="292" s="2" customFormat="1" ht="24.15" customHeight="1">
      <c r="A292" s="41"/>
      <c r="B292" s="185"/>
      <c r="C292" s="227" t="s">
        <v>429</v>
      </c>
      <c r="D292" s="227" t="s">
        <v>258</v>
      </c>
      <c r="E292" s="228" t="s">
        <v>430</v>
      </c>
      <c r="F292" s="229" t="s">
        <v>431</v>
      </c>
      <c r="G292" s="230" t="s">
        <v>315</v>
      </c>
      <c r="H292" s="231">
        <v>1</v>
      </c>
      <c r="I292" s="232"/>
      <c r="J292" s="233"/>
      <c r="K292" s="234">
        <f>ROUND(P292*H292,2)</f>
        <v>0</v>
      </c>
      <c r="L292" s="229" t="s">
        <v>1</v>
      </c>
      <c r="M292" s="235"/>
      <c r="N292" s="236" t="s">
        <v>1</v>
      </c>
      <c r="O292" s="194" t="s">
        <v>48</v>
      </c>
      <c r="P292" s="195">
        <f>I292+J292</f>
        <v>0</v>
      </c>
      <c r="Q292" s="195">
        <f>ROUND(I292*H292,2)</f>
        <v>0</v>
      </c>
      <c r="R292" s="195">
        <f>ROUND(J292*H292,2)</f>
        <v>0</v>
      </c>
      <c r="S292" s="80"/>
      <c r="T292" s="196">
        <f>S292*H292</f>
        <v>0</v>
      </c>
      <c r="U292" s="196">
        <v>1.23</v>
      </c>
      <c r="V292" s="196">
        <f>U292*H292</f>
        <v>1.23</v>
      </c>
      <c r="W292" s="196">
        <v>0</v>
      </c>
      <c r="X292" s="197">
        <f>W292*H292</f>
        <v>0</v>
      </c>
      <c r="Y292" s="41"/>
      <c r="Z292" s="41"/>
      <c r="AA292" s="41"/>
      <c r="AB292" s="41"/>
      <c r="AC292" s="41"/>
      <c r="AD292" s="41"/>
      <c r="AE292" s="41"/>
      <c r="AR292" s="198" t="s">
        <v>262</v>
      </c>
      <c r="AT292" s="198" t="s">
        <v>258</v>
      </c>
      <c r="AU292" s="198" t="s">
        <v>101</v>
      </c>
      <c r="AY292" s="18" t="s">
        <v>143</v>
      </c>
      <c r="BE292" s="126">
        <f>IF(O292="základní",K292,0)</f>
        <v>0</v>
      </c>
      <c r="BF292" s="126">
        <f>IF(O292="snížená",K292,0)</f>
        <v>0</v>
      </c>
      <c r="BG292" s="126">
        <f>IF(O292="zákl. přenesená",K292,0)</f>
        <v>0</v>
      </c>
      <c r="BH292" s="126">
        <f>IF(O292="sníž. přenesená",K292,0)</f>
        <v>0</v>
      </c>
      <c r="BI292" s="126">
        <f>IF(O292="nulová",K292,0)</f>
        <v>0</v>
      </c>
      <c r="BJ292" s="18" t="s">
        <v>90</v>
      </c>
      <c r="BK292" s="126">
        <f>ROUND(P292*H292,2)</f>
        <v>0</v>
      </c>
      <c r="BL292" s="18" t="s">
        <v>151</v>
      </c>
      <c r="BM292" s="198" t="s">
        <v>432</v>
      </c>
    </row>
    <row r="293" s="2" customFormat="1">
      <c r="A293" s="41"/>
      <c r="B293" s="42"/>
      <c r="C293" s="41"/>
      <c r="D293" s="199" t="s">
        <v>153</v>
      </c>
      <c r="E293" s="41"/>
      <c r="F293" s="200" t="s">
        <v>411</v>
      </c>
      <c r="G293" s="41"/>
      <c r="H293" s="41"/>
      <c r="I293" s="201"/>
      <c r="J293" s="201"/>
      <c r="K293" s="41"/>
      <c r="L293" s="41"/>
      <c r="M293" s="42"/>
      <c r="N293" s="202"/>
      <c r="O293" s="203"/>
      <c r="P293" s="80"/>
      <c r="Q293" s="80"/>
      <c r="R293" s="80"/>
      <c r="S293" s="80"/>
      <c r="T293" s="80"/>
      <c r="U293" s="80"/>
      <c r="V293" s="80"/>
      <c r="W293" s="80"/>
      <c r="X293" s="81"/>
      <c r="Y293" s="41"/>
      <c r="Z293" s="41"/>
      <c r="AA293" s="41"/>
      <c r="AB293" s="41"/>
      <c r="AC293" s="41"/>
      <c r="AD293" s="41"/>
      <c r="AE293" s="41"/>
      <c r="AT293" s="18" t="s">
        <v>153</v>
      </c>
      <c r="AU293" s="18" t="s">
        <v>101</v>
      </c>
    </row>
    <row r="294" s="14" customFormat="1">
      <c r="A294" s="14"/>
      <c r="B294" s="212"/>
      <c r="C294" s="14"/>
      <c r="D294" s="199" t="s">
        <v>155</v>
      </c>
      <c r="E294" s="213" t="s">
        <v>1</v>
      </c>
      <c r="F294" s="214" t="s">
        <v>433</v>
      </c>
      <c r="G294" s="14"/>
      <c r="H294" s="213" t="s">
        <v>1</v>
      </c>
      <c r="I294" s="215"/>
      <c r="J294" s="215"/>
      <c r="K294" s="14"/>
      <c r="L294" s="14"/>
      <c r="M294" s="212"/>
      <c r="N294" s="216"/>
      <c r="O294" s="217"/>
      <c r="P294" s="217"/>
      <c r="Q294" s="217"/>
      <c r="R294" s="217"/>
      <c r="S294" s="217"/>
      <c r="T294" s="217"/>
      <c r="U294" s="217"/>
      <c r="V294" s="217"/>
      <c r="W294" s="217"/>
      <c r="X294" s="218"/>
      <c r="Y294" s="14"/>
      <c r="Z294" s="14"/>
      <c r="AA294" s="14"/>
      <c r="AB294" s="14"/>
      <c r="AC294" s="14"/>
      <c r="AD294" s="14"/>
      <c r="AE294" s="14"/>
      <c r="AT294" s="213" t="s">
        <v>155</v>
      </c>
      <c r="AU294" s="213" t="s">
        <v>101</v>
      </c>
      <c r="AV294" s="14" t="s">
        <v>90</v>
      </c>
      <c r="AW294" s="14" t="s">
        <v>4</v>
      </c>
      <c r="AX294" s="14" t="s">
        <v>85</v>
      </c>
      <c r="AY294" s="213" t="s">
        <v>143</v>
      </c>
    </row>
    <row r="295" s="14" customFormat="1">
      <c r="A295" s="14"/>
      <c r="B295" s="212"/>
      <c r="C295" s="14"/>
      <c r="D295" s="199" t="s">
        <v>155</v>
      </c>
      <c r="E295" s="213" t="s">
        <v>1</v>
      </c>
      <c r="F295" s="214" t="s">
        <v>413</v>
      </c>
      <c r="G295" s="14"/>
      <c r="H295" s="213" t="s">
        <v>1</v>
      </c>
      <c r="I295" s="215"/>
      <c r="J295" s="215"/>
      <c r="K295" s="14"/>
      <c r="L295" s="14"/>
      <c r="M295" s="212"/>
      <c r="N295" s="216"/>
      <c r="O295" s="217"/>
      <c r="P295" s="217"/>
      <c r="Q295" s="217"/>
      <c r="R295" s="217"/>
      <c r="S295" s="217"/>
      <c r="T295" s="217"/>
      <c r="U295" s="217"/>
      <c r="V295" s="217"/>
      <c r="W295" s="217"/>
      <c r="X295" s="218"/>
      <c r="Y295" s="14"/>
      <c r="Z295" s="14"/>
      <c r="AA295" s="14"/>
      <c r="AB295" s="14"/>
      <c r="AC295" s="14"/>
      <c r="AD295" s="14"/>
      <c r="AE295" s="14"/>
      <c r="AT295" s="213" t="s">
        <v>155</v>
      </c>
      <c r="AU295" s="213" t="s">
        <v>101</v>
      </c>
      <c r="AV295" s="14" t="s">
        <v>90</v>
      </c>
      <c r="AW295" s="14" t="s">
        <v>4</v>
      </c>
      <c r="AX295" s="14" t="s">
        <v>85</v>
      </c>
      <c r="AY295" s="213" t="s">
        <v>143</v>
      </c>
    </row>
    <row r="296" s="13" customFormat="1">
      <c r="A296" s="13"/>
      <c r="B296" s="204"/>
      <c r="C296" s="13"/>
      <c r="D296" s="199" t="s">
        <v>155</v>
      </c>
      <c r="E296" s="205" t="s">
        <v>1</v>
      </c>
      <c r="F296" s="206" t="s">
        <v>90</v>
      </c>
      <c r="G296" s="13"/>
      <c r="H296" s="207">
        <v>1</v>
      </c>
      <c r="I296" s="208"/>
      <c r="J296" s="208"/>
      <c r="K296" s="13"/>
      <c r="L296" s="13"/>
      <c r="M296" s="204"/>
      <c r="N296" s="209"/>
      <c r="O296" s="210"/>
      <c r="P296" s="210"/>
      <c r="Q296" s="210"/>
      <c r="R296" s="210"/>
      <c r="S296" s="210"/>
      <c r="T296" s="210"/>
      <c r="U296" s="210"/>
      <c r="V296" s="210"/>
      <c r="W296" s="210"/>
      <c r="X296" s="211"/>
      <c r="Y296" s="13"/>
      <c r="Z296" s="13"/>
      <c r="AA296" s="13"/>
      <c r="AB296" s="13"/>
      <c r="AC296" s="13"/>
      <c r="AD296" s="13"/>
      <c r="AE296" s="13"/>
      <c r="AT296" s="205" t="s">
        <v>155</v>
      </c>
      <c r="AU296" s="205" t="s">
        <v>101</v>
      </c>
      <c r="AV296" s="13" t="s">
        <v>101</v>
      </c>
      <c r="AW296" s="13" t="s">
        <v>4</v>
      </c>
      <c r="AX296" s="13" t="s">
        <v>90</v>
      </c>
      <c r="AY296" s="205" t="s">
        <v>143</v>
      </c>
    </row>
    <row r="297" s="2" customFormat="1" ht="14.4" customHeight="1">
      <c r="A297" s="41"/>
      <c r="B297" s="185"/>
      <c r="C297" s="227" t="s">
        <v>434</v>
      </c>
      <c r="D297" s="227" t="s">
        <v>258</v>
      </c>
      <c r="E297" s="228" t="s">
        <v>435</v>
      </c>
      <c r="F297" s="229" t="s">
        <v>436</v>
      </c>
      <c r="G297" s="230" t="s">
        <v>315</v>
      </c>
      <c r="H297" s="231">
        <v>5</v>
      </c>
      <c r="I297" s="232"/>
      <c r="J297" s="233"/>
      <c r="K297" s="234">
        <f>ROUND(P297*H297,2)</f>
        <v>0</v>
      </c>
      <c r="L297" s="229" t="s">
        <v>1</v>
      </c>
      <c r="M297" s="235"/>
      <c r="N297" s="236" t="s">
        <v>1</v>
      </c>
      <c r="O297" s="194" t="s">
        <v>48</v>
      </c>
      <c r="P297" s="195">
        <f>I297+J297</f>
        <v>0</v>
      </c>
      <c r="Q297" s="195">
        <f>ROUND(I297*H297,2)</f>
        <v>0</v>
      </c>
      <c r="R297" s="195">
        <f>ROUND(J297*H297,2)</f>
        <v>0</v>
      </c>
      <c r="S297" s="80"/>
      <c r="T297" s="196">
        <f>S297*H297</f>
        <v>0</v>
      </c>
      <c r="U297" s="196">
        <v>0.248</v>
      </c>
      <c r="V297" s="196">
        <f>U297*H297</f>
        <v>1.24</v>
      </c>
      <c r="W297" s="196">
        <v>0</v>
      </c>
      <c r="X297" s="197">
        <f>W297*H297</f>
        <v>0</v>
      </c>
      <c r="Y297" s="41"/>
      <c r="Z297" s="41"/>
      <c r="AA297" s="41"/>
      <c r="AB297" s="41"/>
      <c r="AC297" s="41"/>
      <c r="AD297" s="41"/>
      <c r="AE297" s="41"/>
      <c r="AR297" s="198" t="s">
        <v>262</v>
      </c>
      <c r="AT297" s="198" t="s">
        <v>258</v>
      </c>
      <c r="AU297" s="198" t="s">
        <v>101</v>
      </c>
      <c r="AY297" s="18" t="s">
        <v>143</v>
      </c>
      <c r="BE297" s="126">
        <f>IF(O297="základní",K297,0)</f>
        <v>0</v>
      </c>
      <c r="BF297" s="126">
        <f>IF(O297="snížená",K297,0)</f>
        <v>0</v>
      </c>
      <c r="BG297" s="126">
        <f>IF(O297="zákl. přenesená",K297,0)</f>
        <v>0</v>
      </c>
      <c r="BH297" s="126">
        <f>IF(O297="sníž. přenesená",K297,0)</f>
        <v>0</v>
      </c>
      <c r="BI297" s="126">
        <f>IF(O297="nulová",K297,0)</f>
        <v>0</v>
      </c>
      <c r="BJ297" s="18" t="s">
        <v>90</v>
      </c>
      <c r="BK297" s="126">
        <f>ROUND(P297*H297,2)</f>
        <v>0</v>
      </c>
      <c r="BL297" s="18" t="s">
        <v>151</v>
      </c>
      <c r="BM297" s="198" t="s">
        <v>437</v>
      </c>
    </row>
    <row r="298" s="2" customFormat="1">
      <c r="A298" s="41"/>
      <c r="B298" s="42"/>
      <c r="C298" s="41"/>
      <c r="D298" s="199" t="s">
        <v>153</v>
      </c>
      <c r="E298" s="41"/>
      <c r="F298" s="200" t="s">
        <v>260</v>
      </c>
      <c r="G298" s="41"/>
      <c r="H298" s="41"/>
      <c r="I298" s="201"/>
      <c r="J298" s="201"/>
      <c r="K298" s="41"/>
      <c r="L298" s="41"/>
      <c r="M298" s="42"/>
      <c r="N298" s="202"/>
      <c r="O298" s="203"/>
      <c r="P298" s="80"/>
      <c r="Q298" s="80"/>
      <c r="R298" s="80"/>
      <c r="S298" s="80"/>
      <c r="T298" s="80"/>
      <c r="U298" s="80"/>
      <c r="V298" s="80"/>
      <c r="W298" s="80"/>
      <c r="X298" s="81"/>
      <c r="Y298" s="41"/>
      <c r="Z298" s="41"/>
      <c r="AA298" s="41"/>
      <c r="AB298" s="41"/>
      <c r="AC298" s="41"/>
      <c r="AD298" s="41"/>
      <c r="AE298" s="41"/>
      <c r="AT298" s="18" t="s">
        <v>153</v>
      </c>
      <c r="AU298" s="18" t="s">
        <v>101</v>
      </c>
    </row>
    <row r="299" s="2" customFormat="1" ht="14.4" customHeight="1">
      <c r="A299" s="41"/>
      <c r="B299" s="185"/>
      <c r="C299" s="227" t="s">
        <v>438</v>
      </c>
      <c r="D299" s="227" t="s">
        <v>258</v>
      </c>
      <c r="E299" s="228" t="s">
        <v>439</v>
      </c>
      <c r="F299" s="229" t="s">
        <v>440</v>
      </c>
      <c r="G299" s="230" t="s">
        <v>315</v>
      </c>
      <c r="H299" s="231">
        <v>7</v>
      </c>
      <c r="I299" s="232"/>
      <c r="J299" s="233"/>
      <c r="K299" s="234">
        <f>ROUND(P299*H299,2)</f>
        <v>0</v>
      </c>
      <c r="L299" s="229" t="s">
        <v>1</v>
      </c>
      <c r="M299" s="235"/>
      <c r="N299" s="236" t="s">
        <v>1</v>
      </c>
      <c r="O299" s="194" t="s">
        <v>48</v>
      </c>
      <c r="P299" s="195">
        <f>I299+J299</f>
        <v>0</v>
      </c>
      <c r="Q299" s="195">
        <f>ROUND(I299*H299,2)</f>
        <v>0</v>
      </c>
      <c r="R299" s="195">
        <f>ROUND(J299*H299,2)</f>
        <v>0</v>
      </c>
      <c r="S299" s="80"/>
      <c r="T299" s="196">
        <f>S299*H299</f>
        <v>0</v>
      </c>
      <c r="U299" s="196">
        <v>0.51000000000000001</v>
      </c>
      <c r="V299" s="196">
        <f>U299*H299</f>
        <v>3.5700000000000003</v>
      </c>
      <c r="W299" s="196">
        <v>0</v>
      </c>
      <c r="X299" s="197">
        <f>W299*H299</f>
        <v>0</v>
      </c>
      <c r="Y299" s="41"/>
      <c r="Z299" s="41"/>
      <c r="AA299" s="41"/>
      <c r="AB299" s="41"/>
      <c r="AC299" s="41"/>
      <c r="AD299" s="41"/>
      <c r="AE299" s="41"/>
      <c r="AR299" s="198" t="s">
        <v>262</v>
      </c>
      <c r="AT299" s="198" t="s">
        <v>258</v>
      </c>
      <c r="AU299" s="198" t="s">
        <v>101</v>
      </c>
      <c r="AY299" s="18" t="s">
        <v>143</v>
      </c>
      <c r="BE299" s="126">
        <f>IF(O299="základní",K299,0)</f>
        <v>0</v>
      </c>
      <c r="BF299" s="126">
        <f>IF(O299="snížená",K299,0)</f>
        <v>0</v>
      </c>
      <c r="BG299" s="126">
        <f>IF(O299="zákl. přenesená",K299,0)</f>
        <v>0</v>
      </c>
      <c r="BH299" s="126">
        <f>IF(O299="sníž. přenesená",K299,0)</f>
        <v>0</v>
      </c>
      <c r="BI299" s="126">
        <f>IF(O299="nulová",K299,0)</f>
        <v>0</v>
      </c>
      <c r="BJ299" s="18" t="s">
        <v>90</v>
      </c>
      <c r="BK299" s="126">
        <f>ROUND(P299*H299,2)</f>
        <v>0</v>
      </c>
      <c r="BL299" s="18" t="s">
        <v>151</v>
      </c>
      <c r="BM299" s="198" t="s">
        <v>441</v>
      </c>
    </row>
    <row r="300" s="2" customFormat="1">
      <c r="A300" s="41"/>
      <c r="B300" s="42"/>
      <c r="C300" s="41"/>
      <c r="D300" s="199" t="s">
        <v>153</v>
      </c>
      <c r="E300" s="41"/>
      <c r="F300" s="200" t="s">
        <v>260</v>
      </c>
      <c r="G300" s="41"/>
      <c r="H300" s="41"/>
      <c r="I300" s="201"/>
      <c r="J300" s="201"/>
      <c r="K300" s="41"/>
      <c r="L300" s="41"/>
      <c r="M300" s="42"/>
      <c r="N300" s="202"/>
      <c r="O300" s="203"/>
      <c r="P300" s="80"/>
      <c r="Q300" s="80"/>
      <c r="R300" s="80"/>
      <c r="S300" s="80"/>
      <c r="T300" s="80"/>
      <c r="U300" s="80"/>
      <c r="V300" s="80"/>
      <c r="W300" s="80"/>
      <c r="X300" s="81"/>
      <c r="Y300" s="41"/>
      <c r="Z300" s="41"/>
      <c r="AA300" s="41"/>
      <c r="AB300" s="41"/>
      <c r="AC300" s="41"/>
      <c r="AD300" s="41"/>
      <c r="AE300" s="41"/>
      <c r="AT300" s="18" t="s">
        <v>153</v>
      </c>
      <c r="AU300" s="18" t="s">
        <v>101</v>
      </c>
    </row>
    <row r="301" s="2" customFormat="1" ht="14.4" customHeight="1">
      <c r="A301" s="41"/>
      <c r="B301" s="185"/>
      <c r="C301" s="227" t="s">
        <v>442</v>
      </c>
      <c r="D301" s="227" t="s">
        <v>258</v>
      </c>
      <c r="E301" s="228" t="s">
        <v>443</v>
      </c>
      <c r="F301" s="229" t="s">
        <v>444</v>
      </c>
      <c r="G301" s="230" t="s">
        <v>315</v>
      </c>
      <c r="H301" s="231">
        <v>14</v>
      </c>
      <c r="I301" s="232"/>
      <c r="J301" s="233"/>
      <c r="K301" s="234">
        <f>ROUND(P301*H301,2)</f>
        <v>0</v>
      </c>
      <c r="L301" s="229" t="s">
        <v>1</v>
      </c>
      <c r="M301" s="235"/>
      <c r="N301" s="236" t="s">
        <v>1</v>
      </c>
      <c r="O301" s="194" t="s">
        <v>48</v>
      </c>
      <c r="P301" s="195">
        <f>I301+J301</f>
        <v>0</v>
      </c>
      <c r="Q301" s="195">
        <f>ROUND(I301*H301,2)</f>
        <v>0</v>
      </c>
      <c r="R301" s="195">
        <f>ROUND(J301*H301,2)</f>
        <v>0</v>
      </c>
      <c r="S301" s="80"/>
      <c r="T301" s="196">
        <f>S301*H301</f>
        <v>0</v>
      </c>
      <c r="U301" s="196">
        <v>0.002</v>
      </c>
      <c r="V301" s="196">
        <f>U301*H301</f>
        <v>0.028000000000000001</v>
      </c>
      <c r="W301" s="196">
        <v>0</v>
      </c>
      <c r="X301" s="197">
        <f>W301*H301</f>
        <v>0</v>
      </c>
      <c r="Y301" s="41"/>
      <c r="Z301" s="41"/>
      <c r="AA301" s="41"/>
      <c r="AB301" s="41"/>
      <c r="AC301" s="41"/>
      <c r="AD301" s="41"/>
      <c r="AE301" s="41"/>
      <c r="AR301" s="198" t="s">
        <v>262</v>
      </c>
      <c r="AT301" s="198" t="s">
        <v>258</v>
      </c>
      <c r="AU301" s="198" t="s">
        <v>101</v>
      </c>
      <c r="AY301" s="18" t="s">
        <v>143</v>
      </c>
      <c r="BE301" s="126">
        <f>IF(O301="základní",K301,0)</f>
        <v>0</v>
      </c>
      <c r="BF301" s="126">
        <f>IF(O301="snížená",K301,0)</f>
        <v>0</v>
      </c>
      <c r="BG301" s="126">
        <f>IF(O301="zákl. přenesená",K301,0)</f>
        <v>0</v>
      </c>
      <c r="BH301" s="126">
        <f>IF(O301="sníž. přenesená",K301,0)</f>
        <v>0</v>
      </c>
      <c r="BI301" s="126">
        <f>IF(O301="nulová",K301,0)</f>
        <v>0</v>
      </c>
      <c r="BJ301" s="18" t="s">
        <v>90</v>
      </c>
      <c r="BK301" s="126">
        <f>ROUND(P301*H301,2)</f>
        <v>0</v>
      </c>
      <c r="BL301" s="18" t="s">
        <v>151</v>
      </c>
      <c r="BM301" s="198" t="s">
        <v>445</v>
      </c>
    </row>
    <row r="302" s="2" customFormat="1">
      <c r="A302" s="41"/>
      <c r="B302" s="42"/>
      <c r="C302" s="41"/>
      <c r="D302" s="199" t="s">
        <v>153</v>
      </c>
      <c r="E302" s="41"/>
      <c r="F302" s="200" t="s">
        <v>260</v>
      </c>
      <c r="G302" s="41"/>
      <c r="H302" s="41"/>
      <c r="I302" s="201"/>
      <c r="J302" s="201"/>
      <c r="K302" s="41"/>
      <c r="L302" s="41"/>
      <c r="M302" s="42"/>
      <c r="N302" s="202"/>
      <c r="O302" s="203"/>
      <c r="P302" s="80"/>
      <c r="Q302" s="80"/>
      <c r="R302" s="80"/>
      <c r="S302" s="80"/>
      <c r="T302" s="80"/>
      <c r="U302" s="80"/>
      <c r="V302" s="80"/>
      <c r="W302" s="80"/>
      <c r="X302" s="81"/>
      <c r="Y302" s="41"/>
      <c r="Z302" s="41"/>
      <c r="AA302" s="41"/>
      <c r="AB302" s="41"/>
      <c r="AC302" s="41"/>
      <c r="AD302" s="41"/>
      <c r="AE302" s="41"/>
      <c r="AT302" s="18" t="s">
        <v>153</v>
      </c>
      <c r="AU302" s="18" t="s">
        <v>101</v>
      </c>
    </row>
    <row r="303" s="2" customFormat="1" ht="24.15" customHeight="1">
      <c r="A303" s="41"/>
      <c r="B303" s="185"/>
      <c r="C303" s="186" t="s">
        <v>446</v>
      </c>
      <c r="D303" s="186" t="s">
        <v>146</v>
      </c>
      <c r="E303" s="187" t="s">
        <v>447</v>
      </c>
      <c r="F303" s="188" t="s">
        <v>448</v>
      </c>
      <c r="G303" s="189" t="s">
        <v>315</v>
      </c>
      <c r="H303" s="190">
        <v>5</v>
      </c>
      <c r="I303" s="191"/>
      <c r="J303" s="191"/>
      <c r="K303" s="192">
        <f>ROUND(P303*H303,2)</f>
        <v>0</v>
      </c>
      <c r="L303" s="188" t="s">
        <v>150</v>
      </c>
      <c r="M303" s="42"/>
      <c r="N303" s="193" t="s">
        <v>1</v>
      </c>
      <c r="O303" s="194" t="s">
        <v>48</v>
      </c>
      <c r="P303" s="195">
        <f>I303+J303</f>
        <v>0</v>
      </c>
      <c r="Q303" s="195">
        <f>ROUND(I303*H303,2)</f>
        <v>0</v>
      </c>
      <c r="R303" s="195">
        <f>ROUND(J303*H303,2)</f>
        <v>0</v>
      </c>
      <c r="S303" s="80"/>
      <c r="T303" s="196">
        <f>S303*H303</f>
        <v>0</v>
      </c>
      <c r="U303" s="196">
        <v>0.0066</v>
      </c>
      <c r="V303" s="196">
        <f>U303*H303</f>
        <v>0.033000000000000002</v>
      </c>
      <c r="W303" s="196">
        <v>0</v>
      </c>
      <c r="X303" s="197">
        <f>W303*H303</f>
        <v>0</v>
      </c>
      <c r="Y303" s="41"/>
      <c r="Z303" s="41"/>
      <c r="AA303" s="41"/>
      <c r="AB303" s="41"/>
      <c r="AC303" s="41"/>
      <c r="AD303" s="41"/>
      <c r="AE303" s="41"/>
      <c r="AR303" s="198" t="s">
        <v>151</v>
      </c>
      <c r="AT303" s="198" t="s">
        <v>146</v>
      </c>
      <c r="AU303" s="198" t="s">
        <v>101</v>
      </c>
      <c r="AY303" s="18" t="s">
        <v>143</v>
      </c>
      <c r="BE303" s="126">
        <f>IF(O303="základní",K303,0)</f>
        <v>0</v>
      </c>
      <c r="BF303" s="126">
        <f>IF(O303="snížená",K303,0)</f>
        <v>0</v>
      </c>
      <c r="BG303" s="126">
        <f>IF(O303="zákl. přenesená",K303,0)</f>
        <v>0</v>
      </c>
      <c r="BH303" s="126">
        <f>IF(O303="sníž. přenesená",K303,0)</f>
        <v>0</v>
      </c>
      <c r="BI303" s="126">
        <f>IF(O303="nulová",K303,0)</f>
        <v>0</v>
      </c>
      <c r="BJ303" s="18" t="s">
        <v>90</v>
      </c>
      <c r="BK303" s="126">
        <f>ROUND(P303*H303,2)</f>
        <v>0</v>
      </c>
      <c r="BL303" s="18" t="s">
        <v>151</v>
      </c>
      <c r="BM303" s="198" t="s">
        <v>449</v>
      </c>
    </row>
    <row r="304" s="2" customFormat="1">
      <c r="A304" s="41"/>
      <c r="B304" s="42"/>
      <c r="C304" s="41"/>
      <c r="D304" s="199" t="s">
        <v>153</v>
      </c>
      <c r="E304" s="41"/>
      <c r="F304" s="200" t="s">
        <v>450</v>
      </c>
      <c r="G304" s="41"/>
      <c r="H304" s="41"/>
      <c r="I304" s="201"/>
      <c r="J304" s="201"/>
      <c r="K304" s="41"/>
      <c r="L304" s="41"/>
      <c r="M304" s="42"/>
      <c r="N304" s="202"/>
      <c r="O304" s="203"/>
      <c r="P304" s="80"/>
      <c r="Q304" s="80"/>
      <c r="R304" s="80"/>
      <c r="S304" s="80"/>
      <c r="T304" s="80"/>
      <c r="U304" s="80"/>
      <c r="V304" s="80"/>
      <c r="W304" s="80"/>
      <c r="X304" s="81"/>
      <c r="Y304" s="41"/>
      <c r="Z304" s="41"/>
      <c r="AA304" s="41"/>
      <c r="AB304" s="41"/>
      <c r="AC304" s="41"/>
      <c r="AD304" s="41"/>
      <c r="AE304" s="41"/>
      <c r="AT304" s="18" t="s">
        <v>153</v>
      </c>
      <c r="AU304" s="18" t="s">
        <v>101</v>
      </c>
    </row>
    <row r="305" s="2" customFormat="1" ht="24.15" customHeight="1">
      <c r="A305" s="41"/>
      <c r="B305" s="185"/>
      <c r="C305" s="227" t="s">
        <v>451</v>
      </c>
      <c r="D305" s="227" t="s">
        <v>258</v>
      </c>
      <c r="E305" s="228" t="s">
        <v>452</v>
      </c>
      <c r="F305" s="229" t="s">
        <v>453</v>
      </c>
      <c r="G305" s="230" t="s">
        <v>315</v>
      </c>
      <c r="H305" s="231">
        <v>1</v>
      </c>
      <c r="I305" s="232"/>
      <c r="J305" s="233"/>
      <c r="K305" s="234">
        <f>ROUND(P305*H305,2)</f>
        <v>0</v>
      </c>
      <c r="L305" s="229" t="s">
        <v>1</v>
      </c>
      <c r="M305" s="235"/>
      <c r="N305" s="236" t="s">
        <v>1</v>
      </c>
      <c r="O305" s="194" t="s">
        <v>48</v>
      </c>
      <c r="P305" s="195">
        <f>I305+J305</f>
        <v>0</v>
      </c>
      <c r="Q305" s="195">
        <f>ROUND(I305*H305,2)</f>
        <v>0</v>
      </c>
      <c r="R305" s="195">
        <f>ROUND(J305*H305,2)</f>
        <v>0</v>
      </c>
      <c r="S305" s="80"/>
      <c r="T305" s="196">
        <f>S305*H305</f>
        <v>0</v>
      </c>
      <c r="U305" s="196">
        <v>0.028000000000000001</v>
      </c>
      <c r="V305" s="196">
        <f>U305*H305</f>
        <v>0.028000000000000001</v>
      </c>
      <c r="W305" s="196">
        <v>0</v>
      </c>
      <c r="X305" s="197">
        <f>W305*H305</f>
        <v>0</v>
      </c>
      <c r="Y305" s="41"/>
      <c r="Z305" s="41"/>
      <c r="AA305" s="41"/>
      <c r="AB305" s="41"/>
      <c r="AC305" s="41"/>
      <c r="AD305" s="41"/>
      <c r="AE305" s="41"/>
      <c r="AR305" s="198" t="s">
        <v>262</v>
      </c>
      <c r="AT305" s="198" t="s">
        <v>258</v>
      </c>
      <c r="AU305" s="198" t="s">
        <v>101</v>
      </c>
      <c r="AY305" s="18" t="s">
        <v>143</v>
      </c>
      <c r="BE305" s="126">
        <f>IF(O305="základní",K305,0)</f>
        <v>0</v>
      </c>
      <c r="BF305" s="126">
        <f>IF(O305="snížená",K305,0)</f>
        <v>0</v>
      </c>
      <c r="BG305" s="126">
        <f>IF(O305="zákl. přenesená",K305,0)</f>
        <v>0</v>
      </c>
      <c r="BH305" s="126">
        <f>IF(O305="sníž. přenesená",K305,0)</f>
        <v>0</v>
      </c>
      <c r="BI305" s="126">
        <f>IF(O305="nulová",K305,0)</f>
        <v>0</v>
      </c>
      <c r="BJ305" s="18" t="s">
        <v>90</v>
      </c>
      <c r="BK305" s="126">
        <f>ROUND(P305*H305,2)</f>
        <v>0</v>
      </c>
      <c r="BL305" s="18" t="s">
        <v>151</v>
      </c>
      <c r="BM305" s="198" t="s">
        <v>454</v>
      </c>
    </row>
    <row r="306" s="2" customFormat="1" ht="24.15" customHeight="1">
      <c r="A306" s="41"/>
      <c r="B306" s="185"/>
      <c r="C306" s="227" t="s">
        <v>455</v>
      </c>
      <c r="D306" s="227" t="s">
        <v>258</v>
      </c>
      <c r="E306" s="228" t="s">
        <v>456</v>
      </c>
      <c r="F306" s="229" t="s">
        <v>457</v>
      </c>
      <c r="G306" s="230" t="s">
        <v>315</v>
      </c>
      <c r="H306" s="231">
        <v>1</v>
      </c>
      <c r="I306" s="232"/>
      <c r="J306" s="233"/>
      <c r="K306" s="234">
        <f>ROUND(P306*H306,2)</f>
        <v>0</v>
      </c>
      <c r="L306" s="229" t="s">
        <v>1</v>
      </c>
      <c r="M306" s="235"/>
      <c r="N306" s="236" t="s">
        <v>1</v>
      </c>
      <c r="O306" s="194" t="s">
        <v>48</v>
      </c>
      <c r="P306" s="195">
        <f>I306+J306</f>
        <v>0</v>
      </c>
      <c r="Q306" s="195">
        <f>ROUND(I306*H306,2)</f>
        <v>0</v>
      </c>
      <c r="R306" s="195">
        <f>ROUND(J306*H306,2)</f>
        <v>0</v>
      </c>
      <c r="S306" s="80"/>
      <c r="T306" s="196">
        <f>S306*H306</f>
        <v>0</v>
      </c>
      <c r="U306" s="196">
        <v>0.040000000000000001</v>
      </c>
      <c r="V306" s="196">
        <f>U306*H306</f>
        <v>0.040000000000000001</v>
      </c>
      <c r="W306" s="196">
        <v>0</v>
      </c>
      <c r="X306" s="197">
        <f>W306*H306</f>
        <v>0</v>
      </c>
      <c r="Y306" s="41"/>
      <c r="Z306" s="41"/>
      <c r="AA306" s="41"/>
      <c r="AB306" s="41"/>
      <c r="AC306" s="41"/>
      <c r="AD306" s="41"/>
      <c r="AE306" s="41"/>
      <c r="AR306" s="198" t="s">
        <v>262</v>
      </c>
      <c r="AT306" s="198" t="s">
        <v>258</v>
      </c>
      <c r="AU306" s="198" t="s">
        <v>101</v>
      </c>
      <c r="AY306" s="18" t="s">
        <v>143</v>
      </c>
      <c r="BE306" s="126">
        <f>IF(O306="základní",K306,0)</f>
        <v>0</v>
      </c>
      <c r="BF306" s="126">
        <f>IF(O306="snížená",K306,0)</f>
        <v>0</v>
      </c>
      <c r="BG306" s="126">
        <f>IF(O306="zákl. přenesená",K306,0)</f>
        <v>0</v>
      </c>
      <c r="BH306" s="126">
        <f>IF(O306="sníž. přenesená",K306,0)</f>
        <v>0</v>
      </c>
      <c r="BI306" s="126">
        <f>IF(O306="nulová",K306,0)</f>
        <v>0</v>
      </c>
      <c r="BJ306" s="18" t="s">
        <v>90</v>
      </c>
      <c r="BK306" s="126">
        <f>ROUND(P306*H306,2)</f>
        <v>0</v>
      </c>
      <c r="BL306" s="18" t="s">
        <v>151</v>
      </c>
      <c r="BM306" s="198" t="s">
        <v>458</v>
      </c>
    </row>
    <row r="307" s="2" customFormat="1" ht="24.15" customHeight="1">
      <c r="A307" s="41"/>
      <c r="B307" s="185"/>
      <c r="C307" s="227" t="s">
        <v>459</v>
      </c>
      <c r="D307" s="227" t="s">
        <v>258</v>
      </c>
      <c r="E307" s="228" t="s">
        <v>460</v>
      </c>
      <c r="F307" s="229" t="s">
        <v>461</v>
      </c>
      <c r="G307" s="230" t="s">
        <v>315</v>
      </c>
      <c r="H307" s="231">
        <v>1</v>
      </c>
      <c r="I307" s="232"/>
      <c r="J307" s="233"/>
      <c r="K307" s="234">
        <f>ROUND(P307*H307,2)</f>
        <v>0</v>
      </c>
      <c r="L307" s="229" t="s">
        <v>1</v>
      </c>
      <c r="M307" s="235"/>
      <c r="N307" s="236" t="s">
        <v>1</v>
      </c>
      <c r="O307" s="194" t="s">
        <v>48</v>
      </c>
      <c r="P307" s="195">
        <f>I307+J307</f>
        <v>0</v>
      </c>
      <c r="Q307" s="195">
        <f>ROUND(I307*H307,2)</f>
        <v>0</v>
      </c>
      <c r="R307" s="195">
        <f>ROUND(J307*H307,2)</f>
        <v>0</v>
      </c>
      <c r="S307" s="80"/>
      <c r="T307" s="196">
        <f>S307*H307</f>
        <v>0</v>
      </c>
      <c r="U307" s="196">
        <v>0.052999999999999998</v>
      </c>
      <c r="V307" s="196">
        <f>U307*H307</f>
        <v>0.052999999999999998</v>
      </c>
      <c r="W307" s="196">
        <v>0</v>
      </c>
      <c r="X307" s="197">
        <f>W307*H307</f>
        <v>0</v>
      </c>
      <c r="Y307" s="41"/>
      <c r="Z307" s="41"/>
      <c r="AA307" s="41"/>
      <c r="AB307" s="41"/>
      <c r="AC307" s="41"/>
      <c r="AD307" s="41"/>
      <c r="AE307" s="41"/>
      <c r="AR307" s="198" t="s">
        <v>262</v>
      </c>
      <c r="AT307" s="198" t="s">
        <v>258</v>
      </c>
      <c r="AU307" s="198" t="s">
        <v>101</v>
      </c>
      <c r="AY307" s="18" t="s">
        <v>143</v>
      </c>
      <c r="BE307" s="126">
        <f>IF(O307="základní",K307,0)</f>
        <v>0</v>
      </c>
      <c r="BF307" s="126">
        <f>IF(O307="snížená",K307,0)</f>
        <v>0</v>
      </c>
      <c r="BG307" s="126">
        <f>IF(O307="zákl. přenesená",K307,0)</f>
        <v>0</v>
      </c>
      <c r="BH307" s="126">
        <f>IF(O307="sníž. přenesená",K307,0)</f>
        <v>0</v>
      </c>
      <c r="BI307" s="126">
        <f>IF(O307="nulová",K307,0)</f>
        <v>0</v>
      </c>
      <c r="BJ307" s="18" t="s">
        <v>90</v>
      </c>
      <c r="BK307" s="126">
        <f>ROUND(P307*H307,2)</f>
        <v>0</v>
      </c>
      <c r="BL307" s="18" t="s">
        <v>151</v>
      </c>
      <c r="BM307" s="198" t="s">
        <v>462</v>
      </c>
    </row>
    <row r="308" s="2" customFormat="1" ht="24.15" customHeight="1">
      <c r="A308" s="41"/>
      <c r="B308" s="185"/>
      <c r="C308" s="227" t="s">
        <v>463</v>
      </c>
      <c r="D308" s="227" t="s">
        <v>258</v>
      </c>
      <c r="E308" s="228" t="s">
        <v>464</v>
      </c>
      <c r="F308" s="229" t="s">
        <v>457</v>
      </c>
      <c r="G308" s="230" t="s">
        <v>315</v>
      </c>
      <c r="H308" s="231">
        <v>2</v>
      </c>
      <c r="I308" s="232"/>
      <c r="J308" s="233"/>
      <c r="K308" s="234">
        <f>ROUND(P308*H308,2)</f>
        <v>0</v>
      </c>
      <c r="L308" s="229" t="s">
        <v>1</v>
      </c>
      <c r="M308" s="235"/>
      <c r="N308" s="236" t="s">
        <v>1</v>
      </c>
      <c r="O308" s="194" t="s">
        <v>48</v>
      </c>
      <c r="P308" s="195">
        <f>I308+J308</f>
        <v>0</v>
      </c>
      <c r="Q308" s="195">
        <f>ROUND(I308*H308,2)</f>
        <v>0</v>
      </c>
      <c r="R308" s="195">
        <f>ROUND(J308*H308,2)</f>
        <v>0</v>
      </c>
      <c r="S308" s="80"/>
      <c r="T308" s="196">
        <f>S308*H308</f>
        <v>0</v>
      </c>
      <c r="U308" s="196">
        <v>0.068000000000000005</v>
      </c>
      <c r="V308" s="196">
        <f>U308*H308</f>
        <v>0.13600000000000001</v>
      </c>
      <c r="W308" s="196">
        <v>0</v>
      </c>
      <c r="X308" s="197">
        <f>W308*H308</f>
        <v>0</v>
      </c>
      <c r="Y308" s="41"/>
      <c r="Z308" s="41"/>
      <c r="AA308" s="41"/>
      <c r="AB308" s="41"/>
      <c r="AC308" s="41"/>
      <c r="AD308" s="41"/>
      <c r="AE308" s="41"/>
      <c r="AR308" s="198" t="s">
        <v>262</v>
      </c>
      <c r="AT308" s="198" t="s">
        <v>258</v>
      </c>
      <c r="AU308" s="198" t="s">
        <v>101</v>
      </c>
      <c r="AY308" s="18" t="s">
        <v>143</v>
      </c>
      <c r="BE308" s="126">
        <f>IF(O308="základní",K308,0)</f>
        <v>0</v>
      </c>
      <c r="BF308" s="126">
        <f>IF(O308="snížená",K308,0)</f>
        <v>0</v>
      </c>
      <c r="BG308" s="126">
        <f>IF(O308="zákl. přenesená",K308,0)</f>
        <v>0</v>
      </c>
      <c r="BH308" s="126">
        <f>IF(O308="sníž. přenesená",K308,0)</f>
        <v>0</v>
      </c>
      <c r="BI308" s="126">
        <f>IF(O308="nulová",K308,0)</f>
        <v>0</v>
      </c>
      <c r="BJ308" s="18" t="s">
        <v>90</v>
      </c>
      <c r="BK308" s="126">
        <f>ROUND(P308*H308,2)</f>
        <v>0</v>
      </c>
      <c r="BL308" s="18" t="s">
        <v>151</v>
      </c>
      <c r="BM308" s="198" t="s">
        <v>465</v>
      </c>
    </row>
    <row r="309" s="2" customFormat="1" ht="24.15" customHeight="1">
      <c r="A309" s="41"/>
      <c r="B309" s="185"/>
      <c r="C309" s="186" t="s">
        <v>466</v>
      </c>
      <c r="D309" s="186" t="s">
        <v>146</v>
      </c>
      <c r="E309" s="187" t="s">
        <v>467</v>
      </c>
      <c r="F309" s="188" t="s">
        <v>468</v>
      </c>
      <c r="G309" s="189" t="s">
        <v>315</v>
      </c>
      <c r="H309" s="190">
        <v>7</v>
      </c>
      <c r="I309" s="191"/>
      <c r="J309" s="191"/>
      <c r="K309" s="192">
        <f>ROUND(P309*H309,2)</f>
        <v>0</v>
      </c>
      <c r="L309" s="188" t="s">
        <v>150</v>
      </c>
      <c r="M309" s="42"/>
      <c r="N309" s="193" t="s">
        <v>1</v>
      </c>
      <c r="O309" s="194" t="s">
        <v>48</v>
      </c>
      <c r="P309" s="195">
        <f>I309+J309</f>
        <v>0</v>
      </c>
      <c r="Q309" s="195">
        <f>ROUND(I309*H309,2)</f>
        <v>0</v>
      </c>
      <c r="R309" s="195">
        <f>ROUND(J309*H309,2)</f>
        <v>0</v>
      </c>
      <c r="S309" s="80"/>
      <c r="T309" s="196">
        <f>S309*H309</f>
        <v>0</v>
      </c>
      <c r="U309" s="196">
        <v>0.21734000000000001</v>
      </c>
      <c r="V309" s="196">
        <f>U309*H309</f>
        <v>1.52138</v>
      </c>
      <c r="W309" s="196">
        <v>0</v>
      </c>
      <c r="X309" s="197">
        <f>W309*H309</f>
        <v>0</v>
      </c>
      <c r="Y309" s="41"/>
      <c r="Z309" s="41"/>
      <c r="AA309" s="41"/>
      <c r="AB309" s="41"/>
      <c r="AC309" s="41"/>
      <c r="AD309" s="41"/>
      <c r="AE309" s="41"/>
      <c r="AR309" s="198" t="s">
        <v>151</v>
      </c>
      <c r="AT309" s="198" t="s">
        <v>146</v>
      </c>
      <c r="AU309" s="198" t="s">
        <v>101</v>
      </c>
      <c r="AY309" s="18" t="s">
        <v>143</v>
      </c>
      <c r="BE309" s="126">
        <f>IF(O309="základní",K309,0)</f>
        <v>0</v>
      </c>
      <c r="BF309" s="126">
        <f>IF(O309="snížená",K309,0)</f>
        <v>0</v>
      </c>
      <c r="BG309" s="126">
        <f>IF(O309="zákl. přenesená",K309,0)</f>
        <v>0</v>
      </c>
      <c r="BH309" s="126">
        <f>IF(O309="sníž. přenesená",K309,0)</f>
        <v>0</v>
      </c>
      <c r="BI309" s="126">
        <f>IF(O309="nulová",K309,0)</f>
        <v>0</v>
      </c>
      <c r="BJ309" s="18" t="s">
        <v>90</v>
      </c>
      <c r="BK309" s="126">
        <f>ROUND(P309*H309,2)</f>
        <v>0</v>
      </c>
      <c r="BL309" s="18" t="s">
        <v>151</v>
      </c>
      <c r="BM309" s="198" t="s">
        <v>469</v>
      </c>
    </row>
    <row r="310" s="2" customFormat="1">
      <c r="A310" s="41"/>
      <c r="B310" s="42"/>
      <c r="C310" s="41"/>
      <c r="D310" s="199" t="s">
        <v>153</v>
      </c>
      <c r="E310" s="41"/>
      <c r="F310" s="200" t="s">
        <v>470</v>
      </c>
      <c r="G310" s="41"/>
      <c r="H310" s="41"/>
      <c r="I310" s="201"/>
      <c r="J310" s="201"/>
      <c r="K310" s="41"/>
      <c r="L310" s="41"/>
      <c r="M310" s="42"/>
      <c r="N310" s="202"/>
      <c r="O310" s="203"/>
      <c r="P310" s="80"/>
      <c r="Q310" s="80"/>
      <c r="R310" s="80"/>
      <c r="S310" s="80"/>
      <c r="T310" s="80"/>
      <c r="U310" s="80"/>
      <c r="V310" s="80"/>
      <c r="W310" s="80"/>
      <c r="X310" s="81"/>
      <c r="Y310" s="41"/>
      <c r="Z310" s="41"/>
      <c r="AA310" s="41"/>
      <c r="AB310" s="41"/>
      <c r="AC310" s="41"/>
      <c r="AD310" s="41"/>
      <c r="AE310" s="41"/>
      <c r="AT310" s="18" t="s">
        <v>153</v>
      </c>
      <c r="AU310" s="18" t="s">
        <v>101</v>
      </c>
    </row>
    <row r="311" s="2" customFormat="1" ht="24.15" customHeight="1">
      <c r="A311" s="41"/>
      <c r="B311" s="185"/>
      <c r="C311" s="227" t="s">
        <v>471</v>
      </c>
      <c r="D311" s="227" t="s">
        <v>258</v>
      </c>
      <c r="E311" s="228" t="s">
        <v>472</v>
      </c>
      <c r="F311" s="229" t="s">
        <v>473</v>
      </c>
      <c r="G311" s="230" t="s">
        <v>315</v>
      </c>
      <c r="H311" s="231">
        <v>7</v>
      </c>
      <c r="I311" s="232"/>
      <c r="J311" s="233"/>
      <c r="K311" s="234">
        <f>ROUND(P311*H311,2)</f>
        <v>0</v>
      </c>
      <c r="L311" s="229" t="s">
        <v>1</v>
      </c>
      <c r="M311" s="235"/>
      <c r="N311" s="236" t="s">
        <v>1</v>
      </c>
      <c r="O311" s="194" t="s">
        <v>48</v>
      </c>
      <c r="P311" s="195">
        <f>I311+J311</f>
        <v>0</v>
      </c>
      <c r="Q311" s="195">
        <f>ROUND(I311*H311,2)</f>
        <v>0</v>
      </c>
      <c r="R311" s="195">
        <f>ROUND(J311*H311,2)</f>
        <v>0</v>
      </c>
      <c r="S311" s="80"/>
      <c r="T311" s="196">
        <f>S311*H311</f>
        <v>0</v>
      </c>
      <c r="U311" s="196">
        <v>0.154</v>
      </c>
      <c r="V311" s="196">
        <f>U311*H311</f>
        <v>1.0780000000000001</v>
      </c>
      <c r="W311" s="196">
        <v>0</v>
      </c>
      <c r="X311" s="197">
        <f>W311*H311</f>
        <v>0</v>
      </c>
      <c r="Y311" s="41"/>
      <c r="Z311" s="41"/>
      <c r="AA311" s="41"/>
      <c r="AB311" s="41"/>
      <c r="AC311" s="41"/>
      <c r="AD311" s="41"/>
      <c r="AE311" s="41"/>
      <c r="AR311" s="198" t="s">
        <v>262</v>
      </c>
      <c r="AT311" s="198" t="s">
        <v>258</v>
      </c>
      <c r="AU311" s="198" t="s">
        <v>101</v>
      </c>
      <c r="AY311" s="18" t="s">
        <v>143</v>
      </c>
      <c r="BE311" s="126">
        <f>IF(O311="základní",K311,0)</f>
        <v>0</v>
      </c>
      <c r="BF311" s="126">
        <f>IF(O311="snížená",K311,0)</f>
        <v>0</v>
      </c>
      <c r="BG311" s="126">
        <f>IF(O311="zákl. přenesená",K311,0)</f>
        <v>0</v>
      </c>
      <c r="BH311" s="126">
        <f>IF(O311="sníž. přenesená",K311,0)</f>
        <v>0</v>
      </c>
      <c r="BI311" s="126">
        <f>IF(O311="nulová",K311,0)</f>
        <v>0</v>
      </c>
      <c r="BJ311" s="18" t="s">
        <v>90</v>
      </c>
      <c r="BK311" s="126">
        <f>ROUND(P311*H311,2)</f>
        <v>0</v>
      </c>
      <c r="BL311" s="18" t="s">
        <v>151</v>
      </c>
      <c r="BM311" s="198" t="s">
        <v>474</v>
      </c>
    </row>
    <row r="312" s="2" customFormat="1">
      <c r="A312" s="41"/>
      <c r="B312" s="42"/>
      <c r="C312" s="41"/>
      <c r="D312" s="199" t="s">
        <v>153</v>
      </c>
      <c r="E312" s="41"/>
      <c r="F312" s="200" t="s">
        <v>475</v>
      </c>
      <c r="G312" s="41"/>
      <c r="H312" s="41"/>
      <c r="I312" s="201"/>
      <c r="J312" s="201"/>
      <c r="K312" s="41"/>
      <c r="L312" s="41"/>
      <c r="M312" s="42"/>
      <c r="N312" s="202"/>
      <c r="O312" s="203"/>
      <c r="P312" s="80"/>
      <c r="Q312" s="80"/>
      <c r="R312" s="80"/>
      <c r="S312" s="80"/>
      <c r="T312" s="80"/>
      <c r="U312" s="80"/>
      <c r="V312" s="80"/>
      <c r="W312" s="80"/>
      <c r="X312" s="81"/>
      <c r="Y312" s="41"/>
      <c r="Z312" s="41"/>
      <c r="AA312" s="41"/>
      <c r="AB312" s="41"/>
      <c r="AC312" s="41"/>
      <c r="AD312" s="41"/>
      <c r="AE312" s="41"/>
      <c r="AT312" s="18" t="s">
        <v>153</v>
      </c>
      <c r="AU312" s="18" t="s">
        <v>101</v>
      </c>
    </row>
    <row r="313" s="2" customFormat="1" ht="24.15" customHeight="1">
      <c r="A313" s="41"/>
      <c r="B313" s="185"/>
      <c r="C313" s="186" t="s">
        <v>476</v>
      </c>
      <c r="D313" s="186" t="s">
        <v>146</v>
      </c>
      <c r="E313" s="187" t="s">
        <v>477</v>
      </c>
      <c r="F313" s="188" t="s">
        <v>478</v>
      </c>
      <c r="G313" s="189" t="s">
        <v>165</v>
      </c>
      <c r="H313" s="190">
        <v>120</v>
      </c>
      <c r="I313" s="191"/>
      <c r="J313" s="191"/>
      <c r="K313" s="192">
        <f>ROUND(P313*H313,2)</f>
        <v>0</v>
      </c>
      <c r="L313" s="188" t="s">
        <v>150</v>
      </c>
      <c r="M313" s="42"/>
      <c r="N313" s="193" t="s">
        <v>1</v>
      </c>
      <c r="O313" s="194" t="s">
        <v>48</v>
      </c>
      <c r="P313" s="195">
        <f>I313+J313</f>
        <v>0</v>
      </c>
      <c r="Q313" s="195">
        <f>ROUND(I313*H313,2)</f>
        <v>0</v>
      </c>
      <c r="R313" s="195">
        <f>ROUND(J313*H313,2)</f>
        <v>0</v>
      </c>
      <c r="S313" s="80"/>
      <c r="T313" s="196">
        <f>S313*H313</f>
        <v>0</v>
      </c>
      <c r="U313" s="196">
        <v>6.9999999999999994E-05</v>
      </c>
      <c r="V313" s="196">
        <f>U313*H313</f>
        <v>0.0083999999999999995</v>
      </c>
      <c r="W313" s="196">
        <v>0</v>
      </c>
      <c r="X313" s="197">
        <f>W313*H313</f>
        <v>0</v>
      </c>
      <c r="Y313" s="41"/>
      <c r="Z313" s="41"/>
      <c r="AA313" s="41"/>
      <c r="AB313" s="41"/>
      <c r="AC313" s="41"/>
      <c r="AD313" s="41"/>
      <c r="AE313" s="41"/>
      <c r="AR313" s="198" t="s">
        <v>151</v>
      </c>
      <c r="AT313" s="198" t="s">
        <v>146</v>
      </c>
      <c r="AU313" s="198" t="s">
        <v>101</v>
      </c>
      <c r="AY313" s="18" t="s">
        <v>143</v>
      </c>
      <c r="BE313" s="126">
        <f>IF(O313="základní",K313,0)</f>
        <v>0</v>
      </c>
      <c r="BF313" s="126">
        <f>IF(O313="snížená",K313,0)</f>
        <v>0</v>
      </c>
      <c r="BG313" s="126">
        <f>IF(O313="zákl. přenesená",K313,0)</f>
        <v>0</v>
      </c>
      <c r="BH313" s="126">
        <f>IF(O313="sníž. přenesená",K313,0)</f>
        <v>0</v>
      </c>
      <c r="BI313" s="126">
        <f>IF(O313="nulová",K313,0)</f>
        <v>0</v>
      </c>
      <c r="BJ313" s="18" t="s">
        <v>90</v>
      </c>
      <c r="BK313" s="126">
        <f>ROUND(P313*H313,2)</f>
        <v>0</v>
      </c>
      <c r="BL313" s="18" t="s">
        <v>151</v>
      </c>
      <c r="BM313" s="198" t="s">
        <v>479</v>
      </c>
    </row>
    <row r="314" s="2" customFormat="1">
      <c r="A314" s="41"/>
      <c r="B314" s="42"/>
      <c r="C314" s="41"/>
      <c r="D314" s="199" t="s">
        <v>153</v>
      </c>
      <c r="E314" s="41"/>
      <c r="F314" s="200" t="s">
        <v>480</v>
      </c>
      <c r="G314" s="41"/>
      <c r="H314" s="41"/>
      <c r="I314" s="201"/>
      <c r="J314" s="201"/>
      <c r="K314" s="41"/>
      <c r="L314" s="41"/>
      <c r="M314" s="42"/>
      <c r="N314" s="202"/>
      <c r="O314" s="203"/>
      <c r="P314" s="80"/>
      <c r="Q314" s="80"/>
      <c r="R314" s="80"/>
      <c r="S314" s="80"/>
      <c r="T314" s="80"/>
      <c r="U314" s="80"/>
      <c r="V314" s="80"/>
      <c r="W314" s="80"/>
      <c r="X314" s="81"/>
      <c r="Y314" s="41"/>
      <c r="Z314" s="41"/>
      <c r="AA314" s="41"/>
      <c r="AB314" s="41"/>
      <c r="AC314" s="41"/>
      <c r="AD314" s="41"/>
      <c r="AE314" s="41"/>
      <c r="AT314" s="18" t="s">
        <v>153</v>
      </c>
      <c r="AU314" s="18" t="s">
        <v>101</v>
      </c>
    </row>
    <row r="315" s="2" customFormat="1" ht="24.15" customHeight="1">
      <c r="A315" s="41"/>
      <c r="B315" s="185"/>
      <c r="C315" s="186" t="s">
        <v>481</v>
      </c>
      <c r="D315" s="186" t="s">
        <v>146</v>
      </c>
      <c r="E315" s="187" t="s">
        <v>482</v>
      </c>
      <c r="F315" s="188" t="s">
        <v>483</v>
      </c>
      <c r="G315" s="189" t="s">
        <v>165</v>
      </c>
      <c r="H315" s="190">
        <v>132</v>
      </c>
      <c r="I315" s="191"/>
      <c r="J315" s="191"/>
      <c r="K315" s="192">
        <f>ROUND(P315*H315,2)</f>
        <v>0</v>
      </c>
      <c r="L315" s="188" t="s">
        <v>150</v>
      </c>
      <c r="M315" s="42"/>
      <c r="N315" s="193" t="s">
        <v>1</v>
      </c>
      <c r="O315" s="194" t="s">
        <v>48</v>
      </c>
      <c r="P315" s="195">
        <f>I315+J315</f>
        <v>0</v>
      </c>
      <c r="Q315" s="195">
        <f>ROUND(I315*H315,2)</f>
        <v>0</v>
      </c>
      <c r="R315" s="195">
        <f>ROUND(J315*H315,2)</f>
        <v>0</v>
      </c>
      <c r="S315" s="80"/>
      <c r="T315" s="196">
        <f>S315*H315</f>
        <v>0</v>
      </c>
      <c r="U315" s="196">
        <v>0</v>
      </c>
      <c r="V315" s="196">
        <f>U315*H315</f>
        <v>0</v>
      </c>
      <c r="W315" s="196">
        <v>0</v>
      </c>
      <c r="X315" s="197">
        <f>W315*H315</f>
        <v>0</v>
      </c>
      <c r="Y315" s="41"/>
      <c r="Z315" s="41"/>
      <c r="AA315" s="41"/>
      <c r="AB315" s="41"/>
      <c r="AC315" s="41"/>
      <c r="AD315" s="41"/>
      <c r="AE315" s="41"/>
      <c r="AR315" s="198" t="s">
        <v>151</v>
      </c>
      <c r="AT315" s="198" t="s">
        <v>146</v>
      </c>
      <c r="AU315" s="198" t="s">
        <v>101</v>
      </c>
      <c r="AY315" s="18" t="s">
        <v>143</v>
      </c>
      <c r="BE315" s="126">
        <f>IF(O315="základní",K315,0)</f>
        <v>0</v>
      </c>
      <c r="BF315" s="126">
        <f>IF(O315="snížená",K315,0)</f>
        <v>0</v>
      </c>
      <c r="BG315" s="126">
        <f>IF(O315="zákl. přenesená",K315,0)</f>
        <v>0</v>
      </c>
      <c r="BH315" s="126">
        <f>IF(O315="sníž. přenesená",K315,0)</f>
        <v>0</v>
      </c>
      <c r="BI315" s="126">
        <f>IF(O315="nulová",K315,0)</f>
        <v>0</v>
      </c>
      <c r="BJ315" s="18" t="s">
        <v>90</v>
      </c>
      <c r="BK315" s="126">
        <f>ROUND(P315*H315,2)</f>
        <v>0</v>
      </c>
      <c r="BL315" s="18" t="s">
        <v>151</v>
      </c>
      <c r="BM315" s="198" t="s">
        <v>484</v>
      </c>
    </row>
    <row r="316" s="2" customFormat="1">
      <c r="A316" s="41"/>
      <c r="B316" s="42"/>
      <c r="C316" s="41"/>
      <c r="D316" s="199" t="s">
        <v>153</v>
      </c>
      <c r="E316" s="41"/>
      <c r="F316" s="200" t="s">
        <v>485</v>
      </c>
      <c r="G316" s="41"/>
      <c r="H316" s="41"/>
      <c r="I316" s="201"/>
      <c r="J316" s="201"/>
      <c r="K316" s="41"/>
      <c r="L316" s="41"/>
      <c r="M316" s="42"/>
      <c r="N316" s="202"/>
      <c r="O316" s="203"/>
      <c r="P316" s="80"/>
      <c r="Q316" s="80"/>
      <c r="R316" s="80"/>
      <c r="S316" s="80"/>
      <c r="T316" s="80"/>
      <c r="U316" s="80"/>
      <c r="V316" s="80"/>
      <c r="W316" s="80"/>
      <c r="X316" s="81"/>
      <c r="Y316" s="41"/>
      <c r="Z316" s="41"/>
      <c r="AA316" s="41"/>
      <c r="AB316" s="41"/>
      <c r="AC316" s="41"/>
      <c r="AD316" s="41"/>
      <c r="AE316" s="41"/>
      <c r="AT316" s="18" t="s">
        <v>153</v>
      </c>
      <c r="AU316" s="18" t="s">
        <v>101</v>
      </c>
    </row>
    <row r="317" s="2" customFormat="1" ht="24.15" customHeight="1">
      <c r="A317" s="41"/>
      <c r="B317" s="185"/>
      <c r="C317" s="186" t="s">
        <v>486</v>
      </c>
      <c r="D317" s="186" t="s">
        <v>146</v>
      </c>
      <c r="E317" s="187" t="s">
        <v>487</v>
      </c>
      <c r="F317" s="188" t="s">
        <v>488</v>
      </c>
      <c r="G317" s="189" t="s">
        <v>165</v>
      </c>
      <c r="H317" s="190">
        <v>132</v>
      </c>
      <c r="I317" s="191"/>
      <c r="J317" s="191"/>
      <c r="K317" s="192">
        <f>ROUND(P317*H317,2)</f>
        <v>0</v>
      </c>
      <c r="L317" s="188" t="s">
        <v>150</v>
      </c>
      <c r="M317" s="42"/>
      <c r="N317" s="193" t="s">
        <v>1</v>
      </c>
      <c r="O317" s="194" t="s">
        <v>48</v>
      </c>
      <c r="P317" s="195">
        <f>I317+J317</f>
        <v>0</v>
      </c>
      <c r="Q317" s="195">
        <f>ROUND(I317*H317,2)</f>
        <v>0</v>
      </c>
      <c r="R317" s="195">
        <f>ROUND(J317*H317,2)</f>
        <v>0</v>
      </c>
      <c r="S317" s="80"/>
      <c r="T317" s="196">
        <f>S317*H317</f>
        <v>0</v>
      </c>
      <c r="U317" s="196">
        <v>0</v>
      </c>
      <c r="V317" s="196">
        <f>U317*H317</f>
        <v>0</v>
      </c>
      <c r="W317" s="196">
        <v>0</v>
      </c>
      <c r="X317" s="197">
        <f>W317*H317</f>
        <v>0</v>
      </c>
      <c r="Y317" s="41"/>
      <c r="Z317" s="41"/>
      <c r="AA317" s="41"/>
      <c r="AB317" s="41"/>
      <c r="AC317" s="41"/>
      <c r="AD317" s="41"/>
      <c r="AE317" s="41"/>
      <c r="AR317" s="198" t="s">
        <v>151</v>
      </c>
      <c r="AT317" s="198" t="s">
        <v>146</v>
      </c>
      <c r="AU317" s="198" t="s">
        <v>101</v>
      </c>
      <c r="AY317" s="18" t="s">
        <v>143</v>
      </c>
      <c r="BE317" s="126">
        <f>IF(O317="základní",K317,0)</f>
        <v>0</v>
      </c>
      <c r="BF317" s="126">
        <f>IF(O317="snížená",K317,0)</f>
        <v>0</v>
      </c>
      <c r="BG317" s="126">
        <f>IF(O317="zákl. přenesená",K317,0)</f>
        <v>0</v>
      </c>
      <c r="BH317" s="126">
        <f>IF(O317="sníž. přenesená",K317,0)</f>
        <v>0</v>
      </c>
      <c r="BI317" s="126">
        <f>IF(O317="nulová",K317,0)</f>
        <v>0</v>
      </c>
      <c r="BJ317" s="18" t="s">
        <v>90</v>
      </c>
      <c r="BK317" s="126">
        <f>ROUND(P317*H317,2)</f>
        <v>0</v>
      </c>
      <c r="BL317" s="18" t="s">
        <v>151</v>
      </c>
      <c r="BM317" s="198" t="s">
        <v>489</v>
      </c>
    </row>
    <row r="318" s="2" customFormat="1">
      <c r="A318" s="41"/>
      <c r="B318" s="42"/>
      <c r="C318" s="41"/>
      <c r="D318" s="199" t="s">
        <v>153</v>
      </c>
      <c r="E318" s="41"/>
      <c r="F318" s="200" t="s">
        <v>490</v>
      </c>
      <c r="G318" s="41"/>
      <c r="H318" s="41"/>
      <c r="I318" s="201"/>
      <c r="J318" s="201"/>
      <c r="K318" s="41"/>
      <c r="L318" s="41"/>
      <c r="M318" s="42"/>
      <c r="N318" s="202"/>
      <c r="O318" s="203"/>
      <c r="P318" s="80"/>
      <c r="Q318" s="80"/>
      <c r="R318" s="80"/>
      <c r="S318" s="80"/>
      <c r="T318" s="80"/>
      <c r="U318" s="80"/>
      <c r="V318" s="80"/>
      <c r="W318" s="80"/>
      <c r="X318" s="81"/>
      <c r="Y318" s="41"/>
      <c r="Z318" s="41"/>
      <c r="AA318" s="41"/>
      <c r="AB318" s="41"/>
      <c r="AC318" s="41"/>
      <c r="AD318" s="41"/>
      <c r="AE318" s="41"/>
      <c r="AT318" s="18" t="s">
        <v>153</v>
      </c>
      <c r="AU318" s="18" t="s">
        <v>101</v>
      </c>
    </row>
    <row r="319" s="12" customFormat="1" ht="22.8" customHeight="1">
      <c r="A319" s="12"/>
      <c r="B319" s="171"/>
      <c r="C319" s="12"/>
      <c r="D319" s="172" t="s">
        <v>84</v>
      </c>
      <c r="E319" s="183" t="s">
        <v>491</v>
      </c>
      <c r="F319" s="183" t="s">
        <v>492</v>
      </c>
      <c r="G319" s="12"/>
      <c r="H319" s="12"/>
      <c r="I319" s="174"/>
      <c r="J319" s="174"/>
      <c r="K319" s="184">
        <f>BK319</f>
        <v>0</v>
      </c>
      <c r="L319" s="12"/>
      <c r="M319" s="171"/>
      <c r="N319" s="176"/>
      <c r="O319" s="177"/>
      <c r="P319" s="177"/>
      <c r="Q319" s="178">
        <f>SUM(Q320:Q329)</f>
        <v>0</v>
      </c>
      <c r="R319" s="178">
        <f>SUM(R320:R329)</f>
        <v>0</v>
      </c>
      <c r="S319" s="177"/>
      <c r="T319" s="179">
        <f>SUM(T320:T329)</f>
        <v>0</v>
      </c>
      <c r="U319" s="177"/>
      <c r="V319" s="179">
        <f>SUM(V320:V329)</f>
        <v>0</v>
      </c>
      <c r="W319" s="177"/>
      <c r="X319" s="180">
        <f>SUM(X320:X329)</f>
        <v>42.240000000000002</v>
      </c>
      <c r="Y319" s="12"/>
      <c r="Z319" s="12"/>
      <c r="AA319" s="12"/>
      <c r="AB319" s="12"/>
      <c r="AC319" s="12"/>
      <c r="AD319" s="12"/>
      <c r="AE319" s="12"/>
      <c r="AR319" s="172" t="s">
        <v>90</v>
      </c>
      <c r="AT319" s="181" t="s">
        <v>84</v>
      </c>
      <c r="AU319" s="181" t="s">
        <v>90</v>
      </c>
      <c r="AY319" s="172" t="s">
        <v>143</v>
      </c>
      <c r="BK319" s="182">
        <f>SUM(BK320:BK329)</f>
        <v>0</v>
      </c>
    </row>
    <row r="320" s="2" customFormat="1" ht="24.15" customHeight="1">
      <c r="A320" s="41"/>
      <c r="B320" s="185"/>
      <c r="C320" s="186" t="s">
        <v>493</v>
      </c>
      <c r="D320" s="186" t="s">
        <v>146</v>
      </c>
      <c r="E320" s="187" t="s">
        <v>494</v>
      </c>
      <c r="F320" s="188" t="s">
        <v>495</v>
      </c>
      <c r="G320" s="189" t="s">
        <v>165</v>
      </c>
      <c r="H320" s="190">
        <v>132</v>
      </c>
      <c r="I320" s="191"/>
      <c r="J320" s="191"/>
      <c r="K320" s="192">
        <f>ROUND(P320*H320,2)</f>
        <v>0</v>
      </c>
      <c r="L320" s="188" t="s">
        <v>166</v>
      </c>
      <c r="M320" s="42"/>
      <c r="N320" s="193" t="s">
        <v>1</v>
      </c>
      <c r="O320" s="194" t="s">
        <v>48</v>
      </c>
      <c r="P320" s="195">
        <f>I320+J320</f>
        <v>0</v>
      </c>
      <c r="Q320" s="195">
        <f>ROUND(I320*H320,2)</f>
        <v>0</v>
      </c>
      <c r="R320" s="195">
        <f>ROUND(J320*H320,2)</f>
        <v>0</v>
      </c>
      <c r="S320" s="80"/>
      <c r="T320" s="196">
        <f>S320*H320</f>
        <v>0</v>
      </c>
      <c r="U320" s="196">
        <v>0</v>
      </c>
      <c r="V320" s="196">
        <f>U320*H320</f>
        <v>0</v>
      </c>
      <c r="W320" s="196">
        <v>0.32000000000000001</v>
      </c>
      <c r="X320" s="197">
        <f>W320*H320</f>
        <v>42.240000000000002</v>
      </c>
      <c r="Y320" s="41"/>
      <c r="Z320" s="41"/>
      <c r="AA320" s="41"/>
      <c r="AB320" s="41"/>
      <c r="AC320" s="41"/>
      <c r="AD320" s="41"/>
      <c r="AE320" s="41"/>
      <c r="AR320" s="198" t="s">
        <v>151</v>
      </c>
      <c r="AT320" s="198" t="s">
        <v>146</v>
      </c>
      <c r="AU320" s="198" t="s">
        <v>101</v>
      </c>
      <c r="AY320" s="18" t="s">
        <v>143</v>
      </c>
      <c r="BE320" s="126">
        <f>IF(O320="základní",K320,0)</f>
        <v>0</v>
      </c>
      <c r="BF320" s="126">
        <f>IF(O320="snížená",K320,0)</f>
        <v>0</v>
      </c>
      <c r="BG320" s="126">
        <f>IF(O320="zákl. přenesená",K320,0)</f>
        <v>0</v>
      </c>
      <c r="BH320" s="126">
        <f>IF(O320="sníž. přenesená",K320,0)</f>
        <v>0</v>
      </c>
      <c r="BI320" s="126">
        <f>IF(O320="nulová",K320,0)</f>
        <v>0</v>
      </c>
      <c r="BJ320" s="18" t="s">
        <v>90</v>
      </c>
      <c r="BK320" s="126">
        <f>ROUND(P320*H320,2)</f>
        <v>0</v>
      </c>
      <c r="BL320" s="18" t="s">
        <v>151</v>
      </c>
      <c r="BM320" s="198" t="s">
        <v>496</v>
      </c>
    </row>
    <row r="321" s="2" customFormat="1">
      <c r="A321" s="41"/>
      <c r="B321" s="42"/>
      <c r="C321" s="41"/>
      <c r="D321" s="199" t="s">
        <v>153</v>
      </c>
      <c r="E321" s="41"/>
      <c r="F321" s="200" t="s">
        <v>497</v>
      </c>
      <c r="G321" s="41"/>
      <c r="H321" s="41"/>
      <c r="I321" s="201"/>
      <c r="J321" s="201"/>
      <c r="K321" s="41"/>
      <c r="L321" s="41"/>
      <c r="M321" s="42"/>
      <c r="N321" s="202"/>
      <c r="O321" s="203"/>
      <c r="P321" s="80"/>
      <c r="Q321" s="80"/>
      <c r="R321" s="80"/>
      <c r="S321" s="80"/>
      <c r="T321" s="80"/>
      <c r="U321" s="80"/>
      <c r="V321" s="80"/>
      <c r="W321" s="80"/>
      <c r="X321" s="81"/>
      <c r="Y321" s="41"/>
      <c r="Z321" s="41"/>
      <c r="AA321" s="41"/>
      <c r="AB321" s="41"/>
      <c r="AC321" s="41"/>
      <c r="AD321" s="41"/>
      <c r="AE321" s="41"/>
      <c r="AT321" s="18" t="s">
        <v>153</v>
      </c>
      <c r="AU321" s="18" t="s">
        <v>101</v>
      </c>
    </row>
    <row r="322" s="2" customFormat="1" ht="14.4" customHeight="1">
      <c r="A322" s="41"/>
      <c r="B322" s="185"/>
      <c r="C322" s="227" t="s">
        <v>498</v>
      </c>
      <c r="D322" s="227" t="s">
        <v>258</v>
      </c>
      <c r="E322" s="228" t="s">
        <v>499</v>
      </c>
      <c r="F322" s="229" t="s">
        <v>500</v>
      </c>
      <c r="G322" s="230" t="s">
        <v>501</v>
      </c>
      <c r="H322" s="231">
        <v>1</v>
      </c>
      <c r="I322" s="232"/>
      <c r="J322" s="233"/>
      <c r="K322" s="234">
        <f>ROUND(P322*H322,2)</f>
        <v>0</v>
      </c>
      <c r="L322" s="229" t="s">
        <v>1</v>
      </c>
      <c r="M322" s="235"/>
      <c r="N322" s="236" t="s">
        <v>1</v>
      </c>
      <c r="O322" s="194" t="s">
        <v>48</v>
      </c>
      <c r="P322" s="195">
        <f>I322+J322</f>
        <v>0</v>
      </c>
      <c r="Q322" s="195">
        <f>ROUND(I322*H322,2)</f>
        <v>0</v>
      </c>
      <c r="R322" s="195">
        <f>ROUND(J322*H322,2)</f>
        <v>0</v>
      </c>
      <c r="S322" s="80"/>
      <c r="T322" s="196">
        <f>S322*H322</f>
        <v>0</v>
      </c>
      <c r="U322" s="196">
        <v>0</v>
      </c>
      <c r="V322" s="196">
        <f>U322*H322</f>
        <v>0</v>
      </c>
      <c r="W322" s="196">
        <v>0</v>
      </c>
      <c r="X322" s="197">
        <f>W322*H322</f>
        <v>0</v>
      </c>
      <c r="Y322" s="41"/>
      <c r="Z322" s="41"/>
      <c r="AA322" s="41"/>
      <c r="AB322" s="41"/>
      <c r="AC322" s="41"/>
      <c r="AD322" s="41"/>
      <c r="AE322" s="41"/>
      <c r="AR322" s="198" t="s">
        <v>262</v>
      </c>
      <c r="AT322" s="198" t="s">
        <v>258</v>
      </c>
      <c r="AU322" s="198" t="s">
        <v>101</v>
      </c>
      <c r="AY322" s="18" t="s">
        <v>143</v>
      </c>
      <c r="BE322" s="126">
        <f>IF(O322="základní",K322,0)</f>
        <v>0</v>
      </c>
      <c r="BF322" s="126">
        <f>IF(O322="snížená",K322,0)</f>
        <v>0</v>
      </c>
      <c r="BG322" s="126">
        <f>IF(O322="zákl. přenesená",K322,0)</f>
        <v>0</v>
      </c>
      <c r="BH322" s="126">
        <f>IF(O322="sníž. přenesená",K322,0)</f>
        <v>0</v>
      </c>
      <c r="BI322" s="126">
        <f>IF(O322="nulová",K322,0)</f>
        <v>0</v>
      </c>
      <c r="BJ322" s="18" t="s">
        <v>90</v>
      </c>
      <c r="BK322" s="126">
        <f>ROUND(P322*H322,2)</f>
        <v>0</v>
      </c>
      <c r="BL322" s="18" t="s">
        <v>151</v>
      </c>
      <c r="BM322" s="198" t="s">
        <v>502</v>
      </c>
    </row>
    <row r="323" s="2" customFormat="1">
      <c r="A323" s="41"/>
      <c r="B323" s="42"/>
      <c r="C323" s="41"/>
      <c r="D323" s="199" t="s">
        <v>153</v>
      </c>
      <c r="E323" s="41"/>
      <c r="F323" s="200" t="s">
        <v>500</v>
      </c>
      <c r="G323" s="41"/>
      <c r="H323" s="41"/>
      <c r="I323" s="201"/>
      <c r="J323" s="201"/>
      <c r="K323" s="41"/>
      <c r="L323" s="41"/>
      <c r="M323" s="42"/>
      <c r="N323" s="202"/>
      <c r="O323" s="203"/>
      <c r="P323" s="80"/>
      <c r="Q323" s="80"/>
      <c r="R323" s="80"/>
      <c r="S323" s="80"/>
      <c r="T323" s="80"/>
      <c r="U323" s="80"/>
      <c r="V323" s="80"/>
      <c r="W323" s="80"/>
      <c r="X323" s="81"/>
      <c r="Y323" s="41"/>
      <c r="Z323" s="41"/>
      <c r="AA323" s="41"/>
      <c r="AB323" s="41"/>
      <c r="AC323" s="41"/>
      <c r="AD323" s="41"/>
      <c r="AE323" s="41"/>
      <c r="AT323" s="18" t="s">
        <v>153</v>
      </c>
      <c r="AU323" s="18" t="s">
        <v>101</v>
      </c>
    </row>
    <row r="324" s="13" customFormat="1">
      <c r="A324" s="13"/>
      <c r="B324" s="204"/>
      <c r="C324" s="13"/>
      <c r="D324" s="199" t="s">
        <v>155</v>
      </c>
      <c r="E324" s="205" t="s">
        <v>1</v>
      </c>
      <c r="F324" s="206" t="s">
        <v>90</v>
      </c>
      <c r="G324" s="13"/>
      <c r="H324" s="207">
        <v>1</v>
      </c>
      <c r="I324" s="208"/>
      <c r="J324" s="208"/>
      <c r="K324" s="13"/>
      <c r="L324" s="13"/>
      <c r="M324" s="204"/>
      <c r="N324" s="209"/>
      <c r="O324" s="210"/>
      <c r="P324" s="210"/>
      <c r="Q324" s="210"/>
      <c r="R324" s="210"/>
      <c r="S324" s="210"/>
      <c r="T324" s="210"/>
      <c r="U324" s="210"/>
      <c r="V324" s="210"/>
      <c r="W324" s="210"/>
      <c r="X324" s="211"/>
      <c r="Y324" s="13"/>
      <c r="Z324" s="13"/>
      <c r="AA324" s="13"/>
      <c r="AB324" s="13"/>
      <c r="AC324" s="13"/>
      <c r="AD324" s="13"/>
      <c r="AE324" s="13"/>
      <c r="AT324" s="205" t="s">
        <v>155</v>
      </c>
      <c r="AU324" s="205" t="s">
        <v>101</v>
      </c>
      <c r="AV324" s="13" t="s">
        <v>101</v>
      </c>
      <c r="AW324" s="13" t="s">
        <v>4</v>
      </c>
      <c r="AX324" s="13" t="s">
        <v>90</v>
      </c>
      <c r="AY324" s="205" t="s">
        <v>143</v>
      </c>
    </row>
    <row r="325" s="14" customFormat="1">
      <c r="A325" s="14"/>
      <c r="B325" s="212"/>
      <c r="C325" s="14"/>
      <c r="D325" s="199" t="s">
        <v>155</v>
      </c>
      <c r="E325" s="213" t="s">
        <v>1</v>
      </c>
      <c r="F325" s="214" t="s">
        <v>503</v>
      </c>
      <c r="G325" s="14"/>
      <c r="H325" s="213" t="s">
        <v>1</v>
      </c>
      <c r="I325" s="215"/>
      <c r="J325" s="215"/>
      <c r="K325" s="14"/>
      <c r="L325" s="14"/>
      <c r="M325" s="212"/>
      <c r="N325" s="216"/>
      <c r="O325" s="217"/>
      <c r="P325" s="217"/>
      <c r="Q325" s="217"/>
      <c r="R325" s="217"/>
      <c r="S325" s="217"/>
      <c r="T325" s="217"/>
      <c r="U325" s="217"/>
      <c r="V325" s="217"/>
      <c r="W325" s="217"/>
      <c r="X325" s="218"/>
      <c r="Y325" s="14"/>
      <c r="Z325" s="14"/>
      <c r="AA325" s="14"/>
      <c r="AB325" s="14"/>
      <c r="AC325" s="14"/>
      <c r="AD325" s="14"/>
      <c r="AE325" s="14"/>
      <c r="AT325" s="213" t="s">
        <v>155</v>
      </c>
      <c r="AU325" s="213" t="s">
        <v>101</v>
      </c>
      <c r="AV325" s="14" t="s">
        <v>90</v>
      </c>
      <c r="AW325" s="14" t="s">
        <v>4</v>
      </c>
      <c r="AX325" s="14" t="s">
        <v>85</v>
      </c>
      <c r="AY325" s="213" t="s">
        <v>143</v>
      </c>
    </row>
    <row r="326" s="14" customFormat="1">
      <c r="A326" s="14"/>
      <c r="B326" s="212"/>
      <c r="C326" s="14"/>
      <c r="D326" s="199" t="s">
        <v>155</v>
      </c>
      <c r="E326" s="213" t="s">
        <v>1</v>
      </c>
      <c r="F326" s="214" t="s">
        <v>504</v>
      </c>
      <c r="G326" s="14"/>
      <c r="H326" s="213" t="s">
        <v>1</v>
      </c>
      <c r="I326" s="215"/>
      <c r="J326" s="215"/>
      <c r="K326" s="14"/>
      <c r="L326" s="14"/>
      <c r="M326" s="212"/>
      <c r="N326" s="216"/>
      <c r="O326" s="217"/>
      <c r="P326" s="217"/>
      <c r="Q326" s="217"/>
      <c r="R326" s="217"/>
      <c r="S326" s="217"/>
      <c r="T326" s="217"/>
      <c r="U326" s="217"/>
      <c r="V326" s="217"/>
      <c r="W326" s="217"/>
      <c r="X326" s="218"/>
      <c r="Y326" s="14"/>
      <c r="Z326" s="14"/>
      <c r="AA326" s="14"/>
      <c r="AB326" s="14"/>
      <c r="AC326" s="14"/>
      <c r="AD326" s="14"/>
      <c r="AE326" s="14"/>
      <c r="AT326" s="213" t="s">
        <v>155</v>
      </c>
      <c r="AU326" s="213" t="s">
        <v>101</v>
      </c>
      <c r="AV326" s="14" t="s">
        <v>90</v>
      </c>
      <c r="AW326" s="14" t="s">
        <v>4</v>
      </c>
      <c r="AX326" s="14" t="s">
        <v>85</v>
      </c>
      <c r="AY326" s="213" t="s">
        <v>143</v>
      </c>
    </row>
    <row r="327" s="14" customFormat="1">
      <c r="A327" s="14"/>
      <c r="B327" s="212"/>
      <c r="C327" s="14"/>
      <c r="D327" s="199" t="s">
        <v>155</v>
      </c>
      <c r="E327" s="213" t="s">
        <v>1</v>
      </c>
      <c r="F327" s="214" t="s">
        <v>505</v>
      </c>
      <c r="G327" s="14"/>
      <c r="H327" s="213" t="s">
        <v>1</v>
      </c>
      <c r="I327" s="215"/>
      <c r="J327" s="215"/>
      <c r="K327" s="14"/>
      <c r="L327" s="14"/>
      <c r="M327" s="212"/>
      <c r="N327" s="216"/>
      <c r="O327" s="217"/>
      <c r="P327" s="217"/>
      <c r="Q327" s="217"/>
      <c r="R327" s="217"/>
      <c r="S327" s="217"/>
      <c r="T327" s="217"/>
      <c r="U327" s="217"/>
      <c r="V327" s="217"/>
      <c r="W327" s="217"/>
      <c r="X327" s="218"/>
      <c r="Y327" s="14"/>
      <c r="Z327" s="14"/>
      <c r="AA327" s="14"/>
      <c r="AB327" s="14"/>
      <c r="AC327" s="14"/>
      <c r="AD327" s="14"/>
      <c r="AE327" s="14"/>
      <c r="AT327" s="213" t="s">
        <v>155</v>
      </c>
      <c r="AU327" s="213" t="s">
        <v>101</v>
      </c>
      <c r="AV327" s="14" t="s">
        <v>90</v>
      </c>
      <c r="AW327" s="14" t="s">
        <v>4</v>
      </c>
      <c r="AX327" s="14" t="s">
        <v>85</v>
      </c>
      <c r="AY327" s="213" t="s">
        <v>143</v>
      </c>
    </row>
    <row r="328" s="14" customFormat="1">
      <c r="A328" s="14"/>
      <c r="B328" s="212"/>
      <c r="C328" s="14"/>
      <c r="D328" s="199" t="s">
        <v>155</v>
      </c>
      <c r="E328" s="213" t="s">
        <v>1</v>
      </c>
      <c r="F328" s="214" t="s">
        <v>506</v>
      </c>
      <c r="G328" s="14"/>
      <c r="H328" s="213" t="s">
        <v>1</v>
      </c>
      <c r="I328" s="215"/>
      <c r="J328" s="215"/>
      <c r="K328" s="14"/>
      <c r="L328" s="14"/>
      <c r="M328" s="212"/>
      <c r="N328" s="216"/>
      <c r="O328" s="217"/>
      <c r="P328" s="217"/>
      <c r="Q328" s="217"/>
      <c r="R328" s="217"/>
      <c r="S328" s="217"/>
      <c r="T328" s="217"/>
      <c r="U328" s="217"/>
      <c r="V328" s="217"/>
      <c r="W328" s="217"/>
      <c r="X328" s="218"/>
      <c r="Y328" s="14"/>
      <c r="Z328" s="14"/>
      <c r="AA328" s="14"/>
      <c r="AB328" s="14"/>
      <c r="AC328" s="14"/>
      <c r="AD328" s="14"/>
      <c r="AE328" s="14"/>
      <c r="AT328" s="213" t="s">
        <v>155</v>
      </c>
      <c r="AU328" s="213" t="s">
        <v>101</v>
      </c>
      <c r="AV328" s="14" t="s">
        <v>90</v>
      </c>
      <c r="AW328" s="14" t="s">
        <v>4</v>
      </c>
      <c r="AX328" s="14" t="s">
        <v>85</v>
      </c>
      <c r="AY328" s="213" t="s">
        <v>143</v>
      </c>
    </row>
    <row r="329" s="14" customFormat="1">
      <c r="A329" s="14"/>
      <c r="B329" s="212"/>
      <c r="C329" s="14"/>
      <c r="D329" s="199" t="s">
        <v>155</v>
      </c>
      <c r="E329" s="213" t="s">
        <v>1</v>
      </c>
      <c r="F329" s="214" t="s">
        <v>507</v>
      </c>
      <c r="G329" s="14"/>
      <c r="H329" s="213" t="s">
        <v>1</v>
      </c>
      <c r="I329" s="215"/>
      <c r="J329" s="215"/>
      <c r="K329" s="14"/>
      <c r="L329" s="14"/>
      <c r="M329" s="212"/>
      <c r="N329" s="216"/>
      <c r="O329" s="217"/>
      <c r="P329" s="217"/>
      <c r="Q329" s="217"/>
      <c r="R329" s="217"/>
      <c r="S329" s="217"/>
      <c r="T329" s="217"/>
      <c r="U329" s="217"/>
      <c r="V329" s="217"/>
      <c r="W329" s="217"/>
      <c r="X329" s="218"/>
      <c r="Y329" s="14"/>
      <c r="Z329" s="14"/>
      <c r="AA329" s="14"/>
      <c r="AB329" s="14"/>
      <c r="AC329" s="14"/>
      <c r="AD329" s="14"/>
      <c r="AE329" s="14"/>
      <c r="AT329" s="213" t="s">
        <v>155</v>
      </c>
      <c r="AU329" s="213" t="s">
        <v>101</v>
      </c>
      <c r="AV329" s="14" t="s">
        <v>90</v>
      </c>
      <c r="AW329" s="14" t="s">
        <v>4</v>
      </c>
      <c r="AX329" s="14" t="s">
        <v>85</v>
      </c>
      <c r="AY329" s="213" t="s">
        <v>143</v>
      </c>
    </row>
    <row r="330" s="12" customFormat="1" ht="22.8" customHeight="1">
      <c r="A330" s="12"/>
      <c r="B330" s="171"/>
      <c r="C330" s="12"/>
      <c r="D330" s="172" t="s">
        <v>84</v>
      </c>
      <c r="E330" s="183" t="s">
        <v>508</v>
      </c>
      <c r="F330" s="183" t="s">
        <v>509</v>
      </c>
      <c r="G330" s="12"/>
      <c r="H330" s="12"/>
      <c r="I330" s="174"/>
      <c r="J330" s="174"/>
      <c r="K330" s="184">
        <f>BK330</f>
        <v>0</v>
      </c>
      <c r="L330" s="12"/>
      <c r="M330" s="171"/>
      <c r="N330" s="176"/>
      <c r="O330" s="177"/>
      <c r="P330" s="177"/>
      <c r="Q330" s="178">
        <f>SUM(Q331:Q343)</f>
        <v>0</v>
      </c>
      <c r="R330" s="178">
        <f>SUM(R331:R343)</f>
        <v>0</v>
      </c>
      <c r="S330" s="177"/>
      <c r="T330" s="179">
        <f>SUM(T331:T343)</f>
        <v>0</v>
      </c>
      <c r="U330" s="177"/>
      <c r="V330" s="179">
        <f>SUM(V331:V343)</f>
        <v>0</v>
      </c>
      <c r="W330" s="177"/>
      <c r="X330" s="180">
        <f>SUM(X331:X343)</f>
        <v>0</v>
      </c>
      <c r="Y330" s="12"/>
      <c r="Z330" s="12"/>
      <c r="AA330" s="12"/>
      <c r="AB330" s="12"/>
      <c r="AC330" s="12"/>
      <c r="AD330" s="12"/>
      <c r="AE330" s="12"/>
      <c r="AR330" s="172" t="s">
        <v>90</v>
      </c>
      <c r="AT330" s="181" t="s">
        <v>84</v>
      </c>
      <c r="AU330" s="181" t="s">
        <v>90</v>
      </c>
      <c r="AY330" s="172" t="s">
        <v>143</v>
      </c>
      <c r="BK330" s="182">
        <f>SUM(BK331:BK343)</f>
        <v>0</v>
      </c>
    </row>
    <row r="331" s="2" customFormat="1" ht="24.15" customHeight="1">
      <c r="A331" s="41"/>
      <c r="B331" s="185"/>
      <c r="C331" s="186" t="s">
        <v>510</v>
      </c>
      <c r="D331" s="186" t="s">
        <v>146</v>
      </c>
      <c r="E331" s="187" t="s">
        <v>511</v>
      </c>
      <c r="F331" s="188" t="s">
        <v>512</v>
      </c>
      <c r="G331" s="189" t="s">
        <v>261</v>
      </c>
      <c r="H331" s="190">
        <v>16</v>
      </c>
      <c r="I331" s="191"/>
      <c r="J331" s="191"/>
      <c r="K331" s="192">
        <f>ROUND(P331*H331,2)</f>
        <v>0</v>
      </c>
      <c r="L331" s="188" t="s">
        <v>1</v>
      </c>
      <c r="M331" s="42"/>
      <c r="N331" s="193" t="s">
        <v>1</v>
      </c>
      <c r="O331" s="194" t="s">
        <v>48</v>
      </c>
      <c r="P331" s="195">
        <f>I331+J331</f>
        <v>0</v>
      </c>
      <c r="Q331" s="195">
        <f>ROUND(I331*H331,2)</f>
        <v>0</v>
      </c>
      <c r="R331" s="195">
        <f>ROUND(J331*H331,2)</f>
        <v>0</v>
      </c>
      <c r="S331" s="80"/>
      <c r="T331" s="196">
        <f>S331*H331</f>
        <v>0</v>
      </c>
      <c r="U331" s="196">
        <v>0</v>
      </c>
      <c r="V331" s="196">
        <f>U331*H331</f>
        <v>0</v>
      </c>
      <c r="W331" s="196">
        <v>0</v>
      </c>
      <c r="X331" s="197">
        <f>W331*H331</f>
        <v>0</v>
      </c>
      <c r="Y331" s="41"/>
      <c r="Z331" s="41"/>
      <c r="AA331" s="41"/>
      <c r="AB331" s="41"/>
      <c r="AC331" s="41"/>
      <c r="AD331" s="41"/>
      <c r="AE331" s="41"/>
      <c r="AR331" s="198" t="s">
        <v>151</v>
      </c>
      <c r="AT331" s="198" t="s">
        <v>146</v>
      </c>
      <c r="AU331" s="198" t="s">
        <v>101</v>
      </c>
      <c r="AY331" s="18" t="s">
        <v>143</v>
      </c>
      <c r="BE331" s="126">
        <f>IF(O331="základní",K331,0)</f>
        <v>0</v>
      </c>
      <c r="BF331" s="126">
        <f>IF(O331="snížená",K331,0)</f>
        <v>0</v>
      </c>
      <c r="BG331" s="126">
        <f>IF(O331="zákl. přenesená",K331,0)</f>
        <v>0</v>
      </c>
      <c r="BH331" s="126">
        <f>IF(O331="sníž. přenesená",K331,0)</f>
        <v>0</v>
      </c>
      <c r="BI331" s="126">
        <f>IF(O331="nulová",K331,0)</f>
        <v>0</v>
      </c>
      <c r="BJ331" s="18" t="s">
        <v>90</v>
      </c>
      <c r="BK331" s="126">
        <f>ROUND(P331*H331,2)</f>
        <v>0</v>
      </c>
      <c r="BL331" s="18" t="s">
        <v>151</v>
      </c>
      <c r="BM331" s="198" t="s">
        <v>513</v>
      </c>
    </row>
    <row r="332" s="2" customFormat="1">
      <c r="A332" s="41"/>
      <c r="B332" s="42"/>
      <c r="C332" s="41"/>
      <c r="D332" s="199" t="s">
        <v>153</v>
      </c>
      <c r="E332" s="41"/>
      <c r="F332" s="200" t="s">
        <v>514</v>
      </c>
      <c r="G332" s="41"/>
      <c r="H332" s="41"/>
      <c r="I332" s="201"/>
      <c r="J332" s="201"/>
      <c r="K332" s="41"/>
      <c r="L332" s="41"/>
      <c r="M332" s="42"/>
      <c r="N332" s="202"/>
      <c r="O332" s="203"/>
      <c r="P332" s="80"/>
      <c r="Q332" s="80"/>
      <c r="R332" s="80"/>
      <c r="S332" s="80"/>
      <c r="T332" s="80"/>
      <c r="U332" s="80"/>
      <c r="V332" s="80"/>
      <c r="W332" s="80"/>
      <c r="X332" s="81"/>
      <c r="Y332" s="41"/>
      <c r="Z332" s="41"/>
      <c r="AA332" s="41"/>
      <c r="AB332" s="41"/>
      <c r="AC332" s="41"/>
      <c r="AD332" s="41"/>
      <c r="AE332" s="41"/>
      <c r="AT332" s="18" t="s">
        <v>153</v>
      </c>
      <c r="AU332" s="18" t="s">
        <v>101</v>
      </c>
    </row>
    <row r="333" s="14" customFormat="1">
      <c r="A333" s="14"/>
      <c r="B333" s="212"/>
      <c r="C333" s="14"/>
      <c r="D333" s="199" t="s">
        <v>155</v>
      </c>
      <c r="E333" s="213" t="s">
        <v>1</v>
      </c>
      <c r="F333" s="214" t="s">
        <v>515</v>
      </c>
      <c r="G333" s="14"/>
      <c r="H333" s="213" t="s">
        <v>1</v>
      </c>
      <c r="I333" s="215"/>
      <c r="J333" s="215"/>
      <c r="K333" s="14"/>
      <c r="L333" s="14"/>
      <c r="M333" s="212"/>
      <c r="N333" s="216"/>
      <c r="O333" s="217"/>
      <c r="P333" s="217"/>
      <c r="Q333" s="217"/>
      <c r="R333" s="217"/>
      <c r="S333" s="217"/>
      <c r="T333" s="217"/>
      <c r="U333" s="217"/>
      <c r="V333" s="217"/>
      <c r="W333" s="217"/>
      <c r="X333" s="218"/>
      <c r="Y333" s="14"/>
      <c r="Z333" s="14"/>
      <c r="AA333" s="14"/>
      <c r="AB333" s="14"/>
      <c r="AC333" s="14"/>
      <c r="AD333" s="14"/>
      <c r="AE333" s="14"/>
      <c r="AT333" s="213" t="s">
        <v>155</v>
      </c>
      <c r="AU333" s="213" t="s">
        <v>101</v>
      </c>
      <c r="AV333" s="14" t="s">
        <v>90</v>
      </c>
      <c r="AW333" s="14" t="s">
        <v>4</v>
      </c>
      <c r="AX333" s="14" t="s">
        <v>85</v>
      </c>
      <c r="AY333" s="213" t="s">
        <v>143</v>
      </c>
    </row>
    <row r="334" s="13" customFormat="1">
      <c r="A334" s="13"/>
      <c r="B334" s="204"/>
      <c r="C334" s="13"/>
      <c r="D334" s="199" t="s">
        <v>155</v>
      </c>
      <c r="E334" s="205" t="s">
        <v>1</v>
      </c>
      <c r="F334" s="206" t="s">
        <v>206</v>
      </c>
      <c r="G334" s="13"/>
      <c r="H334" s="207">
        <v>16</v>
      </c>
      <c r="I334" s="208"/>
      <c r="J334" s="208"/>
      <c r="K334" s="13"/>
      <c r="L334" s="13"/>
      <c r="M334" s="204"/>
      <c r="N334" s="209"/>
      <c r="O334" s="210"/>
      <c r="P334" s="210"/>
      <c r="Q334" s="210"/>
      <c r="R334" s="210"/>
      <c r="S334" s="210"/>
      <c r="T334" s="210"/>
      <c r="U334" s="210"/>
      <c r="V334" s="210"/>
      <c r="W334" s="210"/>
      <c r="X334" s="211"/>
      <c r="Y334" s="13"/>
      <c r="Z334" s="13"/>
      <c r="AA334" s="13"/>
      <c r="AB334" s="13"/>
      <c r="AC334" s="13"/>
      <c r="AD334" s="13"/>
      <c r="AE334" s="13"/>
      <c r="AT334" s="205" t="s">
        <v>155</v>
      </c>
      <c r="AU334" s="205" t="s">
        <v>101</v>
      </c>
      <c r="AV334" s="13" t="s">
        <v>101</v>
      </c>
      <c r="AW334" s="13" t="s">
        <v>4</v>
      </c>
      <c r="AX334" s="13" t="s">
        <v>90</v>
      </c>
      <c r="AY334" s="205" t="s">
        <v>143</v>
      </c>
    </row>
    <row r="335" s="2" customFormat="1" ht="14.4" customHeight="1">
      <c r="A335" s="41"/>
      <c r="B335" s="185"/>
      <c r="C335" s="186" t="s">
        <v>516</v>
      </c>
      <c r="D335" s="186" t="s">
        <v>146</v>
      </c>
      <c r="E335" s="187" t="s">
        <v>517</v>
      </c>
      <c r="F335" s="188" t="s">
        <v>518</v>
      </c>
      <c r="G335" s="189" t="s">
        <v>261</v>
      </c>
      <c r="H335" s="190">
        <v>16</v>
      </c>
      <c r="I335" s="191"/>
      <c r="J335" s="191"/>
      <c r="K335" s="192">
        <f>ROUND(P335*H335,2)</f>
        <v>0</v>
      </c>
      <c r="L335" s="188" t="s">
        <v>1</v>
      </c>
      <c r="M335" s="42"/>
      <c r="N335" s="193" t="s">
        <v>1</v>
      </c>
      <c r="O335" s="194" t="s">
        <v>48</v>
      </c>
      <c r="P335" s="195">
        <f>I335+J335</f>
        <v>0</v>
      </c>
      <c r="Q335" s="195">
        <f>ROUND(I335*H335,2)</f>
        <v>0</v>
      </c>
      <c r="R335" s="195">
        <f>ROUND(J335*H335,2)</f>
        <v>0</v>
      </c>
      <c r="S335" s="80"/>
      <c r="T335" s="196">
        <f>S335*H335</f>
        <v>0</v>
      </c>
      <c r="U335" s="196">
        <v>0</v>
      </c>
      <c r="V335" s="196">
        <f>U335*H335</f>
        <v>0</v>
      </c>
      <c r="W335" s="196">
        <v>0</v>
      </c>
      <c r="X335" s="197">
        <f>W335*H335</f>
        <v>0</v>
      </c>
      <c r="Y335" s="41"/>
      <c r="Z335" s="41"/>
      <c r="AA335" s="41"/>
      <c r="AB335" s="41"/>
      <c r="AC335" s="41"/>
      <c r="AD335" s="41"/>
      <c r="AE335" s="41"/>
      <c r="AR335" s="198" t="s">
        <v>151</v>
      </c>
      <c r="AT335" s="198" t="s">
        <v>146</v>
      </c>
      <c r="AU335" s="198" t="s">
        <v>101</v>
      </c>
      <c r="AY335" s="18" t="s">
        <v>143</v>
      </c>
      <c r="BE335" s="126">
        <f>IF(O335="základní",K335,0)</f>
        <v>0</v>
      </c>
      <c r="BF335" s="126">
        <f>IF(O335="snížená",K335,0)</f>
        <v>0</v>
      </c>
      <c r="BG335" s="126">
        <f>IF(O335="zákl. přenesená",K335,0)</f>
        <v>0</v>
      </c>
      <c r="BH335" s="126">
        <f>IF(O335="sníž. přenesená",K335,0)</f>
        <v>0</v>
      </c>
      <c r="BI335" s="126">
        <f>IF(O335="nulová",K335,0)</f>
        <v>0</v>
      </c>
      <c r="BJ335" s="18" t="s">
        <v>90</v>
      </c>
      <c r="BK335" s="126">
        <f>ROUND(P335*H335,2)</f>
        <v>0</v>
      </c>
      <c r="BL335" s="18" t="s">
        <v>151</v>
      </c>
      <c r="BM335" s="198" t="s">
        <v>519</v>
      </c>
    </row>
    <row r="336" s="2" customFormat="1">
      <c r="A336" s="41"/>
      <c r="B336" s="42"/>
      <c r="C336" s="41"/>
      <c r="D336" s="199" t="s">
        <v>153</v>
      </c>
      <c r="E336" s="41"/>
      <c r="F336" s="200" t="s">
        <v>520</v>
      </c>
      <c r="G336" s="41"/>
      <c r="H336" s="41"/>
      <c r="I336" s="201"/>
      <c r="J336" s="201"/>
      <c r="K336" s="41"/>
      <c r="L336" s="41"/>
      <c r="M336" s="42"/>
      <c r="N336" s="202"/>
      <c r="O336" s="203"/>
      <c r="P336" s="80"/>
      <c r="Q336" s="80"/>
      <c r="R336" s="80"/>
      <c r="S336" s="80"/>
      <c r="T336" s="80"/>
      <c r="U336" s="80"/>
      <c r="V336" s="80"/>
      <c r="W336" s="80"/>
      <c r="X336" s="81"/>
      <c r="Y336" s="41"/>
      <c r="Z336" s="41"/>
      <c r="AA336" s="41"/>
      <c r="AB336" s="41"/>
      <c r="AC336" s="41"/>
      <c r="AD336" s="41"/>
      <c r="AE336" s="41"/>
      <c r="AT336" s="18" t="s">
        <v>153</v>
      </c>
      <c r="AU336" s="18" t="s">
        <v>101</v>
      </c>
    </row>
    <row r="337" s="13" customFormat="1">
      <c r="A337" s="13"/>
      <c r="B337" s="204"/>
      <c r="C337" s="13"/>
      <c r="D337" s="199" t="s">
        <v>155</v>
      </c>
      <c r="E337" s="205" t="s">
        <v>1</v>
      </c>
      <c r="F337" s="206" t="s">
        <v>521</v>
      </c>
      <c r="G337" s="13"/>
      <c r="H337" s="207">
        <v>16</v>
      </c>
      <c r="I337" s="208"/>
      <c r="J337" s="208"/>
      <c r="K337" s="13"/>
      <c r="L337" s="13"/>
      <c r="M337" s="204"/>
      <c r="N337" s="209"/>
      <c r="O337" s="210"/>
      <c r="P337" s="210"/>
      <c r="Q337" s="210"/>
      <c r="R337" s="210"/>
      <c r="S337" s="210"/>
      <c r="T337" s="210"/>
      <c r="U337" s="210"/>
      <c r="V337" s="210"/>
      <c r="W337" s="210"/>
      <c r="X337" s="211"/>
      <c r="Y337" s="13"/>
      <c r="Z337" s="13"/>
      <c r="AA337" s="13"/>
      <c r="AB337" s="13"/>
      <c r="AC337" s="13"/>
      <c r="AD337" s="13"/>
      <c r="AE337" s="13"/>
      <c r="AT337" s="205" t="s">
        <v>155</v>
      </c>
      <c r="AU337" s="205" t="s">
        <v>101</v>
      </c>
      <c r="AV337" s="13" t="s">
        <v>101</v>
      </c>
      <c r="AW337" s="13" t="s">
        <v>4</v>
      </c>
      <c r="AX337" s="13" t="s">
        <v>90</v>
      </c>
      <c r="AY337" s="205" t="s">
        <v>143</v>
      </c>
    </row>
    <row r="338" s="2" customFormat="1" ht="24.15" customHeight="1">
      <c r="A338" s="41"/>
      <c r="B338" s="185"/>
      <c r="C338" s="186" t="s">
        <v>522</v>
      </c>
      <c r="D338" s="186" t="s">
        <v>146</v>
      </c>
      <c r="E338" s="187" t="s">
        <v>523</v>
      </c>
      <c r="F338" s="188" t="s">
        <v>524</v>
      </c>
      <c r="G338" s="189" t="s">
        <v>261</v>
      </c>
      <c r="H338" s="190">
        <v>16</v>
      </c>
      <c r="I338" s="191"/>
      <c r="J338" s="191"/>
      <c r="K338" s="192">
        <f>ROUND(P338*H338,2)</f>
        <v>0</v>
      </c>
      <c r="L338" s="188" t="s">
        <v>1</v>
      </c>
      <c r="M338" s="42"/>
      <c r="N338" s="193" t="s">
        <v>1</v>
      </c>
      <c r="O338" s="194" t="s">
        <v>48</v>
      </c>
      <c r="P338" s="195">
        <f>I338+J338</f>
        <v>0</v>
      </c>
      <c r="Q338" s="195">
        <f>ROUND(I338*H338,2)</f>
        <v>0</v>
      </c>
      <c r="R338" s="195">
        <f>ROUND(J338*H338,2)</f>
        <v>0</v>
      </c>
      <c r="S338" s="80"/>
      <c r="T338" s="196">
        <f>S338*H338</f>
        <v>0</v>
      </c>
      <c r="U338" s="196">
        <v>0</v>
      </c>
      <c r="V338" s="196">
        <f>U338*H338</f>
        <v>0</v>
      </c>
      <c r="W338" s="196">
        <v>0</v>
      </c>
      <c r="X338" s="197">
        <f>W338*H338</f>
        <v>0</v>
      </c>
      <c r="Y338" s="41"/>
      <c r="Z338" s="41"/>
      <c r="AA338" s="41"/>
      <c r="AB338" s="41"/>
      <c r="AC338" s="41"/>
      <c r="AD338" s="41"/>
      <c r="AE338" s="41"/>
      <c r="AR338" s="198" t="s">
        <v>151</v>
      </c>
      <c r="AT338" s="198" t="s">
        <v>146</v>
      </c>
      <c r="AU338" s="198" t="s">
        <v>101</v>
      </c>
      <c r="AY338" s="18" t="s">
        <v>143</v>
      </c>
      <c r="BE338" s="126">
        <f>IF(O338="základní",K338,0)</f>
        <v>0</v>
      </c>
      <c r="BF338" s="126">
        <f>IF(O338="snížená",K338,0)</f>
        <v>0</v>
      </c>
      <c r="BG338" s="126">
        <f>IF(O338="zákl. přenesená",K338,0)</f>
        <v>0</v>
      </c>
      <c r="BH338" s="126">
        <f>IF(O338="sníž. přenesená",K338,0)</f>
        <v>0</v>
      </c>
      <c r="BI338" s="126">
        <f>IF(O338="nulová",K338,0)</f>
        <v>0</v>
      </c>
      <c r="BJ338" s="18" t="s">
        <v>90</v>
      </c>
      <c r="BK338" s="126">
        <f>ROUND(P338*H338,2)</f>
        <v>0</v>
      </c>
      <c r="BL338" s="18" t="s">
        <v>151</v>
      </c>
      <c r="BM338" s="198" t="s">
        <v>525</v>
      </c>
    </row>
    <row r="339" s="2" customFormat="1">
      <c r="A339" s="41"/>
      <c r="B339" s="42"/>
      <c r="C339" s="41"/>
      <c r="D339" s="199" t="s">
        <v>153</v>
      </c>
      <c r="E339" s="41"/>
      <c r="F339" s="200" t="s">
        <v>526</v>
      </c>
      <c r="G339" s="41"/>
      <c r="H339" s="41"/>
      <c r="I339" s="201"/>
      <c r="J339" s="201"/>
      <c r="K339" s="41"/>
      <c r="L339" s="41"/>
      <c r="M339" s="42"/>
      <c r="N339" s="202"/>
      <c r="O339" s="203"/>
      <c r="P339" s="80"/>
      <c r="Q339" s="80"/>
      <c r="R339" s="80"/>
      <c r="S339" s="80"/>
      <c r="T339" s="80"/>
      <c r="U339" s="80"/>
      <c r="V339" s="80"/>
      <c r="W339" s="80"/>
      <c r="X339" s="81"/>
      <c r="Y339" s="41"/>
      <c r="Z339" s="41"/>
      <c r="AA339" s="41"/>
      <c r="AB339" s="41"/>
      <c r="AC339" s="41"/>
      <c r="AD339" s="41"/>
      <c r="AE339" s="41"/>
      <c r="AT339" s="18" t="s">
        <v>153</v>
      </c>
      <c r="AU339" s="18" t="s">
        <v>101</v>
      </c>
    </row>
    <row r="340" s="2" customFormat="1" ht="24.15" customHeight="1">
      <c r="A340" s="41"/>
      <c r="B340" s="185"/>
      <c r="C340" s="186" t="s">
        <v>527</v>
      </c>
      <c r="D340" s="186" t="s">
        <v>146</v>
      </c>
      <c r="E340" s="187" t="s">
        <v>528</v>
      </c>
      <c r="F340" s="188" t="s">
        <v>529</v>
      </c>
      <c r="G340" s="189" t="s">
        <v>261</v>
      </c>
      <c r="H340" s="190">
        <v>16</v>
      </c>
      <c r="I340" s="191"/>
      <c r="J340" s="191"/>
      <c r="K340" s="192">
        <f>ROUND(P340*H340,2)</f>
        <v>0</v>
      </c>
      <c r="L340" s="188" t="s">
        <v>166</v>
      </c>
      <c r="M340" s="42"/>
      <c r="N340" s="193" t="s">
        <v>1</v>
      </c>
      <c r="O340" s="194" t="s">
        <v>48</v>
      </c>
      <c r="P340" s="195">
        <f>I340+J340</f>
        <v>0</v>
      </c>
      <c r="Q340" s="195">
        <f>ROUND(I340*H340,2)</f>
        <v>0</v>
      </c>
      <c r="R340" s="195">
        <f>ROUND(J340*H340,2)</f>
        <v>0</v>
      </c>
      <c r="S340" s="80"/>
      <c r="T340" s="196">
        <f>S340*H340</f>
        <v>0</v>
      </c>
      <c r="U340" s="196">
        <v>0</v>
      </c>
      <c r="V340" s="196">
        <f>U340*H340</f>
        <v>0</v>
      </c>
      <c r="W340" s="196">
        <v>0</v>
      </c>
      <c r="X340" s="197">
        <f>W340*H340</f>
        <v>0</v>
      </c>
      <c r="Y340" s="41"/>
      <c r="Z340" s="41"/>
      <c r="AA340" s="41"/>
      <c r="AB340" s="41"/>
      <c r="AC340" s="41"/>
      <c r="AD340" s="41"/>
      <c r="AE340" s="41"/>
      <c r="AR340" s="198" t="s">
        <v>151</v>
      </c>
      <c r="AT340" s="198" t="s">
        <v>146</v>
      </c>
      <c r="AU340" s="198" t="s">
        <v>101</v>
      </c>
      <c r="AY340" s="18" t="s">
        <v>143</v>
      </c>
      <c r="BE340" s="126">
        <f>IF(O340="základní",K340,0)</f>
        <v>0</v>
      </c>
      <c r="BF340" s="126">
        <f>IF(O340="snížená",K340,0)</f>
        <v>0</v>
      </c>
      <c r="BG340" s="126">
        <f>IF(O340="zákl. přenesená",K340,0)</f>
        <v>0</v>
      </c>
      <c r="BH340" s="126">
        <f>IF(O340="sníž. přenesená",K340,0)</f>
        <v>0</v>
      </c>
      <c r="BI340" s="126">
        <f>IF(O340="nulová",K340,0)</f>
        <v>0</v>
      </c>
      <c r="BJ340" s="18" t="s">
        <v>90</v>
      </c>
      <c r="BK340" s="126">
        <f>ROUND(P340*H340,2)</f>
        <v>0</v>
      </c>
      <c r="BL340" s="18" t="s">
        <v>151</v>
      </c>
      <c r="BM340" s="198" t="s">
        <v>530</v>
      </c>
    </row>
    <row r="341" s="2" customFormat="1">
      <c r="A341" s="41"/>
      <c r="B341" s="42"/>
      <c r="C341" s="41"/>
      <c r="D341" s="199" t="s">
        <v>153</v>
      </c>
      <c r="E341" s="41"/>
      <c r="F341" s="200" t="s">
        <v>531</v>
      </c>
      <c r="G341" s="41"/>
      <c r="H341" s="41"/>
      <c r="I341" s="201"/>
      <c r="J341" s="201"/>
      <c r="K341" s="41"/>
      <c r="L341" s="41"/>
      <c r="M341" s="42"/>
      <c r="N341" s="202"/>
      <c r="O341" s="203"/>
      <c r="P341" s="80"/>
      <c r="Q341" s="80"/>
      <c r="R341" s="80"/>
      <c r="S341" s="80"/>
      <c r="T341" s="80"/>
      <c r="U341" s="80"/>
      <c r="V341" s="80"/>
      <c r="W341" s="80"/>
      <c r="X341" s="81"/>
      <c r="Y341" s="41"/>
      <c r="Z341" s="41"/>
      <c r="AA341" s="41"/>
      <c r="AB341" s="41"/>
      <c r="AC341" s="41"/>
      <c r="AD341" s="41"/>
      <c r="AE341" s="41"/>
      <c r="AT341" s="18" t="s">
        <v>153</v>
      </c>
      <c r="AU341" s="18" t="s">
        <v>101</v>
      </c>
    </row>
    <row r="342" s="13" customFormat="1">
      <c r="A342" s="13"/>
      <c r="B342" s="204"/>
      <c r="C342" s="13"/>
      <c r="D342" s="199" t="s">
        <v>155</v>
      </c>
      <c r="E342" s="205" t="s">
        <v>1</v>
      </c>
      <c r="F342" s="206" t="s">
        <v>206</v>
      </c>
      <c r="G342" s="13"/>
      <c r="H342" s="207">
        <v>16</v>
      </c>
      <c r="I342" s="208"/>
      <c r="J342" s="208"/>
      <c r="K342" s="13"/>
      <c r="L342" s="13"/>
      <c r="M342" s="204"/>
      <c r="N342" s="209"/>
      <c r="O342" s="210"/>
      <c r="P342" s="210"/>
      <c r="Q342" s="210"/>
      <c r="R342" s="210"/>
      <c r="S342" s="210"/>
      <c r="T342" s="210"/>
      <c r="U342" s="210"/>
      <c r="V342" s="210"/>
      <c r="W342" s="210"/>
      <c r="X342" s="211"/>
      <c r="Y342" s="13"/>
      <c r="Z342" s="13"/>
      <c r="AA342" s="13"/>
      <c r="AB342" s="13"/>
      <c r="AC342" s="13"/>
      <c r="AD342" s="13"/>
      <c r="AE342" s="13"/>
      <c r="AT342" s="205" t="s">
        <v>155</v>
      </c>
      <c r="AU342" s="205" t="s">
        <v>101</v>
      </c>
      <c r="AV342" s="13" t="s">
        <v>101</v>
      </c>
      <c r="AW342" s="13" t="s">
        <v>4</v>
      </c>
      <c r="AX342" s="13" t="s">
        <v>90</v>
      </c>
      <c r="AY342" s="205" t="s">
        <v>143</v>
      </c>
    </row>
    <row r="343" s="14" customFormat="1">
      <c r="A343" s="14"/>
      <c r="B343" s="212"/>
      <c r="C343" s="14"/>
      <c r="D343" s="199" t="s">
        <v>155</v>
      </c>
      <c r="E343" s="213" t="s">
        <v>1</v>
      </c>
      <c r="F343" s="214" t="s">
        <v>532</v>
      </c>
      <c r="G343" s="14"/>
      <c r="H343" s="213" t="s">
        <v>1</v>
      </c>
      <c r="I343" s="215"/>
      <c r="J343" s="215"/>
      <c r="K343" s="14"/>
      <c r="L343" s="14"/>
      <c r="M343" s="212"/>
      <c r="N343" s="216"/>
      <c r="O343" s="217"/>
      <c r="P343" s="217"/>
      <c r="Q343" s="217"/>
      <c r="R343" s="217"/>
      <c r="S343" s="217"/>
      <c r="T343" s="217"/>
      <c r="U343" s="217"/>
      <c r="V343" s="217"/>
      <c r="W343" s="217"/>
      <c r="X343" s="218"/>
      <c r="Y343" s="14"/>
      <c r="Z343" s="14"/>
      <c r="AA343" s="14"/>
      <c r="AB343" s="14"/>
      <c r="AC343" s="14"/>
      <c r="AD343" s="14"/>
      <c r="AE343" s="14"/>
      <c r="AT343" s="213" t="s">
        <v>155</v>
      </c>
      <c r="AU343" s="213" t="s">
        <v>101</v>
      </c>
      <c r="AV343" s="14" t="s">
        <v>90</v>
      </c>
      <c r="AW343" s="14" t="s">
        <v>4</v>
      </c>
      <c r="AX343" s="14" t="s">
        <v>85</v>
      </c>
      <c r="AY343" s="213" t="s">
        <v>143</v>
      </c>
    </row>
    <row r="344" s="12" customFormat="1" ht="22.8" customHeight="1">
      <c r="A344" s="12"/>
      <c r="B344" s="171"/>
      <c r="C344" s="12"/>
      <c r="D344" s="172" t="s">
        <v>84</v>
      </c>
      <c r="E344" s="183" t="s">
        <v>533</v>
      </c>
      <c r="F344" s="183" t="s">
        <v>534</v>
      </c>
      <c r="G344" s="12"/>
      <c r="H344" s="12"/>
      <c r="I344" s="174"/>
      <c r="J344" s="174"/>
      <c r="K344" s="184">
        <f>BK344</f>
        <v>0</v>
      </c>
      <c r="L344" s="12"/>
      <c r="M344" s="171"/>
      <c r="N344" s="176"/>
      <c r="O344" s="177"/>
      <c r="P344" s="177"/>
      <c r="Q344" s="178">
        <f>SUM(Q345:Q348)</f>
        <v>0</v>
      </c>
      <c r="R344" s="178">
        <f>SUM(R345:R348)</f>
        <v>0</v>
      </c>
      <c r="S344" s="177"/>
      <c r="T344" s="179">
        <f>SUM(T345:T348)</f>
        <v>0</v>
      </c>
      <c r="U344" s="177"/>
      <c r="V344" s="179">
        <f>SUM(V345:V348)</f>
        <v>0</v>
      </c>
      <c r="W344" s="177"/>
      <c r="X344" s="180">
        <f>SUM(X345:X348)</f>
        <v>0</v>
      </c>
      <c r="Y344" s="12"/>
      <c r="Z344" s="12"/>
      <c r="AA344" s="12"/>
      <c r="AB344" s="12"/>
      <c r="AC344" s="12"/>
      <c r="AD344" s="12"/>
      <c r="AE344" s="12"/>
      <c r="AR344" s="172" t="s">
        <v>90</v>
      </c>
      <c r="AT344" s="181" t="s">
        <v>84</v>
      </c>
      <c r="AU344" s="181" t="s">
        <v>90</v>
      </c>
      <c r="AY344" s="172" t="s">
        <v>143</v>
      </c>
      <c r="BK344" s="182">
        <f>SUM(BK345:BK348)</f>
        <v>0</v>
      </c>
    </row>
    <row r="345" s="2" customFormat="1" ht="24.15" customHeight="1">
      <c r="A345" s="41"/>
      <c r="B345" s="185"/>
      <c r="C345" s="186" t="s">
        <v>535</v>
      </c>
      <c r="D345" s="186" t="s">
        <v>146</v>
      </c>
      <c r="E345" s="187" t="s">
        <v>536</v>
      </c>
      <c r="F345" s="188" t="s">
        <v>537</v>
      </c>
      <c r="G345" s="189" t="s">
        <v>261</v>
      </c>
      <c r="H345" s="190">
        <v>14.783</v>
      </c>
      <c r="I345" s="191"/>
      <c r="J345" s="191"/>
      <c r="K345" s="192">
        <f>ROUND(P345*H345,2)</f>
        <v>0</v>
      </c>
      <c r="L345" s="188" t="s">
        <v>166</v>
      </c>
      <c r="M345" s="42"/>
      <c r="N345" s="193" t="s">
        <v>1</v>
      </c>
      <c r="O345" s="194" t="s">
        <v>48</v>
      </c>
      <c r="P345" s="195">
        <f>I345+J345</f>
        <v>0</v>
      </c>
      <c r="Q345" s="195">
        <f>ROUND(I345*H345,2)</f>
        <v>0</v>
      </c>
      <c r="R345" s="195">
        <f>ROUND(J345*H345,2)</f>
        <v>0</v>
      </c>
      <c r="S345" s="80"/>
      <c r="T345" s="196">
        <f>S345*H345</f>
        <v>0</v>
      </c>
      <c r="U345" s="196">
        <v>0</v>
      </c>
      <c r="V345" s="196">
        <f>U345*H345</f>
        <v>0</v>
      </c>
      <c r="W345" s="196">
        <v>0</v>
      </c>
      <c r="X345" s="197">
        <f>W345*H345</f>
        <v>0</v>
      </c>
      <c r="Y345" s="41"/>
      <c r="Z345" s="41"/>
      <c r="AA345" s="41"/>
      <c r="AB345" s="41"/>
      <c r="AC345" s="41"/>
      <c r="AD345" s="41"/>
      <c r="AE345" s="41"/>
      <c r="AR345" s="198" t="s">
        <v>151</v>
      </c>
      <c r="AT345" s="198" t="s">
        <v>146</v>
      </c>
      <c r="AU345" s="198" t="s">
        <v>101</v>
      </c>
      <c r="AY345" s="18" t="s">
        <v>143</v>
      </c>
      <c r="BE345" s="126">
        <f>IF(O345="základní",K345,0)</f>
        <v>0</v>
      </c>
      <c r="BF345" s="126">
        <f>IF(O345="snížená",K345,0)</f>
        <v>0</v>
      </c>
      <c r="BG345" s="126">
        <f>IF(O345="zákl. přenesená",K345,0)</f>
        <v>0</v>
      </c>
      <c r="BH345" s="126">
        <f>IF(O345="sníž. přenesená",K345,0)</f>
        <v>0</v>
      </c>
      <c r="BI345" s="126">
        <f>IF(O345="nulová",K345,0)</f>
        <v>0</v>
      </c>
      <c r="BJ345" s="18" t="s">
        <v>90</v>
      </c>
      <c r="BK345" s="126">
        <f>ROUND(P345*H345,2)</f>
        <v>0</v>
      </c>
      <c r="BL345" s="18" t="s">
        <v>151</v>
      </c>
      <c r="BM345" s="198" t="s">
        <v>538</v>
      </c>
    </row>
    <row r="346" s="2" customFormat="1">
      <c r="A346" s="41"/>
      <c r="B346" s="42"/>
      <c r="C346" s="41"/>
      <c r="D346" s="199" t="s">
        <v>153</v>
      </c>
      <c r="E346" s="41"/>
      <c r="F346" s="200" t="s">
        <v>539</v>
      </c>
      <c r="G346" s="41"/>
      <c r="H346" s="41"/>
      <c r="I346" s="201"/>
      <c r="J346" s="201"/>
      <c r="K346" s="41"/>
      <c r="L346" s="41"/>
      <c r="M346" s="42"/>
      <c r="N346" s="202"/>
      <c r="O346" s="203"/>
      <c r="P346" s="80"/>
      <c r="Q346" s="80"/>
      <c r="R346" s="80"/>
      <c r="S346" s="80"/>
      <c r="T346" s="80"/>
      <c r="U346" s="80"/>
      <c r="V346" s="80"/>
      <c r="W346" s="80"/>
      <c r="X346" s="81"/>
      <c r="Y346" s="41"/>
      <c r="Z346" s="41"/>
      <c r="AA346" s="41"/>
      <c r="AB346" s="41"/>
      <c r="AC346" s="41"/>
      <c r="AD346" s="41"/>
      <c r="AE346" s="41"/>
      <c r="AT346" s="18" t="s">
        <v>153</v>
      </c>
      <c r="AU346" s="18" t="s">
        <v>101</v>
      </c>
    </row>
    <row r="347" s="2" customFormat="1" ht="24.15" customHeight="1">
      <c r="A347" s="41"/>
      <c r="B347" s="185"/>
      <c r="C347" s="186" t="s">
        <v>540</v>
      </c>
      <c r="D347" s="186" t="s">
        <v>146</v>
      </c>
      <c r="E347" s="187" t="s">
        <v>541</v>
      </c>
      <c r="F347" s="188" t="s">
        <v>542</v>
      </c>
      <c r="G347" s="189" t="s">
        <v>261</v>
      </c>
      <c r="H347" s="190">
        <v>1.647</v>
      </c>
      <c r="I347" s="191"/>
      <c r="J347" s="191"/>
      <c r="K347" s="192">
        <f>ROUND(P347*H347,2)</f>
        <v>0</v>
      </c>
      <c r="L347" s="188" t="s">
        <v>150</v>
      </c>
      <c r="M347" s="42"/>
      <c r="N347" s="193" t="s">
        <v>1</v>
      </c>
      <c r="O347" s="194" t="s">
        <v>48</v>
      </c>
      <c r="P347" s="195">
        <f>I347+J347</f>
        <v>0</v>
      </c>
      <c r="Q347" s="195">
        <f>ROUND(I347*H347,2)</f>
        <v>0</v>
      </c>
      <c r="R347" s="195">
        <f>ROUND(J347*H347,2)</f>
        <v>0</v>
      </c>
      <c r="S347" s="80"/>
      <c r="T347" s="196">
        <f>S347*H347</f>
        <v>0</v>
      </c>
      <c r="U347" s="196">
        <v>0</v>
      </c>
      <c r="V347" s="196">
        <f>U347*H347</f>
        <v>0</v>
      </c>
      <c r="W347" s="196">
        <v>0</v>
      </c>
      <c r="X347" s="197">
        <f>W347*H347</f>
        <v>0</v>
      </c>
      <c r="Y347" s="41"/>
      <c r="Z347" s="41"/>
      <c r="AA347" s="41"/>
      <c r="AB347" s="41"/>
      <c r="AC347" s="41"/>
      <c r="AD347" s="41"/>
      <c r="AE347" s="41"/>
      <c r="AR347" s="198" t="s">
        <v>151</v>
      </c>
      <c r="AT347" s="198" t="s">
        <v>146</v>
      </c>
      <c r="AU347" s="198" t="s">
        <v>101</v>
      </c>
      <c r="AY347" s="18" t="s">
        <v>143</v>
      </c>
      <c r="BE347" s="126">
        <f>IF(O347="základní",K347,0)</f>
        <v>0</v>
      </c>
      <c r="BF347" s="126">
        <f>IF(O347="snížená",K347,0)</f>
        <v>0</v>
      </c>
      <c r="BG347" s="126">
        <f>IF(O347="zákl. přenesená",K347,0)</f>
        <v>0</v>
      </c>
      <c r="BH347" s="126">
        <f>IF(O347="sníž. přenesená",K347,0)</f>
        <v>0</v>
      </c>
      <c r="BI347" s="126">
        <f>IF(O347="nulová",K347,0)</f>
        <v>0</v>
      </c>
      <c r="BJ347" s="18" t="s">
        <v>90</v>
      </c>
      <c r="BK347" s="126">
        <f>ROUND(P347*H347,2)</f>
        <v>0</v>
      </c>
      <c r="BL347" s="18" t="s">
        <v>151</v>
      </c>
      <c r="BM347" s="198" t="s">
        <v>543</v>
      </c>
    </row>
    <row r="348" s="2" customFormat="1">
      <c r="A348" s="41"/>
      <c r="B348" s="42"/>
      <c r="C348" s="41"/>
      <c r="D348" s="199" t="s">
        <v>153</v>
      </c>
      <c r="E348" s="41"/>
      <c r="F348" s="200" t="s">
        <v>544</v>
      </c>
      <c r="G348" s="41"/>
      <c r="H348" s="41"/>
      <c r="I348" s="201"/>
      <c r="J348" s="201"/>
      <c r="K348" s="41"/>
      <c r="L348" s="41"/>
      <c r="M348" s="42"/>
      <c r="N348" s="202"/>
      <c r="O348" s="203"/>
      <c r="P348" s="80"/>
      <c r="Q348" s="80"/>
      <c r="R348" s="80"/>
      <c r="S348" s="80"/>
      <c r="T348" s="80"/>
      <c r="U348" s="80"/>
      <c r="V348" s="80"/>
      <c r="W348" s="80"/>
      <c r="X348" s="81"/>
      <c r="Y348" s="41"/>
      <c r="Z348" s="41"/>
      <c r="AA348" s="41"/>
      <c r="AB348" s="41"/>
      <c r="AC348" s="41"/>
      <c r="AD348" s="41"/>
      <c r="AE348" s="41"/>
      <c r="AT348" s="18" t="s">
        <v>153</v>
      </c>
      <c r="AU348" s="18" t="s">
        <v>101</v>
      </c>
    </row>
    <row r="349" s="12" customFormat="1" ht="25.92" customHeight="1">
      <c r="A349" s="12"/>
      <c r="B349" s="171"/>
      <c r="C349" s="12"/>
      <c r="D349" s="172" t="s">
        <v>84</v>
      </c>
      <c r="E349" s="173" t="s">
        <v>545</v>
      </c>
      <c r="F349" s="173" t="s">
        <v>546</v>
      </c>
      <c r="G349" s="12"/>
      <c r="H349" s="12"/>
      <c r="I349" s="174"/>
      <c r="J349" s="174"/>
      <c r="K349" s="175">
        <f>BK349</f>
        <v>0</v>
      </c>
      <c r="L349" s="12"/>
      <c r="M349" s="171"/>
      <c r="N349" s="176"/>
      <c r="O349" s="177"/>
      <c r="P349" s="177"/>
      <c r="Q349" s="178">
        <f>Q350+Q353+Q356+Q359+Q362</f>
        <v>0</v>
      </c>
      <c r="R349" s="178">
        <f>R350+R353+R356+R359+R362</f>
        <v>0</v>
      </c>
      <c r="S349" s="177"/>
      <c r="T349" s="179">
        <f>T350+T353+T356+T359+T362</f>
        <v>0</v>
      </c>
      <c r="U349" s="177"/>
      <c r="V349" s="179">
        <f>V350+V353+V356+V359+V362</f>
        <v>0</v>
      </c>
      <c r="W349" s="177"/>
      <c r="X349" s="180">
        <f>X350+X353+X356+X359+X362</f>
        <v>0</v>
      </c>
      <c r="Y349" s="12"/>
      <c r="Z349" s="12"/>
      <c r="AA349" s="12"/>
      <c r="AB349" s="12"/>
      <c r="AC349" s="12"/>
      <c r="AD349" s="12"/>
      <c r="AE349" s="12"/>
      <c r="AR349" s="172" t="s">
        <v>162</v>
      </c>
      <c r="AT349" s="181" t="s">
        <v>84</v>
      </c>
      <c r="AU349" s="181" t="s">
        <v>85</v>
      </c>
      <c r="AY349" s="172" t="s">
        <v>143</v>
      </c>
      <c r="BK349" s="182">
        <f>BK350+BK353+BK356+BK359+BK362</f>
        <v>0</v>
      </c>
    </row>
    <row r="350" s="12" customFormat="1" ht="22.8" customHeight="1">
      <c r="A350" s="12"/>
      <c r="B350" s="171"/>
      <c r="C350" s="12"/>
      <c r="D350" s="172" t="s">
        <v>84</v>
      </c>
      <c r="E350" s="183" t="s">
        <v>547</v>
      </c>
      <c r="F350" s="183" t="s">
        <v>548</v>
      </c>
      <c r="G350" s="12"/>
      <c r="H350" s="12"/>
      <c r="I350" s="174"/>
      <c r="J350" s="174"/>
      <c r="K350" s="184">
        <f>BK350</f>
        <v>0</v>
      </c>
      <c r="L350" s="12"/>
      <c r="M350" s="171"/>
      <c r="N350" s="176"/>
      <c r="O350" s="177"/>
      <c r="P350" s="177"/>
      <c r="Q350" s="178">
        <f>SUM(Q351:Q352)</f>
        <v>0</v>
      </c>
      <c r="R350" s="178">
        <f>SUM(R351:R352)</f>
        <v>0</v>
      </c>
      <c r="S350" s="177"/>
      <c r="T350" s="179">
        <f>SUM(T351:T352)</f>
        <v>0</v>
      </c>
      <c r="U350" s="177"/>
      <c r="V350" s="179">
        <f>SUM(V351:V352)</f>
        <v>0</v>
      </c>
      <c r="W350" s="177"/>
      <c r="X350" s="180">
        <f>SUM(X351:X352)</f>
        <v>0</v>
      </c>
      <c r="Y350" s="12"/>
      <c r="Z350" s="12"/>
      <c r="AA350" s="12"/>
      <c r="AB350" s="12"/>
      <c r="AC350" s="12"/>
      <c r="AD350" s="12"/>
      <c r="AE350" s="12"/>
      <c r="AR350" s="172" t="s">
        <v>162</v>
      </c>
      <c r="AT350" s="181" t="s">
        <v>84</v>
      </c>
      <c r="AU350" s="181" t="s">
        <v>90</v>
      </c>
      <c r="AY350" s="172" t="s">
        <v>143</v>
      </c>
      <c r="BK350" s="182">
        <f>SUM(BK351:BK352)</f>
        <v>0</v>
      </c>
    </row>
    <row r="351" s="2" customFormat="1" ht="24.15" customHeight="1">
      <c r="A351" s="41"/>
      <c r="B351" s="185"/>
      <c r="C351" s="186" t="s">
        <v>549</v>
      </c>
      <c r="D351" s="186" t="s">
        <v>146</v>
      </c>
      <c r="E351" s="187" t="s">
        <v>550</v>
      </c>
      <c r="F351" s="188" t="s">
        <v>551</v>
      </c>
      <c r="G351" s="189" t="s">
        <v>501</v>
      </c>
      <c r="H351" s="190">
        <v>1</v>
      </c>
      <c r="I351" s="191"/>
      <c r="J351" s="191"/>
      <c r="K351" s="192">
        <f>ROUND(P351*H351,2)</f>
        <v>0</v>
      </c>
      <c r="L351" s="188" t="s">
        <v>166</v>
      </c>
      <c r="M351" s="42"/>
      <c r="N351" s="193" t="s">
        <v>1</v>
      </c>
      <c r="O351" s="194" t="s">
        <v>48</v>
      </c>
      <c r="P351" s="195">
        <f>I351+J351</f>
        <v>0</v>
      </c>
      <c r="Q351" s="195">
        <f>ROUND(I351*H351,2)</f>
        <v>0</v>
      </c>
      <c r="R351" s="195">
        <f>ROUND(J351*H351,2)</f>
        <v>0</v>
      </c>
      <c r="S351" s="80"/>
      <c r="T351" s="196">
        <f>S351*H351</f>
        <v>0</v>
      </c>
      <c r="U351" s="196">
        <v>0</v>
      </c>
      <c r="V351" s="196">
        <f>U351*H351</f>
        <v>0</v>
      </c>
      <c r="W351" s="196">
        <v>0</v>
      </c>
      <c r="X351" s="197">
        <f>W351*H351</f>
        <v>0</v>
      </c>
      <c r="Y351" s="41"/>
      <c r="Z351" s="41"/>
      <c r="AA351" s="41"/>
      <c r="AB351" s="41"/>
      <c r="AC351" s="41"/>
      <c r="AD351" s="41"/>
      <c r="AE351" s="41"/>
      <c r="AR351" s="198" t="s">
        <v>552</v>
      </c>
      <c r="AT351" s="198" t="s">
        <v>146</v>
      </c>
      <c r="AU351" s="198" t="s">
        <v>101</v>
      </c>
      <c r="AY351" s="18" t="s">
        <v>143</v>
      </c>
      <c r="BE351" s="126">
        <f>IF(O351="základní",K351,0)</f>
        <v>0</v>
      </c>
      <c r="BF351" s="126">
        <f>IF(O351="snížená",K351,0)</f>
        <v>0</v>
      </c>
      <c r="BG351" s="126">
        <f>IF(O351="zákl. přenesená",K351,0)</f>
        <v>0</v>
      </c>
      <c r="BH351" s="126">
        <f>IF(O351="sníž. přenesená",K351,0)</f>
        <v>0</v>
      </c>
      <c r="BI351" s="126">
        <f>IF(O351="nulová",K351,0)</f>
        <v>0</v>
      </c>
      <c r="BJ351" s="18" t="s">
        <v>90</v>
      </c>
      <c r="BK351" s="126">
        <f>ROUND(P351*H351,2)</f>
        <v>0</v>
      </c>
      <c r="BL351" s="18" t="s">
        <v>552</v>
      </c>
      <c r="BM351" s="198" t="s">
        <v>553</v>
      </c>
    </row>
    <row r="352" s="2" customFormat="1">
      <c r="A352" s="41"/>
      <c r="B352" s="42"/>
      <c r="C352" s="41"/>
      <c r="D352" s="199" t="s">
        <v>153</v>
      </c>
      <c r="E352" s="41"/>
      <c r="F352" s="200" t="s">
        <v>554</v>
      </c>
      <c r="G352" s="41"/>
      <c r="H352" s="41"/>
      <c r="I352" s="201"/>
      <c r="J352" s="201"/>
      <c r="K352" s="41"/>
      <c r="L352" s="41"/>
      <c r="M352" s="42"/>
      <c r="N352" s="202"/>
      <c r="O352" s="203"/>
      <c r="P352" s="80"/>
      <c r="Q352" s="80"/>
      <c r="R352" s="80"/>
      <c r="S352" s="80"/>
      <c r="T352" s="80"/>
      <c r="U352" s="80"/>
      <c r="V352" s="80"/>
      <c r="W352" s="80"/>
      <c r="X352" s="81"/>
      <c r="Y352" s="41"/>
      <c r="Z352" s="41"/>
      <c r="AA352" s="41"/>
      <c r="AB352" s="41"/>
      <c r="AC352" s="41"/>
      <c r="AD352" s="41"/>
      <c r="AE352" s="41"/>
      <c r="AT352" s="18" t="s">
        <v>153</v>
      </c>
      <c r="AU352" s="18" t="s">
        <v>101</v>
      </c>
    </row>
    <row r="353" s="12" customFormat="1" ht="22.8" customHeight="1">
      <c r="A353" s="12"/>
      <c r="B353" s="171"/>
      <c r="C353" s="12"/>
      <c r="D353" s="172" t="s">
        <v>84</v>
      </c>
      <c r="E353" s="183" t="s">
        <v>555</v>
      </c>
      <c r="F353" s="183" t="s">
        <v>556</v>
      </c>
      <c r="G353" s="12"/>
      <c r="H353" s="12"/>
      <c r="I353" s="174"/>
      <c r="J353" s="174"/>
      <c r="K353" s="184">
        <f>BK353</f>
        <v>0</v>
      </c>
      <c r="L353" s="12"/>
      <c r="M353" s="171"/>
      <c r="N353" s="176"/>
      <c r="O353" s="177"/>
      <c r="P353" s="177"/>
      <c r="Q353" s="178">
        <f>SUM(Q354:Q355)</f>
        <v>0</v>
      </c>
      <c r="R353" s="178">
        <f>SUM(R354:R355)</f>
        <v>0</v>
      </c>
      <c r="S353" s="177"/>
      <c r="T353" s="179">
        <f>SUM(T354:T355)</f>
        <v>0</v>
      </c>
      <c r="U353" s="177"/>
      <c r="V353" s="179">
        <f>SUM(V354:V355)</f>
        <v>0</v>
      </c>
      <c r="W353" s="177"/>
      <c r="X353" s="180">
        <f>SUM(X354:X355)</f>
        <v>0</v>
      </c>
      <c r="Y353" s="12"/>
      <c r="Z353" s="12"/>
      <c r="AA353" s="12"/>
      <c r="AB353" s="12"/>
      <c r="AC353" s="12"/>
      <c r="AD353" s="12"/>
      <c r="AE353" s="12"/>
      <c r="AR353" s="172" t="s">
        <v>162</v>
      </c>
      <c r="AT353" s="181" t="s">
        <v>84</v>
      </c>
      <c r="AU353" s="181" t="s">
        <v>90</v>
      </c>
      <c r="AY353" s="172" t="s">
        <v>143</v>
      </c>
      <c r="BK353" s="182">
        <f>SUM(BK354:BK355)</f>
        <v>0</v>
      </c>
    </row>
    <row r="354" s="2" customFormat="1" ht="24.15" customHeight="1">
      <c r="A354" s="41"/>
      <c r="B354" s="185"/>
      <c r="C354" s="186" t="s">
        <v>557</v>
      </c>
      <c r="D354" s="186" t="s">
        <v>146</v>
      </c>
      <c r="E354" s="187" t="s">
        <v>558</v>
      </c>
      <c r="F354" s="188" t="s">
        <v>559</v>
      </c>
      <c r="G354" s="189" t="s">
        <v>501</v>
      </c>
      <c r="H354" s="190">
        <v>1</v>
      </c>
      <c r="I354" s="191"/>
      <c r="J354" s="191"/>
      <c r="K354" s="192">
        <f>ROUND(P354*H354,2)</f>
        <v>0</v>
      </c>
      <c r="L354" s="188" t="s">
        <v>166</v>
      </c>
      <c r="M354" s="42"/>
      <c r="N354" s="193" t="s">
        <v>1</v>
      </c>
      <c r="O354" s="194" t="s">
        <v>48</v>
      </c>
      <c r="P354" s="195">
        <f>I354+J354</f>
        <v>0</v>
      </c>
      <c r="Q354" s="195">
        <f>ROUND(I354*H354,2)</f>
        <v>0</v>
      </c>
      <c r="R354" s="195">
        <f>ROUND(J354*H354,2)</f>
        <v>0</v>
      </c>
      <c r="S354" s="80"/>
      <c r="T354" s="196">
        <f>S354*H354</f>
        <v>0</v>
      </c>
      <c r="U354" s="196">
        <v>0</v>
      </c>
      <c r="V354" s="196">
        <f>U354*H354</f>
        <v>0</v>
      </c>
      <c r="W354" s="196">
        <v>0</v>
      </c>
      <c r="X354" s="197">
        <f>W354*H354</f>
        <v>0</v>
      </c>
      <c r="Y354" s="41"/>
      <c r="Z354" s="41"/>
      <c r="AA354" s="41"/>
      <c r="AB354" s="41"/>
      <c r="AC354" s="41"/>
      <c r="AD354" s="41"/>
      <c r="AE354" s="41"/>
      <c r="AR354" s="198" t="s">
        <v>552</v>
      </c>
      <c r="AT354" s="198" t="s">
        <v>146</v>
      </c>
      <c r="AU354" s="198" t="s">
        <v>101</v>
      </c>
      <c r="AY354" s="18" t="s">
        <v>143</v>
      </c>
      <c r="BE354" s="126">
        <f>IF(O354="základní",K354,0)</f>
        <v>0</v>
      </c>
      <c r="BF354" s="126">
        <f>IF(O354="snížená",K354,0)</f>
        <v>0</v>
      </c>
      <c r="BG354" s="126">
        <f>IF(O354="zákl. přenesená",K354,0)</f>
        <v>0</v>
      </c>
      <c r="BH354" s="126">
        <f>IF(O354="sníž. přenesená",K354,0)</f>
        <v>0</v>
      </c>
      <c r="BI354" s="126">
        <f>IF(O354="nulová",K354,0)</f>
        <v>0</v>
      </c>
      <c r="BJ354" s="18" t="s">
        <v>90</v>
      </c>
      <c r="BK354" s="126">
        <f>ROUND(P354*H354,2)</f>
        <v>0</v>
      </c>
      <c r="BL354" s="18" t="s">
        <v>552</v>
      </c>
      <c r="BM354" s="198" t="s">
        <v>560</v>
      </c>
    </row>
    <row r="355" s="2" customFormat="1">
      <c r="A355" s="41"/>
      <c r="B355" s="42"/>
      <c r="C355" s="41"/>
      <c r="D355" s="199" t="s">
        <v>153</v>
      </c>
      <c r="E355" s="41"/>
      <c r="F355" s="200" t="s">
        <v>559</v>
      </c>
      <c r="G355" s="41"/>
      <c r="H355" s="41"/>
      <c r="I355" s="201"/>
      <c r="J355" s="201"/>
      <c r="K355" s="41"/>
      <c r="L355" s="41"/>
      <c r="M355" s="42"/>
      <c r="N355" s="202"/>
      <c r="O355" s="203"/>
      <c r="P355" s="80"/>
      <c r="Q355" s="80"/>
      <c r="R355" s="80"/>
      <c r="S355" s="80"/>
      <c r="T355" s="80"/>
      <c r="U355" s="80"/>
      <c r="V355" s="80"/>
      <c r="W355" s="80"/>
      <c r="X355" s="81"/>
      <c r="Y355" s="41"/>
      <c r="Z355" s="41"/>
      <c r="AA355" s="41"/>
      <c r="AB355" s="41"/>
      <c r="AC355" s="41"/>
      <c r="AD355" s="41"/>
      <c r="AE355" s="41"/>
      <c r="AT355" s="18" t="s">
        <v>153</v>
      </c>
      <c r="AU355" s="18" t="s">
        <v>101</v>
      </c>
    </row>
    <row r="356" s="12" customFormat="1" ht="22.8" customHeight="1">
      <c r="A356" s="12"/>
      <c r="B356" s="171"/>
      <c r="C356" s="12"/>
      <c r="D356" s="172" t="s">
        <v>84</v>
      </c>
      <c r="E356" s="183" t="s">
        <v>561</v>
      </c>
      <c r="F356" s="183" t="s">
        <v>562</v>
      </c>
      <c r="G356" s="12"/>
      <c r="H356" s="12"/>
      <c r="I356" s="174"/>
      <c r="J356" s="174"/>
      <c r="K356" s="184">
        <f>BK356</f>
        <v>0</v>
      </c>
      <c r="L356" s="12"/>
      <c r="M356" s="171"/>
      <c r="N356" s="176"/>
      <c r="O356" s="177"/>
      <c r="P356" s="177"/>
      <c r="Q356" s="178">
        <f>SUM(Q357:Q358)</f>
        <v>0</v>
      </c>
      <c r="R356" s="178">
        <f>SUM(R357:R358)</f>
        <v>0</v>
      </c>
      <c r="S356" s="177"/>
      <c r="T356" s="179">
        <f>SUM(T357:T358)</f>
        <v>0</v>
      </c>
      <c r="U356" s="177"/>
      <c r="V356" s="179">
        <f>SUM(V357:V358)</f>
        <v>0</v>
      </c>
      <c r="W356" s="177"/>
      <c r="X356" s="180">
        <f>SUM(X357:X358)</f>
        <v>0</v>
      </c>
      <c r="Y356" s="12"/>
      <c r="Z356" s="12"/>
      <c r="AA356" s="12"/>
      <c r="AB356" s="12"/>
      <c r="AC356" s="12"/>
      <c r="AD356" s="12"/>
      <c r="AE356" s="12"/>
      <c r="AR356" s="172" t="s">
        <v>162</v>
      </c>
      <c r="AT356" s="181" t="s">
        <v>84</v>
      </c>
      <c r="AU356" s="181" t="s">
        <v>90</v>
      </c>
      <c r="AY356" s="172" t="s">
        <v>143</v>
      </c>
      <c r="BK356" s="182">
        <f>SUM(BK357:BK358)</f>
        <v>0</v>
      </c>
    </row>
    <row r="357" s="2" customFormat="1" ht="24.15" customHeight="1">
      <c r="A357" s="41"/>
      <c r="B357" s="185"/>
      <c r="C357" s="186" t="s">
        <v>563</v>
      </c>
      <c r="D357" s="186" t="s">
        <v>146</v>
      </c>
      <c r="E357" s="187" t="s">
        <v>564</v>
      </c>
      <c r="F357" s="188" t="s">
        <v>565</v>
      </c>
      <c r="G357" s="189" t="s">
        <v>501</v>
      </c>
      <c r="H357" s="190">
        <v>1</v>
      </c>
      <c r="I357" s="191"/>
      <c r="J357" s="191"/>
      <c r="K357" s="192">
        <f>ROUND(P357*H357,2)</f>
        <v>0</v>
      </c>
      <c r="L357" s="188" t="s">
        <v>166</v>
      </c>
      <c r="M357" s="42"/>
      <c r="N357" s="193" t="s">
        <v>1</v>
      </c>
      <c r="O357" s="194" t="s">
        <v>48</v>
      </c>
      <c r="P357" s="195">
        <f>I357+J357</f>
        <v>0</v>
      </c>
      <c r="Q357" s="195">
        <f>ROUND(I357*H357,2)</f>
        <v>0</v>
      </c>
      <c r="R357" s="195">
        <f>ROUND(J357*H357,2)</f>
        <v>0</v>
      </c>
      <c r="S357" s="80"/>
      <c r="T357" s="196">
        <f>S357*H357</f>
        <v>0</v>
      </c>
      <c r="U357" s="196">
        <v>0</v>
      </c>
      <c r="V357" s="196">
        <f>U357*H357</f>
        <v>0</v>
      </c>
      <c r="W357" s="196">
        <v>0</v>
      </c>
      <c r="X357" s="197">
        <f>W357*H357</f>
        <v>0</v>
      </c>
      <c r="Y357" s="41"/>
      <c r="Z357" s="41"/>
      <c r="AA357" s="41"/>
      <c r="AB357" s="41"/>
      <c r="AC357" s="41"/>
      <c r="AD357" s="41"/>
      <c r="AE357" s="41"/>
      <c r="AR357" s="198" t="s">
        <v>552</v>
      </c>
      <c r="AT357" s="198" t="s">
        <v>146</v>
      </c>
      <c r="AU357" s="198" t="s">
        <v>101</v>
      </c>
      <c r="AY357" s="18" t="s">
        <v>143</v>
      </c>
      <c r="BE357" s="126">
        <f>IF(O357="základní",K357,0)</f>
        <v>0</v>
      </c>
      <c r="BF357" s="126">
        <f>IF(O357="snížená",K357,0)</f>
        <v>0</v>
      </c>
      <c r="BG357" s="126">
        <f>IF(O357="zákl. přenesená",K357,0)</f>
        <v>0</v>
      </c>
      <c r="BH357" s="126">
        <f>IF(O357="sníž. přenesená",K357,0)</f>
        <v>0</v>
      </c>
      <c r="BI357" s="126">
        <f>IF(O357="nulová",K357,0)</f>
        <v>0</v>
      </c>
      <c r="BJ357" s="18" t="s">
        <v>90</v>
      </c>
      <c r="BK357" s="126">
        <f>ROUND(P357*H357,2)</f>
        <v>0</v>
      </c>
      <c r="BL357" s="18" t="s">
        <v>552</v>
      </c>
      <c r="BM357" s="198" t="s">
        <v>566</v>
      </c>
    </row>
    <row r="358" s="2" customFormat="1">
      <c r="A358" s="41"/>
      <c r="B358" s="42"/>
      <c r="C358" s="41"/>
      <c r="D358" s="199" t="s">
        <v>153</v>
      </c>
      <c r="E358" s="41"/>
      <c r="F358" s="200" t="s">
        <v>567</v>
      </c>
      <c r="G358" s="41"/>
      <c r="H358" s="41"/>
      <c r="I358" s="201"/>
      <c r="J358" s="201"/>
      <c r="K358" s="41"/>
      <c r="L358" s="41"/>
      <c r="M358" s="42"/>
      <c r="N358" s="202"/>
      <c r="O358" s="203"/>
      <c r="P358" s="80"/>
      <c r="Q358" s="80"/>
      <c r="R358" s="80"/>
      <c r="S358" s="80"/>
      <c r="T358" s="80"/>
      <c r="U358" s="80"/>
      <c r="V358" s="80"/>
      <c r="W358" s="80"/>
      <c r="X358" s="81"/>
      <c r="Y358" s="41"/>
      <c r="Z358" s="41"/>
      <c r="AA358" s="41"/>
      <c r="AB358" s="41"/>
      <c r="AC358" s="41"/>
      <c r="AD358" s="41"/>
      <c r="AE358" s="41"/>
      <c r="AT358" s="18" t="s">
        <v>153</v>
      </c>
      <c r="AU358" s="18" t="s">
        <v>101</v>
      </c>
    </row>
    <row r="359" s="12" customFormat="1" ht="22.8" customHeight="1">
      <c r="A359" s="12"/>
      <c r="B359" s="171"/>
      <c r="C359" s="12"/>
      <c r="D359" s="172" t="s">
        <v>84</v>
      </c>
      <c r="E359" s="183" t="s">
        <v>568</v>
      </c>
      <c r="F359" s="183" t="s">
        <v>569</v>
      </c>
      <c r="G359" s="12"/>
      <c r="H359" s="12"/>
      <c r="I359" s="174"/>
      <c r="J359" s="174"/>
      <c r="K359" s="184">
        <f>BK359</f>
        <v>0</v>
      </c>
      <c r="L359" s="12"/>
      <c r="M359" s="171"/>
      <c r="N359" s="176"/>
      <c r="O359" s="177"/>
      <c r="P359" s="177"/>
      <c r="Q359" s="178">
        <f>SUM(Q360:Q361)</f>
        <v>0</v>
      </c>
      <c r="R359" s="178">
        <f>SUM(R360:R361)</f>
        <v>0</v>
      </c>
      <c r="S359" s="177"/>
      <c r="T359" s="179">
        <f>SUM(T360:T361)</f>
        <v>0</v>
      </c>
      <c r="U359" s="177"/>
      <c r="V359" s="179">
        <f>SUM(V360:V361)</f>
        <v>0</v>
      </c>
      <c r="W359" s="177"/>
      <c r="X359" s="180">
        <f>SUM(X360:X361)</f>
        <v>0</v>
      </c>
      <c r="Y359" s="12"/>
      <c r="Z359" s="12"/>
      <c r="AA359" s="12"/>
      <c r="AB359" s="12"/>
      <c r="AC359" s="12"/>
      <c r="AD359" s="12"/>
      <c r="AE359" s="12"/>
      <c r="AR359" s="172" t="s">
        <v>162</v>
      </c>
      <c r="AT359" s="181" t="s">
        <v>84</v>
      </c>
      <c r="AU359" s="181" t="s">
        <v>90</v>
      </c>
      <c r="AY359" s="172" t="s">
        <v>143</v>
      </c>
      <c r="BK359" s="182">
        <f>SUM(BK360:BK361)</f>
        <v>0</v>
      </c>
    </row>
    <row r="360" s="2" customFormat="1" ht="37.8" customHeight="1">
      <c r="A360" s="41"/>
      <c r="B360" s="185"/>
      <c r="C360" s="186" t="s">
        <v>570</v>
      </c>
      <c r="D360" s="186" t="s">
        <v>146</v>
      </c>
      <c r="E360" s="187" t="s">
        <v>571</v>
      </c>
      <c r="F360" s="188" t="s">
        <v>572</v>
      </c>
      <c r="G360" s="189" t="s">
        <v>501</v>
      </c>
      <c r="H360" s="190">
        <v>1</v>
      </c>
      <c r="I360" s="191"/>
      <c r="J360" s="191"/>
      <c r="K360" s="192">
        <f>ROUND(P360*H360,2)</f>
        <v>0</v>
      </c>
      <c r="L360" s="188" t="s">
        <v>166</v>
      </c>
      <c r="M360" s="42"/>
      <c r="N360" s="193" t="s">
        <v>1</v>
      </c>
      <c r="O360" s="194" t="s">
        <v>48</v>
      </c>
      <c r="P360" s="195">
        <f>I360+J360</f>
        <v>0</v>
      </c>
      <c r="Q360" s="195">
        <f>ROUND(I360*H360,2)</f>
        <v>0</v>
      </c>
      <c r="R360" s="195">
        <f>ROUND(J360*H360,2)</f>
        <v>0</v>
      </c>
      <c r="S360" s="80"/>
      <c r="T360" s="196">
        <f>S360*H360</f>
        <v>0</v>
      </c>
      <c r="U360" s="196">
        <v>0</v>
      </c>
      <c r="V360" s="196">
        <f>U360*H360</f>
        <v>0</v>
      </c>
      <c r="W360" s="196">
        <v>0</v>
      </c>
      <c r="X360" s="197">
        <f>W360*H360</f>
        <v>0</v>
      </c>
      <c r="Y360" s="41"/>
      <c r="Z360" s="41"/>
      <c r="AA360" s="41"/>
      <c r="AB360" s="41"/>
      <c r="AC360" s="41"/>
      <c r="AD360" s="41"/>
      <c r="AE360" s="41"/>
      <c r="AR360" s="198" t="s">
        <v>552</v>
      </c>
      <c r="AT360" s="198" t="s">
        <v>146</v>
      </c>
      <c r="AU360" s="198" t="s">
        <v>101</v>
      </c>
      <c r="AY360" s="18" t="s">
        <v>143</v>
      </c>
      <c r="BE360" s="126">
        <f>IF(O360="základní",K360,0)</f>
        <v>0</v>
      </c>
      <c r="BF360" s="126">
        <f>IF(O360="snížená",K360,0)</f>
        <v>0</v>
      </c>
      <c r="BG360" s="126">
        <f>IF(O360="zákl. přenesená",K360,0)</f>
        <v>0</v>
      </c>
      <c r="BH360" s="126">
        <f>IF(O360="sníž. přenesená",K360,0)</f>
        <v>0</v>
      </c>
      <c r="BI360" s="126">
        <f>IF(O360="nulová",K360,0)</f>
        <v>0</v>
      </c>
      <c r="BJ360" s="18" t="s">
        <v>90</v>
      </c>
      <c r="BK360" s="126">
        <f>ROUND(P360*H360,2)</f>
        <v>0</v>
      </c>
      <c r="BL360" s="18" t="s">
        <v>552</v>
      </c>
      <c r="BM360" s="198" t="s">
        <v>573</v>
      </c>
    </row>
    <row r="361" s="2" customFormat="1">
      <c r="A361" s="41"/>
      <c r="B361" s="42"/>
      <c r="C361" s="41"/>
      <c r="D361" s="199" t="s">
        <v>153</v>
      </c>
      <c r="E361" s="41"/>
      <c r="F361" s="200" t="s">
        <v>574</v>
      </c>
      <c r="G361" s="41"/>
      <c r="H361" s="41"/>
      <c r="I361" s="201"/>
      <c r="J361" s="201"/>
      <c r="K361" s="41"/>
      <c r="L361" s="41"/>
      <c r="M361" s="42"/>
      <c r="N361" s="202"/>
      <c r="O361" s="203"/>
      <c r="P361" s="80"/>
      <c r="Q361" s="80"/>
      <c r="R361" s="80"/>
      <c r="S361" s="80"/>
      <c r="T361" s="80"/>
      <c r="U361" s="80"/>
      <c r="V361" s="80"/>
      <c r="W361" s="80"/>
      <c r="X361" s="81"/>
      <c r="Y361" s="41"/>
      <c r="Z361" s="41"/>
      <c r="AA361" s="41"/>
      <c r="AB361" s="41"/>
      <c r="AC361" s="41"/>
      <c r="AD361" s="41"/>
      <c r="AE361" s="41"/>
      <c r="AT361" s="18" t="s">
        <v>153</v>
      </c>
      <c r="AU361" s="18" t="s">
        <v>101</v>
      </c>
    </row>
    <row r="362" s="12" customFormat="1" ht="22.8" customHeight="1">
      <c r="A362" s="12"/>
      <c r="B362" s="171"/>
      <c r="C362" s="12"/>
      <c r="D362" s="172" t="s">
        <v>84</v>
      </c>
      <c r="E362" s="183" t="s">
        <v>575</v>
      </c>
      <c r="F362" s="183" t="s">
        <v>576</v>
      </c>
      <c r="G362" s="12"/>
      <c r="H362" s="12"/>
      <c r="I362" s="174"/>
      <c r="J362" s="174"/>
      <c r="K362" s="184">
        <f>BK362</f>
        <v>0</v>
      </c>
      <c r="L362" s="12"/>
      <c r="M362" s="171"/>
      <c r="N362" s="176"/>
      <c r="O362" s="177"/>
      <c r="P362" s="177"/>
      <c r="Q362" s="178">
        <f>SUM(Q363:Q364)</f>
        <v>0</v>
      </c>
      <c r="R362" s="178">
        <f>SUM(R363:R364)</f>
        <v>0</v>
      </c>
      <c r="S362" s="177"/>
      <c r="T362" s="179">
        <f>SUM(T363:T364)</f>
        <v>0</v>
      </c>
      <c r="U362" s="177"/>
      <c r="V362" s="179">
        <f>SUM(V363:V364)</f>
        <v>0</v>
      </c>
      <c r="W362" s="177"/>
      <c r="X362" s="180">
        <f>SUM(X363:X364)</f>
        <v>0</v>
      </c>
      <c r="Y362" s="12"/>
      <c r="Z362" s="12"/>
      <c r="AA362" s="12"/>
      <c r="AB362" s="12"/>
      <c r="AC362" s="12"/>
      <c r="AD362" s="12"/>
      <c r="AE362" s="12"/>
      <c r="AR362" s="172" t="s">
        <v>162</v>
      </c>
      <c r="AT362" s="181" t="s">
        <v>84</v>
      </c>
      <c r="AU362" s="181" t="s">
        <v>90</v>
      </c>
      <c r="AY362" s="172" t="s">
        <v>143</v>
      </c>
      <c r="BK362" s="182">
        <f>SUM(BK363:BK364)</f>
        <v>0</v>
      </c>
    </row>
    <row r="363" s="2" customFormat="1" ht="24.15" customHeight="1">
      <c r="A363" s="41"/>
      <c r="B363" s="185"/>
      <c r="C363" s="186" t="s">
        <v>577</v>
      </c>
      <c r="D363" s="186" t="s">
        <v>146</v>
      </c>
      <c r="E363" s="187" t="s">
        <v>578</v>
      </c>
      <c r="F363" s="188" t="s">
        <v>579</v>
      </c>
      <c r="G363" s="189" t="s">
        <v>501</v>
      </c>
      <c r="H363" s="190">
        <v>1</v>
      </c>
      <c r="I363" s="191"/>
      <c r="J363" s="191"/>
      <c r="K363" s="192">
        <f>ROUND(P363*H363,2)</f>
        <v>0</v>
      </c>
      <c r="L363" s="188" t="s">
        <v>166</v>
      </c>
      <c r="M363" s="42"/>
      <c r="N363" s="193" t="s">
        <v>1</v>
      </c>
      <c r="O363" s="194" t="s">
        <v>48</v>
      </c>
      <c r="P363" s="195">
        <f>I363+J363</f>
        <v>0</v>
      </c>
      <c r="Q363" s="195">
        <f>ROUND(I363*H363,2)</f>
        <v>0</v>
      </c>
      <c r="R363" s="195">
        <f>ROUND(J363*H363,2)</f>
        <v>0</v>
      </c>
      <c r="S363" s="80"/>
      <c r="T363" s="196">
        <f>S363*H363</f>
        <v>0</v>
      </c>
      <c r="U363" s="196">
        <v>0</v>
      </c>
      <c r="V363" s="196">
        <f>U363*H363</f>
        <v>0</v>
      </c>
      <c r="W363" s="196">
        <v>0</v>
      </c>
      <c r="X363" s="197">
        <f>W363*H363</f>
        <v>0</v>
      </c>
      <c r="Y363" s="41"/>
      <c r="Z363" s="41"/>
      <c r="AA363" s="41"/>
      <c r="AB363" s="41"/>
      <c r="AC363" s="41"/>
      <c r="AD363" s="41"/>
      <c r="AE363" s="41"/>
      <c r="AR363" s="198" t="s">
        <v>552</v>
      </c>
      <c r="AT363" s="198" t="s">
        <v>146</v>
      </c>
      <c r="AU363" s="198" t="s">
        <v>101</v>
      </c>
      <c r="AY363" s="18" t="s">
        <v>143</v>
      </c>
      <c r="BE363" s="126">
        <f>IF(O363="základní",K363,0)</f>
        <v>0</v>
      </c>
      <c r="BF363" s="126">
        <f>IF(O363="snížená",K363,0)</f>
        <v>0</v>
      </c>
      <c r="BG363" s="126">
        <f>IF(O363="zákl. přenesená",K363,0)</f>
        <v>0</v>
      </c>
      <c r="BH363" s="126">
        <f>IF(O363="sníž. přenesená",K363,0)</f>
        <v>0</v>
      </c>
      <c r="BI363" s="126">
        <f>IF(O363="nulová",K363,0)</f>
        <v>0</v>
      </c>
      <c r="BJ363" s="18" t="s">
        <v>90</v>
      </c>
      <c r="BK363" s="126">
        <f>ROUND(P363*H363,2)</f>
        <v>0</v>
      </c>
      <c r="BL363" s="18" t="s">
        <v>552</v>
      </c>
      <c r="BM363" s="198" t="s">
        <v>580</v>
      </c>
    </row>
    <row r="364" s="2" customFormat="1">
      <c r="A364" s="41"/>
      <c r="B364" s="42"/>
      <c r="C364" s="41"/>
      <c r="D364" s="199" t="s">
        <v>153</v>
      </c>
      <c r="E364" s="41"/>
      <c r="F364" s="200" t="s">
        <v>579</v>
      </c>
      <c r="G364" s="41"/>
      <c r="H364" s="41"/>
      <c r="I364" s="201"/>
      <c r="J364" s="201"/>
      <c r="K364" s="41"/>
      <c r="L364" s="41"/>
      <c r="M364" s="42"/>
      <c r="N364" s="237"/>
      <c r="O364" s="238"/>
      <c r="P364" s="239"/>
      <c r="Q364" s="239"/>
      <c r="R364" s="239"/>
      <c r="S364" s="239"/>
      <c r="T364" s="239"/>
      <c r="U364" s="239"/>
      <c r="V364" s="239"/>
      <c r="W364" s="239"/>
      <c r="X364" s="240"/>
      <c r="Y364" s="41"/>
      <c r="Z364" s="41"/>
      <c r="AA364" s="41"/>
      <c r="AB364" s="41"/>
      <c r="AC364" s="41"/>
      <c r="AD364" s="41"/>
      <c r="AE364" s="41"/>
      <c r="AT364" s="18" t="s">
        <v>153</v>
      </c>
      <c r="AU364" s="18" t="s">
        <v>101</v>
      </c>
    </row>
    <row r="365" s="2" customFormat="1" ht="6.96" customHeight="1">
      <c r="A365" s="41"/>
      <c r="B365" s="63"/>
      <c r="C365" s="64"/>
      <c r="D365" s="64"/>
      <c r="E365" s="64"/>
      <c r="F365" s="64"/>
      <c r="G365" s="64"/>
      <c r="H365" s="64"/>
      <c r="I365" s="64"/>
      <c r="J365" s="64"/>
      <c r="K365" s="64"/>
      <c r="L365" s="64"/>
      <c r="M365" s="42"/>
      <c r="N365" s="41"/>
      <c r="P365" s="41"/>
      <c r="Q365" s="41"/>
      <c r="R365" s="41"/>
      <c r="S365" s="41"/>
      <c r="T365" s="41"/>
      <c r="U365" s="41"/>
      <c r="V365" s="41"/>
      <c r="W365" s="41"/>
      <c r="X365" s="41"/>
      <c r="Y365" s="41"/>
      <c r="Z365" s="41"/>
      <c r="AA365" s="41"/>
      <c r="AB365" s="41"/>
      <c r="AC365" s="41"/>
      <c r="AD365" s="41"/>
      <c r="AE365" s="41"/>
    </row>
  </sheetData>
  <autoFilter ref="C125:L364"/>
  <mergeCells count="6">
    <mergeCell ref="E7:H7"/>
    <mergeCell ref="E16:H16"/>
    <mergeCell ref="E25:H25"/>
    <mergeCell ref="E85:H85"/>
    <mergeCell ref="E118:H118"/>
    <mergeCell ref="M2:Z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Bohůnek Zdeňek</dc:creator>
  <cp:lastModifiedBy>Bohůnek Zdeňek</cp:lastModifiedBy>
  <dcterms:created xsi:type="dcterms:W3CDTF">2021-03-09T06:36:04Z</dcterms:created>
  <dcterms:modified xsi:type="dcterms:W3CDTF">2021-03-09T06:36:05Z</dcterms:modified>
</cp:coreProperties>
</file>