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hidePivotFieldList="1" defaultThemeVersion="124226"/>
  <bookViews>
    <workbookView xWindow="65416" yWindow="65416" windowWidth="29040" windowHeight="15840" tabRatio="766" activeTab="5"/>
  </bookViews>
  <sheets>
    <sheet name="HN" sheetId="42" r:id="rId1"/>
    <sheet name="SN" sheetId="41" r:id="rId2"/>
    <sheet name="RN" sheetId="40" r:id="rId3"/>
    <sheet name="DN" sheetId="39" r:id="rId4"/>
    <sheet name="KN" sheetId="38" r:id="rId5"/>
    <sheet name="ceník" sheetId="44" r:id="rId6"/>
    <sheet name="Souhrn" sheetId="43" r:id="rId7"/>
    <sheet name="Poznámky" sheetId="45" r:id="rId8"/>
  </sheets>
  <definedNames/>
  <calcPr calcId="162913"/>
  <extLst/>
</workbook>
</file>

<file path=xl/sharedStrings.xml><?xml version="1.0" encoding="utf-8"?>
<sst xmlns="http://schemas.openxmlformats.org/spreadsheetml/2006/main" count="764" uniqueCount="80">
  <si>
    <t>kg</t>
  </si>
  <si>
    <t>Sjednocený název</t>
  </si>
  <si>
    <t>Kyslík medicinální plynný</t>
  </si>
  <si>
    <t>Kyslík medicinální kapalný</t>
  </si>
  <si>
    <t>Oxid uhličitý potravinářský</t>
  </si>
  <si>
    <t>soutěžené jednotky</t>
  </si>
  <si>
    <t>Vodní objem lahve (litry)</t>
  </si>
  <si>
    <t>Obsah v lahvi (m3)</t>
  </si>
  <si>
    <t>Obsah v lahvi (kg)</t>
  </si>
  <si>
    <t>soutěžené množství</t>
  </si>
  <si>
    <t>roční předpokládané množství lahví</t>
  </si>
  <si>
    <t>Plnící tlak (barů)</t>
  </si>
  <si>
    <t>Technické údaje lahví</t>
  </si>
  <si>
    <t>Sjednocený název - médium</t>
  </si>
  <si>
    <t>Nabídková cena celkem bez DPH</t>
  </si>
  <si>
    <t>Oxid dusný medicinální (velký)</t>
  </si>
  <si>
    <t>Oxid dusný medicinální (malý)</t>
  </si>
  <si>
    <t xml:space="preserve"> -</t>
  </si>
  <si>
    <t>POZNÁMKA :</t>
  </si>
  <si>
    <t>Obchodní název nabízené láhve příslušného média;  množství média v láhvi; ev.plnící tlak</t>
  </si>
  <si>
    <t>roční celkový nájem</t>
  </si>
  <si>
    <t>Doprava cisterny (vč.všech souvisejících nákladů) - počet závozů / rok</t>
  </si>
  <si>
    <t>Doprava lahví (vč.všech souvisejících nákladů) - počet závozů / rok</t>
  </si>
  <si>
    <t>Roční nájem zásobníků kapalného medicinálního kyslíku - počet zásobníků; celková kapacita zásobníků</t>
  </si>
  <si>
    <t>CELKEM za MÉDIA za roční dodávky</t>
  </si>
  <si>
    <t>CELKEM za ROČNÍ DOPRAVNÉ A NÁJEMNÉ</t>
  </si>
  <si>
    <t>Poznámka</t>
  </si>
  <si>
    <t>jednotka=jeden závoz</t>
  </si>
  <si>
    <t>jednotka=jeden zásobník s příslušenstvím</t>
  </si>
  <si>
    <t>jednotka=jedna láhev za rok</t>
  </si>
  <si>
    <t>Kyslík technický (průmyslový) plynný</t>
  </si>
  <si>
    <t>Nabídková cena celkem v Kč bez DPH</t>
  </si>
  <si>
    <t>Nabídková cena celkem v Kč vč DPH</t>
  </si>
  <si>
    <t>Sazba DPH v % (21; 15)</t>
  </si>
  <si>
    <t>Nabídková cena za soutěženou jednotku média v Kč bez DPH</t>
  </si>
  <si>
    <t>Nabídková cena za soutěženou jednotku v Kč bez DPH</t>
  </si>
  <si>
    <t>jeden závoz</t>
  </si>
  <si>
    <t xml:space="preserve">Oxid uhličitý medicinální </t>
  </si>
  <si>
    <t>Acetylen technický</t>
  </si>
  <si>
    <t>Směs 50% oxidu dusného a 50% kyslíku</t>
  </si>
  <si>
    <t>Vzduch mediciální  syntetický</t>
  </si>
  <si>
    <t>NABÍDKOVÁ CENA CELKEM za ČÁST VZ -Nemocnice Horaždovice (roční dodávky MÉDIÍ, DOPRAVNÉ a NÁJEMNÉ)</t>
  </si>
  <si>
    <t>roční nájem za všechny  lahve - průměrný  počet s tolerancí (+/-) 10%</t>
  </si>
  <si>
    <t>Nabídková cena celkem s DPH</t>
  </si>
  <si>
    <t>tyto hodnoty odpovídají ročnímu poptávanému množství</t>
  </si>
  <si>
    <t>NABÍDKOVÁ CENA CELKEM za ČÁST VZ - roční dodávky MÉDIÍ, DOPRAVNÉ a NÁJEMNÉ</t>
  </si>
  <si>
    <t>Dodavatel vyplňuje žlutě podbarvené buňky tohoto Formuláře</t>
  </si>
  <si>
    <t>FORMULÁŘ - pro Rekapitulaci nabídkové ceny - Nemocnice Horažďovice</t>
  </si>
  <si>
    <t>FORMULÁŘ - pro Rekapitulaci nabídkové ceny - Stodská nemocnice,a.s.</t>
  </si>
  <si>
    <t>FORMULÁŘ - pro Rekapitulaci nabídkové ceny - Rokycanská nemocnice,a.s.</t>
  </si>
  <si>
    <t>FORMULÁŘ - pro Rekapitulaci nabídkové ceny - Domažlická nemocnice,a.s.</t>
  </si>
  <si>
    <t>FORMULÁŘ - pro Rekapitulaci nabídkové ceny - Klatovská nemocnice,a.s.</t>
  </si>
  <si>
    <t>FORMULÁŘ - pro Rekapitulaci nabídkové ceny za všechny části VZ</t>
  </si>
  <si>
    <t>Poznámky k pracovní verzi:</t>
  </si>
  <si>
    <t>Kyslík medicinální plynný int. Ventil</t>
  </si>
  <si>
    <t>Kyslík medicinální plynný svazek 12 lahví</t>
  </si>
  <si>
    <t>Oxid uhličitý svařovací</t>
  </si>
  <si>
    <t>Argon 4.8</t>
  </si>
  <si>
    <t>Argon 4.6</t>
  </si>
  <si>
    <t>Kalibrační plyn</t>
  </si>
  <si>
    <t>x</t>
  </si>
  <si>
    <t>30-37</t>
  </si>
  <si>
    <t>12x50</t>
  </si>
  <si>
    <t>ks</t>
  </si>
  <si>
    <t xml:space="preserve">soutěžené jednotky </t>
  </si>
  <si>
    <t>NABÍDKOVÁ CENA CELKEM za ČÁST VZ -Stodská nemocnice (roční dodávky MÉDIÍ, DOPRAVNÉ a NÁJEMNÉ)</t>
  </si>
  <si>
    <t>NABÍDKOVÁ CENA CELKEM za ČÁST VZ -Rokycanská nemocnice (roční dodávky MÉDIÍ, DOPRAVNÉ a NÁJEMNÉ)</t>
  </si>
  <si>
    <t>NABÍDKOVÁ CENA CELKEM za ČÁST VZ -Domažlická nemocnice(roční dodávky MÉDIÍ, DOPRAVNÉ a NÁJEMNÉ)</t>
  </si>
  <si>
    <t>NABÍDKOVÁ CENA CELKEM za ČÁST VZ -Klatovská nemocnice (roční dodávky MÉDIÍ, DOPRAVNÉ a NÁJEMNÉ)</t>
  </si>
  <si>
    <t>zásobník 3000kg</t>
  </si>
  <si>
    <t>Nabídková cena za soutěženou 1ks lahve/kg v Kč bez DPH</t>
  </si>
  <si>
    <t>Nabídková cena celkem za všechny lahve/kg v Kč bez DPH</t>
  </si>
  <si>
    <t>Obchodní název nabízené láhve příslušného média;  množství média v lahvi; ev.plnící tlak</t>
  </si>
  <si>
    <t>soutěžené množství lahví/kapalné kyslík</t>
  </si>
  <si>
    <t>ROČNÍ</t>
  </si>
  <si>
    <t>FORMULÁŘ - pro Rekapitulaci nabídkové ceny za část VZ - 3 roky</t>
  </si>
  <si>
    <t>NABÍDKOVÁ CENA CELKEM za ČÁST VZ - 3 roky</t>
  </si>
  <si>
    <t>tyto hodnoty odpovídají  3 rokům</t>
  </si>
  <si>
    <t>zásobník 18 429 kg</t>
  </si>
  <si>
    <t>tyto hodnoty odpovídají ročnímu poptávanému množství, proto je nutné do krycího listu přenést údaje, které odpovídají 3 rokům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</si>
</sst>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4" fontId="0" fillId="2" borderId="1" xfId="0" applyNumberFormat="1" applyFill="1" applyBorder="1" applyAlignment="1" applyProtection="1">
      <alignment horizontal="center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9" fontId="0" fillId="2" borderId="4" xfId="0" applyNumberFormat="1" applyFill="1" applyBorder="1" applyAlignment="1" applyProtection="1">
      <alignment horizontal="center" vertic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49" fontId="5" fillId="0" borderId="6" xfId="0" applyNumberFormat="1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0" fillId="3" borderId="9" xfId="0" applyNumberFormat="1" applyFill="1" applyBorder="1" applyProtection="1">
      <protection/>
    </xf>
    <xf numFmtId="0" fontId="0" fillId="0" borderId="10" xfId="0" applyBorder="1" applyAlignment="1" applyProtection="1">
      <alignment horizontal="center"/>
      <protection/>
    </xf>
    <xf numFmtId="4" fontId="0" fillId="0" borderId="11" xfId="0" applyNumberFormat="1" applyFill="1" applyBorder="1" applyProtection="1">
      <protection/>
    </xf>
    <xf numFmtId="4" fontId="0" fillId="0" borderId="9" xfId="0" applyNumberFormat="1" applyFill="1" applyBorder="1" applyProtection="1">
      <protection/>
    </xf>
    <xf numFmtId="0" fontId="0" fillId="0" borderId="0" xfId="0" applyAlignment="1" applyProtection="1">
      <alignment vertical="center"/>
      <protection/>
    </xf>
    <xf numFmtId="4" fontId="0" fillId="0" borderId="0" xfId="0" applyNumberFormat="1" applyAlignment="1" applyProtection="1">
      <alignment horizontal="center"/>
      <protection/>
    </xf>
    <xf numFmtId="9" fontId="0" fillId="0" borderId="0" xfId="0" applyNumberFormat="1" applyAlignment="1" applyProtection="1">
      <alignment horizontal="center"/>
      <protection/>
    </xf>
    <xf numFmtId="4" fontId="2" fillId="0" borderId="9" xfId="0" applyNumberFormat="1" applyFont="1" applyFill="1" applyBorder="1" applyProtection="1"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/>
      <protection/>
    </xf>
    <xf numFmtId="4" fontId="0" fillId="0" borderId="1" xfId="0" applyNumberFormat="1" applyFill="1" applyBorder="1" applyAlignment="1" applyProtection="1">
      <alignment horizontal="center"/>
      <protection/>
    </xf>
    <xf numFmtId="9" fontId="0" fillId="0" borderId="2" xfId="0" applyNumberFormat="1" applyFill="1" applyBorder="1" applyAlignment="1" applyProtection="1">
      <alignment horizontal="center"/>
      <protection/>
    </xf>
    <xf numFmtId="49" fontId="2" fillId="4" borderId="0" xfId="0" applyNumberFormat="1" applyFont="1" applyFill="1" applyAlignment="1" applyProtection="1">
      <alignment wrapText="1"/>
      <protection/>
    </xf>
    <xf numFmtId="0" fontId="4" fillId="4" borderId="0" xfId="0" applyFont="1" applyFill="1" applyAlignment="1" applyProtection="1">
      <alignment horizontal="center"/>
      <protection/>
    </xf>
    <xf numFmtId="0" fontId="2" fillId="4" borderId="0" xfId="0" applyFont="1" applyFill="1" applyAlignment="1" applyProtection="1">
      <alignment horizontal="center"/>
      <protection/>
    </xf>
    <xf numFmtId="4" fontId="2" fillId="4" borderId="0" xfId="0" applyNumberFormat="1" applyFont="1" applyFill="1" applyProtection="1">
      <protection/>
    </xf>
    <xf numFmtId="0" fontId="0" fillId="5" borderId="0" xfId="0" applyFill="1" applyProtection="1"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4" fontId="0" fillId="3" borderId="13" xfId="0" applyNumberFormat="1" applyFill="1" applyBorder="1" applyProtection="1">
      <protection/>
    </xf>
    <xf numFmtId="4" fontId="0" fillId="2" borderId="14" xfId="0" applyNumberFormat="1" applyFill="1" applyBorder="1" applyAlignment="1" applyProtection="1">
      <alignment horizontal="center"/>
      <protection locked="0"/>
    </xf>
    <xf numFmtId="9" fontId="0" fillId="2" borderId="15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4" fontId="0" fillId="6" borderId="9" xfId="0" applyNumberForma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3" fontId="0" fillId="0" borderId="9" xfId="0" applyNumberFormat="1" applyBorder="1" applyAlignment="1" applyProtection="1">
      <alignment horizontal="center"/>
      <protection/>
    </xf>
    <xf numFmtId="4" fontId="0" fillId="0" borderId="14" xfId="0" applyNumberFormat="1" applyFill="1" applyBorder="1" applyAlignment="1" applyProtection="1">
      <alignment horizontal="center"/>
      <protection locked="0"/>
    </xf>
    <xf numFmtId="9" fontId="0" fillId="0" borderId="16" xfId="0" applyNumberFormat="1" applyFill="1" applyBorder="1" applyAlignment="1" applyProtection="1">
      <alignment horizontal="center"/>
      <protection locked="0"/>
    </xf>
    <xf numFmtId="0" fontId="8" fillId="0" borderId="0" xfId="0" applyFont="1" applyBorder="1" applyProtection="1">
      <protection/>
    </xf>
    <xf numFmtId="4" fontId="8" fillId="0" borderId="0" xfId="0" applyNumberFormat="1" applyFont="1" applyFill="1" applyBorder="1" applyProtection="1">
      <protection/>
    </xf>
    <xf numFmtId="4" fontId="7" fillId="0" borderId="0" xfId="0" applyNumberFormat="1" applyFont="1" applyFill="1" applyBorder="1" applyProtection="1">
      <protection/>
    </xf>
    <xf numFmtId="4" fontId="0" fillId="0" borderId="17" xfId="0" applyNumberFormat="1" applyFill="1" applyBorder="1" applyAlignment="1" applyProtection="1">
      <alignment horizontal="center"/>
      <protection/>
    </xf>
    <xf numFmtId="9" fontId="0" fillId="0" borderId="18" xfId="0" applyNumberFormat="1" applyFill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wrapText="1"/>
      <protection/>
    </xf>
    <xf numFmtId="0" fontId="0" fillId="0" borderId="9" xfId="0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wrapText="1"/>
      <protection/>
    </xf>
    <xf numFmtId="0" fontId="0" fillId="0" borderId="9" xfId="0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left"/>
      <protection/>
    </xf>
    <xf numFmtId="4" fontId="0" fillId="0" borderId="14" xfId="0" applyNumberFormat="1" applyFill="1" applyBorder="1" applyAlignment="1" applyProtection="1">
      <alignment horizontal="center"/>
      <protection/>
    </xf>
    <xf numFmtId="9" fontId="0" fillId="0" borderId="16" xfId="0" applyNumberFormat="1" applyFill="1" applyBorder="1" applyAlignment="1" applyProtection="1">
      <alignment horizontal="center"/>
      <protection/>
    </xf>
    <xf numFmtId="4" fontId="0" fillId="0" borderId="3" xfId="0" applyNumberFormat="1" applyFill="1" applyBorder="1" applyAlignment="1" applyProtection="1">
      <alignment horizontal="center" vertical="center"/>
      <protection/>
    </xf>
    <xf numFmtId="9" fontId="0" fillId="0" borderId="4" xfId="0" applyNumberFormat="1" applyFill="1" applyBorder="1" applyAlignment="1" applyProtection="1">
      <alignment horizontal="center" vertical="center"/>
      <protection/>
    </xf>
    <xf numFmtId="9" fontId="0" fillId="2" borderId="19" xfId="0" applyNumberFormat="1" applyFill="1" applyBorder="1" applyAlignment="1" applyProtection="1">
      <alignment horizontal="center"/>
      <protection locked="0"/>
    </xf>
    <xf numFmtId="4" fontId="0" fillId="2" borderId="17" xfId="0" applyNumberFormat="1" applyFill="1" applyBorder="1" applyAlignment="1" applyProtection="1">
      <alignment horizontal="center"/>
      <protection locked="0"/>
    </xf>
    <xf numFmtId="4" fontId="0" fillId="2" borderId="20" xfId="0" applyNumberFormat="1" applyFill="1" applyBorder="1" applyAlignment="1" applyProtection="1">
      <alignment horizontal="center"/>
      <protection locked="0"/>
    </xf>
    <xf numFmtId="9" fontId="0" fillId="2" borderId="18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49" fontId="0" fillId="2" borderId="23" xfId="0" applyNumberFormat="1" applyFill="1" applyBorder="1" applyProtection="1">
      <protection locked="0"/>
    </xf>
    <xf numFmtId="0" fontId="0" fillId="0" borderId="23" xfId="0" applyNumberFormat="1" applyFill="1" applyBorder="1" applyProtection="1">
      <protection/>
    </xf>
    <xf numFmtId="0" fontId="0" fillId="0" borderId="21" xfId="0" applyNumberFormat="1" applyFill="1" applyBorder="1" applyProtection="1">
      <protection/>
    </xf>
    <xf numFmtId="49" fontId="2" fillId="4" borderId="6" xfId="0" applyNumberFormat="1" applyFont="1" applyFill="1" applyBorder="1" applyAlignment="1" applyProtection="1">
      <alignment vertical="center" wrapText="1"/>
      <protection/>
    </xf>
    <xf numFmtId="49" fontId="0" fillId="4" borderId="7" xfId="0" applyNumberFormat="1" applyFill="1" applyBorder="1" applyAlignment="1" applyProtection="1">
      <alignment vertical="center" wrapText="1"/>
      <protection/>
    </xf>
    <xf numFmtId="0" fontId="0" fillId="4" borderId="7" xfId="0" applyFill="1" applyBorder="1" applyAlignment="1" applyProtection="1">
      <alignment vertical="center" wrapText="1"/>
      <protection/>
    </xf>
    <xf numFmtId="0" fontId="0" fillId="4" borderId="8" xfId="0" applyFill="1" applyBorder="1" applyAlignment="1" applyProtection="1">
      <alignment vertical="center" wrapText="1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/>
      <protection/>
    </xf>
    <xf numFmtId="49" fontId="2" fillId="4" borderId="24" xfId="0" applyNumberFormat="1" applyFont="1" applyFill="1" applyBorder="1" applyAlignment="1" applyProtection="1">
      <alignment wrapText="1"/>
      <protection/>
    </xf>
    <xf numFmtId="0" fontId="0" fillId="4" borderId="24" xfId="0" applyFill="1" applyBorder="1" applyAlignment="1" applyProtection="1">
      <alignment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0" fillId="6" borderId="25" xfId="0" applyNumberFormat="1" applyFill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 wrapText="1"/>
      <protection/>
    </xf>
    <xf numFmtId="4" fontId="0" fillId="6" borderId="9" xfId="0" applyNumberFormat="1" applyFill="1" applyBorder="1" applyAlignment="1" applyProtection="1">
      <alignment horizontal="center" vertical="center" wrapText="1"/>
      <protection/>
    </xf>
    <xf numFmtId="4" fontId="0" fillId="6" borderId="13" xfId="0" applyNumberFormat="1" applyFill="1" applyBorder="1" applyAlignment="1" applyProtection="1">
      <alignment horizontal="center" vertical="center" wrapText="1"/>
      <protection/>
    </xf>
    <xf numFmtId="49" fontId="0" fillId="6" borderId="9" xfId="0" applyNumberForma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0" fillId="6" borderId="2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49" fontId="0" fillId="6" borderId="0" xfId="0" applyNumberFormat="1" applyFill="1" applyBorder="1" applyAlignment="1" applyProtection="1">
      <alignment vertical="center" wrapText="1"/>
      <protection/>
    </xf>
    <xf numFmtId="49" fontId="0" fillId="6" borderId="27" xfId="0" applyNumberFormat="1" applyFill="1" applyBorder="1" applyAlignment="1" applyProtection="1">
      <alignment vertical="center" wrapText="1"/>
      <protection/>
    </xf>
    <xf numFmtId="49" fontId="0" fillId="6" borderId="28" xfId="0" applyNumberFormat="1" applyFill="1" applyBorder="1" applyAlignment="1" applyProtection="1">
      <alignment vertical="center" wrapText="1"/>
      <protection/>
    </xf>
    <xf numFmtId="49" fontId="0" fillId="6" borderId="29" xfId="0" applyNumberFormat="1" applyFill="1" applyBorder="1" applyAlignment="1" applyProtection="1">
      <alignment vertical="center" wrapText="1"/>
      <protection/>
    </xf>
    <xf numFmtId="49" fontId="0" fillId="6" borderId="30" xfId="0" applyNumberFormat="1" applyFill="1" applyBorder="1" applyAlignment="1" applyProtection="1">
      <alignment vertical="center" wrapText="1"/>
      <protection/>
    </xf>
    <xf numFmtId="4" fontId="0" fillId="6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6" borderId="10" xfId="0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26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 horizontal="left"/>
      <protection/>
    </xf>
    <xf numFmtId="49" fontId="0" fillId="0" borderId="9" xfId="0" applyNumberFormat="1" applyBorder="1" applyAlignment="1" applyProtection="1">
      <alignment horizontal="left" vertical="center"/>
      <protection/>
    </xf>
    <xf numFmtId="49" fontId="0" fillId="0" borderId="9" xfId="0" applyNumberFormat="1" applyBorder="1" applyAlignment="1" applyProtection="1">
      <alignment vertical="center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49" fontId="0" fillId="6" borderId="9" xfId="0" applyNumberFormat="1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49" fontId="0" fillId="0" borderId="24" xfId="0" applyNumberFormat="1" applyFill="1" applyBorder="1" applyAlignment="1" applyProtection="1">
      <alignment horizontal="center" vertical="center" wrapText="1"/>
      <protection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 applyProtection="1">
      <alignment horizontal="center" vertical="center" wrapText="1"/>
      <protection/>
    </xf>
    <xf numFmtId="49" fontId="0" fillId="0" borderId="29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 topLeftCell="A7">
      <selection activeCell="H37" sqref="H37:I37"/>
    </sheetView>
  </sheetViews>
  <sheetFormatPr defaultColWidth="9.140625" defaultRowHeight="15"/>
  <cols>
    <col min="1" max="1" width="37.0039062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4.421875" style="11" customWidth="1"/>
    <col min="7" max="7" width="21.7109375" style="12" customWidth="1"/>
    <col min="8" max="8" width="19.00390625" style="12" customWidth="1"/>
    <col min="9" max="9" width="11.140625" style="12" customWidth="1"/>
    <col min="10" max="11" width="14.00390625" style="13" customWidth="1"/>
    <col min="12" max="12" width="20.140625" style="13" customWidth="1"/>
    <col min="13" max="13" width="35.8515625" style="13" customWidth="1"/>
    <col min="14" max="14" width="13.140625" style="13" customWidth="1"/>
    <col min="15" max="16384" width="9.140625" style="13" customWidth="1"/>
  </cols>
  <sheetData>
    <row r="1" spans="1:5" ht="16.5" thickBot="1">
      <c r="A1" s="8" t="s">
        <v>47</v>
      </c>
      <c r="B1" s="9"/>
      <c r="C1" s="9"/>
      <c r="D1" s="9"/>
      <c r="E1" s="9"/>
    </row>
    <row r="2" spans="6:11" ht="15.75" thickBot="1">
      <c r="F2" s="44" t="s">
        <v>74</v>
      </c>
      <c r="J2" s="49"/>
      <c r="K2" s="49"/>
    </row>
    <row r="3" spans="1:13" ht="25.5" customHeight="1">
      <c r="A3" s="90" t="s">
        <v>13</v>
      </c>
      <c r="B3" s="91" t="s">
        <v>12</v>
      </c>
      <c r="C3" s="91"/>
      <c r="D3" s="91"/>
      <c r="E3" s="92"/>
      <c r="F3" s="88" t="s">
        <v>73</v>
      </c>
      <c r="G3" s="93" t="s">
        <v>64</v>
      </c>
      <c r="H3" s="94" t="s">
        <v>70</v>
      </c>
      <c r="I3" s="83" t="s">
        <v>33</v>
      </c>
      <c r="J3" s="85" t="s">
        <v>71</v>
      </c>
      <c r="K3" s="85" t="s">
        <v>32</v>
      </c>
      <c r="M3" s="77" t="s">
        <v>72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43" t="s">
        <v>11</v>
      </c>
      <c r="F4" s="88"/>
      <c r="G4" s="93"/>
      <c r="H4" s="95"/>
      <c r="I4" s="84"/>
      <c r="J4" s="85"/>
      <c r="K4" s="85"/>
      <c r="M4" s="77"/>
    </row>
    <row r="5" spans="1:13" ht="15.75" customHeight="1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16"/>
      <c r="G5" s="17" t="s">
        <v>0</v>
      </c>
      <c r="H5" s="31">
        <f>ceník!H5</f>
        <v>0</v>
      </c>
      <c r="I5" s="32">
        <f>ceník!I5</f>
        <v>0</v>
      </c>
      <c r="J5" s="50">
        <f>F5*H5</f>
        <v>0</v>
      </c>
      <c r="K5" s="50">
        <f>J5*I5+J5</f>
        <v>0</v>
      </c>
      <c r="M5" s="71">
        <f>ceník!M5</f>
        <v>0</v>
      </c>
    </row>
    <row r="6" spans="1:13" ht="15.75" customHeight="1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16"/>
      <c r="G6" s="17" t="s">
        <v>63</v>
      </c>
      <c r="H6" s="31">
        <f>ceník!H6</f>
        <v>0</v>
      </c>
      <c r="I6" s="32">
        <f>ceník!I6</f>
        <v>0</v>
      </c>
      <c r="J6" s="50">
        <f aca="true" t="shared" si="0" ref="J6:J32">F6*H6</f>
        <v>0</v>
      </c>
      <c r="K6" s="50">
        <f aca="true" t="shared" si="1" ref="K6:K32">J6*I6+J6</f>
        <v>0</v>
      </c>
      <c r="M6" s="72">
        <f>ceník!M6</f>
        <v>0</v>
      </c>
    </row>
    <row r="7" spans="1:13" ht="15.75" customHeight="1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16"/>
      <c r="G7" s="17" t="s">
        <v>63</v>
      </c>
      <c r="H7" s="31">
        <f>ceník!H7</f>
        <v>0</v>
      </c>
      <c r="I7" s="32">
        <f>ceník!I7</f>
        <v>0</v>
      </c>
      <c r="J7" s="50">
        <f t="shared" si="0"/>
        <v>0</v>
      </c>
      <c r="K7" s="50">
        <f t="shared" si="1"/>
        <v>0</v>
      </c>
      <c r="M7" s="72">
        <f>ceník!M7</f>
        <v>0</v>
      </c>
    </row>
    <row r="8" spans="1:13" ht="15.75" customHeight="1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16"/>
      <c r="G8" s="17" t="s">
        <v>63</v>
      </c>
      <c r="H8" s="31">
        <f>ceník!H8</f>
        <v>0</v>
      </c>
      <c r="I8" s="32">
        <f>ceník!I8</f>
        <v>0</v>
      </c>
      <c r="J8" s="50">
        <f t="shared" si="0"/>
        <v>0</v>
      </c>
      <c r="K8" s="50">
        <f t="shared" si="1"/>
        <v>0</v>
      </c>
      <c r="M8" s="72">
        <f>ceník!M8</f>
        <v>0</v>
      </c>
    </row>
    <row r="9" spans="1:13" ht="15.75" customHeight="1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16">
        <v>1</v>
      </c>
      <c r="G9" s="17" t="s">
        <v>63</v>
      </c>
      <c r="H9" s="31">
        <f>ceník!H9</f>
        <v>0</v>
      </c>
      <c r="I9" s="32">
        <f>ceník!I9</f>
        <v>0</v>
      </c>
      <c r="J9" s="50">
        <f t="shared" si="0"/>
        <v>0</v>
      </c>
      <c r="K9" s="50">
        <f t="shared" si="1"/>
        <v>0</v>
      </c>
      <c r="M9" s="72">
        <f>ceník!M9</f>
        <v>0</v>
      </c>
    </row>
    <row r="10" spans="1:13" ht="15.75" customHeight="1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16"/>
      <c r="G10" s="17" t="s">
        <v>63</v>
      </c>
      <c r="H10" s="31">
        <f>ceník!H10</f>
        <v>0</v>
      </c>
      <c r="I10" s="32">
        <f>ceník!I10</f>
        <v>0</v>
      </c>
      <c r="J10" s="50">
        <f t="shared" si="0"/>
        <v>0</v>
      </c>
      <c r="K10" s="50">
        <f t="shared" si="1"/>
        <v>0</v>
      </c>
      <c r="M10" s="72">
        <f>ceník!M10</f>
        <v>0</v>
      </c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16"/>
      <c r="G11" s="17" t="s">
        <v>63</v>
      </c>
      <c r="H11" s="31">
        <f>ceník!H11</f>
        <v>0</v>
      </c>
      <c r="I11" s="32">
        <f>ceník!I11</f>
        <v>0</v>
      </c>
      <c r="J11" s="50">
        <f t="shared" si="0"/>
        <v>0</v>
      </c>
      <c r="K11" s="50">
        <f t="shared" si="1"/>
        <v>0</v>
      </c>
      <c r="M11" s="72">
        <f>ceník!M11</f>
        <v>0</v>
      </c>
    </row>
    <row r="12" spans="1:13" ht="15.75" customHeight="1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16"/>
      <c r="G12" s="17" t="s">
        <v>63</v>
      </c>
      <c r="H12" s="31">
        <f>ceník!H12</f>
        <v>0</v>
      </c>
      <c r="I12" s="32">
        <f>ceník!I12</f>
        <v>0</v>
      </c>
      <c r="J12" s="50">
        <f t="shared" si="0"/>
        <v>0</v>
      </c>
      <c r="K12" s="50">
        <f t="shared" si="1"/>
        <v>0</v>
      </c>
      <c r="M12" s="72">
        <f>ceník!M12</f>
        <v>0</v>
      </c>
    </row>
    <row r="13" spans="1:13" ht="15.75" customHeight="1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16">
        <v>1</v>
      </c>
      <c r="G13" s="17" t="s">
        <v>63</v>
      </c>
      <c r="H13" s="31">
        <f>ceník!H13</f>
        <v>0</v>
      </c>
      <c r="I13" s="32">
        <f>ceník!I13</f>
        <v>0</v>
      </c>
      <c r="J13" s="50">
        <f t="shared" si="0"/>
        <v>0</v>
      </c>
      <c r="K13" s="50">
        <f t="shared" si="1"/>
        <v>0</v>
      </c>
      <c r="M13" s="72">
        <f>ceník!M13</f>
        <v>0</v>
      </c>
    </row>
    <row r="14" spans="1:13" ht="15.75" customHeight="1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16"/>
      <c r="G14" s="17" t="s">
        <v>63</v>
      </c>
      <c r="H14" s="31">
        <f>ceník!H14</f>
        <v>0</v>
      </c>
      <c r="I14" s="32">
        <f>ceník!I14</f>
        <v>0</v>
      </c>
      <c r="J14" s="50">
        <f t="shared" si="0"/>
        <v>0</v>
      </c>
      <c r="K14" s="50">
        <f t="shared" si="1"/>
        <v>0</v>
      </c>
      <c r="M14" s="72">
        <f>ceník!M14</f>
        <v>0</v>
      </c>
    </row>
    <row r="15" spans="1:13" ht="15.75" customHeight="1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16"/>
      <c r="G15" s="17" t="s">
        <v>63</v>
      </c>
      <c r="H15" s="31">
        <f>ceník!H15</f>
        <v>0</v>
      </c>
      <c r="I15" s="32">
        <f>ceník!I15</f>
        <v>0</v>
      </c>
      <c r="J15" s="50">
        <f t="shared" si="0"/>
        <v>0</v>
      </c>
      <c r="K15" s="50">
        <f t="shared" si="1"/>
        <v>0</v>
      </c>
      <c r="M15" s="72">
        <f>ceník!M15</f>
        <v>0</v>
      </c>
    </row>
    <row r="16" spans="1:13" ht="15.75" customHeight="1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16">
        <v>2</v>
      </c>
      <c r="G16" s="17" t="s">
        <v>63</v>
      </c>
      <c r="H16" s="31">
        <f>ceník!H16</f>
        <v>0</v>
      </c>
      <c r="I16" s="32">
        <f>ceník!I16</f>
        <v>0</v>
      </c>
      <c r="J16" s="50">
        <f t="shared" si="0"/>
        <v>0</v>
      </c>
      <c r="K16" s="50">
        <f t="shared" si="1"/>
        <v>0</v>
      </c>
      <c r="M16" s="72">
        <f>ceník!M16</f>
        <v>0</v>
      </c>
    </row>
    <row r="17" spans="1:13" ht="15.75" customHeight="1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16"/>
      <c r="G17" s="17" t="s">
        <v>63</v>
      </c>
      <c r="H17" s="31">
        <f>ceník!H17</f>
        <v>0</v>
      </c>
      <c r="I17" s="32">
        <f>ceník!I17</f>
        <v>0</v>
      </c>
      <c r="J17" s="50">
        <f t="shared" si="0"/>
        <v>0</v>
      </c>
      <c r="K17" s="50">
        <f t="shared" si="1"/>
        <v>0</v>
      </c>
      <c r="M17" s="72">
        <f>ceník!M17</f>
        <v>0</v>
      </c>
    </row>
    <row r="18" spans="1:13" s="20" customFormat="1" ht="15.75" customHeight="1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16"/>
      <c r="G18" s="17" t="s">
        <v>63</v>
      </c>
      <c r="H18" s="31">
        <f>ceník!H18</f>
        <v>0</v>
      </c>
      <c r="I18" s="32">
        <f>ceník!I18</f>
        <v>0</v>
      </c>
      <c r="J18" s="50">
        <f t="shared" si="0"/>
        <v>0</v>
      </c>
      <c r="K18" s="50">
        <f t="shared" si="1"/>
        <v>0</v>
      </c>
      <c r="M18" s="72">
        <f>ceník!M18</f>
        <v>0</v>
      </c>
    </row>
    <row r="19" spans="1:13" s="20" customFormat="1" ht="15.75" customHeight="1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16"/>
      <c r="G19" s="17" t="s">
        <v>63</v>
      </c>
      <c r="H19" s="31">
        <f>ceník!H19</f>
        <v>0</v>
      </c>
      <c r="I19" s="32">
        <f>ceník!I19</f>
        <v>0</v>
      </c>
      <c r="J19" s="50">
        <f t="shared" si="0"/>
        <v>0</v>
      </c>
      <c r="K19" s="50">
        <f t="shared" si="1"/>
        <v>0</v>
      </c>
      <c r="M19" s="72">
        <f>ceník!M19</f>
        <v>0</v>
      </c>
    </row>
    <row r="20" spans="1:13" s="20" customFormat="1" ht="15.7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16"/>
      <c r="G20" s="17" t="s">
        <v>63</v>
      </c>
      <c r="H20" s="31">
        <f>ceník!H20</f>
        <v>0</v>
      </c>
      <c r="I20" s="32">
        <f>ceník!I20</f>
        <v>0</v>
      </c>
      <c r="J20" s="50">
        <f t="shared" si="0"/>
        <v>0</v>
      </c>
      <c r="K20" s="50">
        <f t="shared" si="1"/>
        <v>0</v>
      </c>
      <c r="M20" s="72">
        <f>ceník!M20</f>
        <v>0</v>
      </c>
    </row>
    <row r="21" spans="1:13" s="20" customFormat="1" ht="15.75" customHeight="1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16"/>
      <c r="G21" s="17" t="s">
        <v>63</v>
      </c>
      <c r="H21" s="31">
        <f>ceník!H21</f>
        <v>0</v>
      </c>
      <c r="I21" s="32">
        <f>ceník!I21</f>
        <v>0</v>
      </c>
      <c r="J21" s="50">
        <f t="shared" si="0"/>
        <v>0</v>
      </c>
      <c r="K21" s="50">
        <f t="shared" si="1"/>
        <v>0</v>
      </c>
      <c r="M21" s="72">
        <f>ceník!M21</f>
        <v>0</v>
      </c>
    </row>
    <row r="22" spans="1:13" s="20" customFormat="1" ht="15.75" customHeight="1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16"/>
      <c r="G22" s="17" t="s">
        <v>63</v>
      </c>
      <c r="H22" s="31">
        <f>ceník!H22</f>
        <v>0</v>
      </c>
      <c r="I22" s="32">
        <f>ceník!I22</f>
        <v>0</v>
      </c>
      <c r="J22" s="50">
        <f t="shared" si="0"/>
        <v>0</v>
      </c>
      <c r="K22" s="50">
        <f t="shared" si="1"/>
        <v>0</v>
      </c>
      <c r="M22" s="72">
        <f>ceník!M22</f>
        <v>0</v>
      </c>
    </row>
    <row r="23" spans="1:13" ht="15.75" customHeight="1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16"/>
      <c r="G23" s="17" t="s">
        <v>63</v>
      </c>
      <c r="H23" s="31">
        <f>ceník!H23</f>
        <v>0</v>
      </c>
      <c r="I23" s="32">
        <f>ceník!I23</f>
        <v>0</v>
      </c>
      <c r="J23" s="50">
        <f t="shared" si="0"/>
        <v>0</v>
      </c>
      <c r="K23" s="50">
        <f t="shared" si="1"/>
        <v>0</v>
      </c>
      <c r="M23" s="72">
        <f>ceník!M23</f>
        <v>0</v>
      </c>
    </row>
    <row r="24" spans="1:13" ht="15.75" customHeight="1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16">
        <v>2</v>
      </c>
      <c r="G24" s="17" t="s">
        <v>63</v>
      </c>
      <c r="H24" s="31">
        <f>ceník!H24</f>
        <v>0</v>
      </c>
      <c r="I24" s="32">
        <f>ceník!I24</f>
        <v>0</v>
      </c>
      <c r="J24" s="50">
        <f t="shared" si="0"/>
        <v>0</v>
      </c>
      <c r="K24" s="50">
        <f t="shared" si="1"/>
        <v>0</v>
      </c>
      <c r="M24" s="72">
        <f>ceník!M24</f>
        <v>0</v>
      </c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0"/>
      <c r="G25" s="17" t="s">
        <v>63</v>
      </c>
      <c r="H25" s="31">
        <f>ceník!H25</f>
        <v>0</v>
      </c>
      <c r="I25" s="32">
        <f>ceník!I25</f>
        <v>0</v>
      </c>
      <c r="J25" s="50">
        <f t="shared" si="0"/>
        <v>0</v>
      </c>
      <c r="K25" s="50">
        <f t="shared" si="1"/>
        <v>0</v>
      </c>
      <c r="M25" s="72">
        <f>ceník!M25</f>
        <v>0</v>
      </c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16"/>
      <c r="G26" s="17" t="s">
        <v>63</v>
      </c>
      <c r="H26" s="31">
        <f>ceník!H26</f>
        <v>0</v>
      </c>
      <c r="I26" s="32">
        <f>ceník!I26</f>
        <v>0</v>
      </c>
      <c r="J26" s="50">
        <f t="shared" si="0"/>
        <v>0</v>
      </c>
      <c r="K26" s="50">
        <f t="shared" si="1"/>
        <v>0</v>
      </c>
      <c r="M26" s="72">
        <f>ceník!M26</f>
        <v>0</v>
      </c>
    </row>
    <row r="27" spans="1:13" ht="15.75" customHeight="1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16"/>
      <c r="G27" s="17" t="s">
        <v>63</v>
      </c>
      <c r="H27" s="31">
        <f>ceník!H27</f>
        <v>0</v>
      </c>
      <c r="I27" s="32">
        <f>ceník!I27</f>
        <v>0</v>
      </c>
      <c r="J27" s="50">
        <f t="shared" si="0"/>
        <v>0</v>
      </c>
      <c r="K27" s="50">
        <f t="shared" si="1"/>
        <v>0</v>
      </c>
      <c r="M27" s="72">
        <f>ceník!M27</f>
        <v>0</v>
      </c>
    </row>
    <row r="28" spans="1:13" ht="15.75" customHeight="1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16"/>
      <c r="G28" s="17" t="s">
        <v>63</v>
      </c>
      <c r="H28" s="31">
        <f>ceník!H28</f>
        <v>0</v>
      </c>
      <c r="I28" s="32">
        <f>ceník!I28</f>
        <v>0</v>
      </c>
      <c r="J28" s="50">
        <f t="shared" si="0"/>
        <v>0</v>
      </c>
      <c r="K28" s="50">
        <f t="shared" si="1"/>
        <v>0</v>
      </c>
      <c r="M28" s="72">
        <f>ceník!M28</f>
        <v>0</v>
      </c>
    </row>
    <row r="29" spans="1:13" ht="15.75" customHeight="1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16"/>
      <c r="G29" s="17" t="s">
        <v>63</v>
      </c>
      <c r="H29" s="31">
        <f>ceník!H29</f>
        <v>0</v>
      </c>
      <c r="I29" s="32">
        <f>ceník!I29</f>
        <v>0</v>
      </c>
      <c r="J29" s="50">
        <f t="shared" si="0"/>
        <v>0</v>
      </c>
      <c r="K29" s="50">
        <f t="shared" si="1"/>
        <v>0</v>
      </c>
      <c r="M29" s="72">
        <f>ceník!M29</f>
        <v>0</v>
      </c>
    </row>
    <row r="30" spans="1:13" ht="15.75" customHeight="1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16"/>
      <c r="G30" s="17" t="s">
        <v>63</v>
      </c>
      <c r="H30" s="31">
        <f>ceník!H30</f>
        <v>0</v>
      </c>
      <c r="I30" s="32">
        <f>ceník!I30</f>
        <v>0</v>
      </c>
      <c r="J30" s="50">
        <f t="shared" si="0"/>
        <v>0</v>
      </c>
      <c r="K30" s="50">
        <f t="shared" si="1"/>
        <v>0</v>
      </c>
      <c r="M30" s="72">
        <f>ceník!M30</f>
        <v>0</v>
      </c>
    </row>
    <row r="31" spans="1:13" ht="15.75" customHeight="1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16"/>
      <c r="G31" s="17" t="s">
        <v>63</v>
      </c>
      <c r="H31" s="31">
        <f>ceník!H31</f>
        <v>0</v>
      </c>
      <c r="I31" s="32">
        <f>ceník!I31</f>
        <v>0</v>
      </c>
      <c r="J31" s="50">
        <f t="shared" si="0"/>
        <v>0</v>
      </c>
      <c r="K31" s="50">
        <f t="shared" si="1"/>
        <v>0</v>
      </c>
      <c r="M31" s="72">
        <f>ceník!M31</f>
        <v>0</v>
      </c>
    </row>
    <row r="32" spans="1:13" ht="15.75" customHeight="1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16"/>
      <c r="G32" s="17" t="s">
        <v>63</v>
      </c>
      <c r="H32" s="52">
        <f>ceník!H32</f>
        <v>0</v>
      </c>
      <c r="I32" s="53">
        <f>ceník!I32</f>
        <v>0</v>
      </c>
      <c r="J32" s="50">
        <f t="shared" si="0"/>
        <v>0</v>
      </c>
      <c r="K32" s="50">
        <f t="shared" si="1"/>
        <v>0</v>
      </c>
      <c r="M32" s="72">
        <f>ceník!M32</f>
        <v>0</v>
      </c>
    </row>
    <row r="33" spans="1:11" ht="15">
      <c r="A33" s="33" t="s">
        <v>24</v>
      </c>
      <c r="B33" s="34"/>
      <c r="C33" s="34"/>
      <c r="D33" s="34"/>
      <c r="E33" s="34"/>
      <c r="F33" s="36"/>
      <c r="G33" s="35"/>
      <c r="H33" s="21"/>
      <c r="I33" s="22"/>
      <c r="J33" s="51">
        <f>SUM(J5:J25)</f>
        <v>0</v>
      </c>
      <c r="K33" s="51">
        <f>SUM(K5:K25)</f>
        <v>0</v>
      </c>
    </row>
    <row r="34" ht="15">
      <c r="I34" s="22"/>
    </row>
    <row r="35" spans="1:11" ht="15" customHeight="1">
      <c r="A35" s="86" t="s">
        <v>1</v>
      </c>
      <c r="B35" s="87"/>
      <c r="C35" s="87"/>
      <c r="D35" s="87"/>
      <c r="E35" s="87"/>
      <c r="F35" s="88" t="s">
        <v>9</v>
      </c>
      <c r="G35" s="88" t="s">
        <v>5</v>
      </c>
      <c r="H35" s="77" t="s">
        <v>35</v>
      </c>
      <c r="I35" s="77" t="s">
        <v>33</v>
      </c>
      <c r="J35" s="77" t="s">
        <v>14</v>
      </c>
      <c r="K35" s="77" t="s">
        <v>43</v>
      </c>
    </row>
    <row r="36" spans="1:13" ht="42.75" customHeight="1">
      <c r="A36" s="86"/>
      <c r="B36" s="87"/>
      <c r="C36" s="87"/>
      <c r="D36" s="87"/>
      <c r="E36" s="87"/>
      <c r="F36" s="89"/>
      <c r="G36" s="89"/>
      <c r="H36" s="77"/>
      <c r="I36" s="78"/>
      <c r="J36" s="78"/>
      <c r="K36" s="78"/>
      <c r="M36" s="13" t="s">
        <v>26</v>
      </c>
    </row>
    <row r="37" spans="1:13" ht="15">
      <c r="A37" s="79" t="s">
        <v>22</v>
      </c>
      <c r="B37" s="80"/>
      <c r="C37" s="80"/>
      <c r="D37" s="80"/>
      <c r="E37" s="80"/>
      <c r="F37" s="24">
        <v>5</v>
      </c>
      <c r="G37" s="17" t="s">
        <v>36</v>
      </c>
      <c r="H37" s="3"/>
      <c r="I37" s="64"/>
      <c r="J37" s="18">
        <f aca="true" t="shared" si="2" ref="J37">F37*H37</f>
        <v>0</v>
      </c>
      <c r="K37" s="19">
        <f>J37*I37+J37</f>
        <v>0</v>
      </c>
      <c r="M37" s="13" t="s">
        <v>27</v>
      </c>
    </row>
    <row r="38" spans="1:13" ht="15.75" thickBot="1">
      <c r="A38" s="79" t="s">
        <v>42</v>
      </c>
      <c r="B38" s="80"/>
      <c r="C38" s="80"/>
      <c r="D38" s="80"/>
      <c r="E38" s="80"/>
      <c r="F38" s="24">
        <v>4</v>
      </c>
      <c r="G38" s="17" t="s">
        <v>20</v>
      </c>
      <c r="H38" s="47">
        <f>ceník!H36</f>
        <v>0</v>
      </c>
      <c r="I38" s="48">
        <f>ceník!I36</f>
        <v>0</v>
      </c>
      <c r="J38" s="18">
        <f>F38*H38*365</f>
        <v>0</v>
      </c>
      <c r="K38" s="19">
        <f>J38*I38+J38</f>
        <v>0</v>
      </c>
      <c r="M38" s="13" t="s">
        <v>29</v>
      </c>
    </row>
    <row r="39" spans="1:11" ht="15">
      <c r="A39" s="81" t="s">
        <v>25</v>
      </c>
      <c r="B39" s="82"/>
      <c r="C39" s="82"/>
      <c r="D39" s="82"/>
      <c r="E39" s="82"/>
      <c r="F39" s="36"/>
      <c r="G39" s="35"/>
      <c r="H39" s="21"/>
      <c r="I39" s="21"/>
      <c r="J39" s="23">
        <f>SUM(J37:J38)</f>
        <v>0</v>
      </c>
      <c r="K39" s="23">
        <f>SUM(K37:K38)</f>
        <v>0</v>
      </c>
    </row>
    <row r="40" ht="15.75" thickBot="1"/>
    <row r="41" spans="1:13" ht="60.95" customHeight="1" thickBot="1">
      <c r="A41" s="73" t="s">
        <v>41</v>
      </c>
      <c r="B41" s="74"/>
      <c r="C41" s="74"/>
      <c r="D41" s="74"/>
      <c r="E41" s="74"/>
      <c r="F41" s="75"/>
      <c r="G41" s="76"/>
      <c r="H41" s="21"/>
      <c r="I41" s="21"/>
      <c r="J41" s="27">
        <f>J33+J39</f>
        <v>0</v>
      </c>
      <c r="K41" s="28">
        <f>K33+K39</f>
        <v>0</v>
      </c>
      <c r="M41" s="29" t="s">
        <v>79</v>
      </c>
    </row>
    <row r="43" spans="1:2" ht="15">
      <c r="A43" s="45" t="s">
        <v>18</v>
      </c>
      <c r="B43" s="30" t="s">
        <v>46</v>
      </c>
    </row>
    <row r="44" ht="15">
      <c r="B44" s="30"/>
    </row>
  </sheetData>
  <sheetProtection password="DC17" sheet="1" objects="1" scenarios="1" selectLockedCells="1"/>
  <mergeCells count="20">
    <mergeCell ref="I3:I4"/>
    <mergeCell ref="J3:J4"/>
    <mergeCell ref="K3:K4"/>
    <mergeCell ref="M3:M4"/>
    <mergeCell ref="A35:E36"/>
    <mergeCell ref="F35:F36"/>
    <mergeCell ref="G35:G36"/>
    <mergeCell ref="H35:H36"/>
    <mergeCell ref="I35:I36"/>
    <mergeCell ref="J35:J36"/>
    <mergeCell ref="A3:A4"/>
    <mergeCell ref="B3:E3"/>
    <mergeCell ref="F3:F4"/>
    <mergeCell ref="G3:G4"/>
    <mergeCell ref="H3:H4"/>
    <mergeCell ref="A41:G41"/>
    <mergeCell ref="K35:K36"/>
    <mergeCell ref="A37:E37"/>
    <mergeCell ref="A38:E38"/>
    <mergeCell ref="A39:E39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 topLeftCell="A7">
      <selection activeCell="H37" sqref="H37:I39"/>
    </sheetView>
  </sheetViews>
  <sheetFormatPr defaultColWidth="9.140625" defaultRowHeight="15"/>
  <cols>
    <col min="1" max="1" width="37.0039062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19.8515625" style="11" customWidth="1"/>
    <col min="8" max="8" width="21.7109375" style="12" customWidth="1"/>
    <col min="9" max="9" width="19.00390625" style="12" customWidth="1"/>
    <col min="10" max="10" width="11.140625" style="12" customWidth="1"/>
    <col min="11" max="12" width="14.00390625" style="13" customWidth="1"/>
    <col min="13" max="13" width="37.00390625" style="13" customWidth="1"/>
    <col min="14" max="14" width="35.8515625" style="13" customWidth="1"/>
    <col min="15" max="15" width="13.140625" style="13" customWidth="1"/>
    <col min="16" max="16384" width="9.140625" style="13" customWidth="1"/>
  </cols>
  <sheetData>
    <row r="1" spans="1:6" ht="16.5" thickBot="1">
      <c r="A1" s="8" t="s">
        <v>48</v>
      </c>
      <c r="B1" s="9"/>
      <c r="C1" s="9"/>
      <c r="D1" s="9"/>
      <c r="E1" s="9"/>
      <c r="F1" s="10"/>
    </row>
    <row r="2" spans="6:10" ht="15.75" thickBot="1">
      <c r="F2" s="44" t="s">
        <v>74</v>
      </c>
      <c r="G2" s="12"/>
      <c r="J2" s="13"/>
    </row>
    <row r="3" spans="1:13" ht="25.5" customHeight="1">
      <c r="A3" s="90" t="s">
        <v>13</v>
      </c>
      <c r="B3" s="91" t="s">
        <v>12</v>
      </c>
      <c r="C3" s="91"/>
      <c r="D3" s="91"/>
      <c r="E3" s="91"/>
      <c r="F3" s="88" t="s">
        <v>73</v>
      </c>
      <c r="G3" s="104" t="s">
        <v>64</v>
      </c>
      <c r="H3" s="94" t="s">
        <v>70</v>
      </c>
      <c r="I3" s="83" t="s">
        <v>33</v>
      </c>
      <c r="J3" s="85" t="s">
        <v>71</v>
      </c>
      <c r="K3" s="85" t="s">
        <v>32</v>
      </c>
      <c r="M3" s="77" t="s">
        <v>72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14" t="s">
        <v>11</v>
      </c>
      <c r="F4" s="88"/>
      <c r="G4" s="104"/>
      <c r="H4" s="95"/>
      <c r="I4" s="84"/>
      <c r="J4" s="85"/>
      <c r="K4" s="85"/>
      <c r="M4" s="77"/>
    </row>
    <row r="5" spans="1:13" ht="15.75" customHeight="1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16">
        <v>38648.56</v>
      </c>
      <c r="G5" s="17" t="s">
        <v>0</v>
      </c>
      <c r="H5" s="31">
        <f>ceník!H5</f>
        <v>0</v>
      </c>
      <c r="I5" s="32">
        <f>ceník!I5</f>
        <v>0</v>
      </c>
      <c r="J5" s="50">
        <f>F5*H5</f>
        <v>0</v>
      </c>
      <c r="K5" s="50">
        <f>J5*I5+J5</f>
        <v>0</v>
      </c>
      <c r="M5" s="71">
        <f>ceník!M5</f>
        <v>0</v>
      </c>
    </row>
    <row r="6" spans="1:13" ht="15.75" customHeight="1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16">
        <v>90</v>
      </c>
      <c r="G6" s="17" t="s">
        <v>63</v>
      </c>
      <c r="H6" s="31">
        <f>ceník!H6</f>
        <v>0</v>
      </c>
      <c r="I6" s="32">
        <f>ceník!I6</f>
        <v>0</v>
      </c>
      <c r="J6" s="50">
        <f aca="true" t="shared" si="0" ref="J6:J32">F6*H6</f>
        <v>0</v>
      </c>
      <c r="K6" s="50">
        <f aca="true" t="shared" si="1" ref="K6:K32">J6*I6+J6</f>
        <v>0</v>
      </c>
      <c r="M6" s="72">
        <f>ceník!M6</f>
        <v>0</v>
      </c>
    </row>
    <row r="7" spans="1:13" ht="15.75" customHeight="1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16">
        <v>3</v>
      </c>
      <c r="G7" s="17" t="s">
        <v>63</v>
      </c>
      <c r="H7" s="31">
        <f>ceník!H7</f>
        <v>0</v>
      </c>
      <c r="I7" s="32">
        <f>ceník!I7</f>
        <v>0</v>
      </c>
      <c r="J7" s="50">
        <f t="shared" si="0"/>
        <v>0</v>
      </c>
      <c r="K7" s="50">
        <f t="shared" si="1"/>
        <v>0</v>
      </c>
      <c r="M7" s="72">
        <f>ceník!M7</f>
        <v>0</v>
      </c>
    </row>
    <row r="8" spans="1:13" ht="15.75" customHeight="1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16">
        <v>2</v>
      </c>
      <c r="G8" s="17" t="s">
        <v>63</v>
      </c>
      <c r="H8" s="31">
        <f>ceník!H8</f>
        <v>0</v>
      </c>
      <c r="I8" s="32">
        <f>ceník!I8</f>
        <v>0</v>
      </c>
      <c r="J8" s="50">
        <f t="shared" si="0"/>
        <v>0</v>
      </c>
      <c r="K8" s="50">
        <f t="shared" si="1"/>
        <v>0</v>
      </c>
      <c r="M8" s="72">
        <f>ceník!M8</f>
        <v>0</v>
      </c>
    </row>
    <row r="9" spans="1:13" ht="15.75" customHeight="1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16">
        <v>2</v>
      </c>
      <c r="G9" s="17" t="s">
        <v>63</v>
      </c>
      <c r="H9" s="31">
        <f>ceník!H9</f>
        <v>0</v>
      </c>
      <c r="I9" s="32">
        <f>ceník!I9</f>
        <v>0</v>
      </c>
      <c r="J9" s="50">
        <f t="shared" si="0"/>
        <v>0</v>
      </c>
      <c r="K9" s="50">
        <f t="shared" si="1"/>
        <v>0</v>
      </c>
      <c r="M9" s="72">
        <f>ceník!M9</f>
        <v>0</v>
      </c>
    </row>
    <row r="10" spans="1:13" ht="15.75" customHeight="1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16">
        <v>6</v>
      </c>
      <c r="G10" s="17" t="s">
        <v>63</v>
      </c>
      <c r="H10" s="31">
        <f>ceník!H10</f>
        <v>0</v>
      </c>
      <c r="I10" s="32">
        <f>ceník!I10</f>
        <v>0</v>
      </c>
      <c r="J10" s="50">
        <f t="shared" si="0"/>
        <v>0</v>
      </c>
      <c r="K10" s="50">
        <f t="shared" si="1"/>
        <v>0</v>
      </c>
      <c r="M10" s="72">
        <f>ceník!M10</f>
        <v>0</v>
      </c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16"/>
      <c r="G11" s="17" t="s">
        <v>63</v>
      </c>
      <c r="H11" s="31">
        <f>ceník!H11</f>
        <v>0</v>
      </c>
      <c r="I11" s="32">
        <f>ceník!I11</f>
        <v>0</v>
      </c>
      <c r="J11" s="50">
        <f t="shared" si="0"/>
        <v>0</v>
      </c>
      <c r="K11" s="50">
        <f t="shared" si="1"/>
        <v>0</v>
      </c>
      <c r="M11" s="72">
        <f>ceník!M11</f>
        <v>0</v>
      </c>
    </row>
    <row r="12" spans="1:13" ht="15.75" customHeight="1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16"/>
      <c r="G12" s="17" t="s">
        <v>63</v>
      </c>
      <c r="H12" s="31">
        <f>ceník!H12</f>
        <v>0</v>
      </c>
      <c r="I12" s="32">
        <f>ceník!I12</f>
        <v>0</v>
      </c>
      <c r="J12" s="50">
        <f t="shared" si="0"/>
        <v>0</v>
      </c>
      <c r="K12" s="50">
        <f t="shared" si="1"/>
        <v>0</v>
      </c>
      <c r="M12" s="72">
        <f>ceník!M12</f>
        <v>0</v>
      </c>
    </row>
    <row r="13" spans="1:13" ht="15.75" customHeight="1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16"/>
      <c r="G13" s="17" t="s">
        <v>63</v>
      </c>
      <c r="H13" s="31">
        <f>ceník!H13</f>
        <v>0</v>
      </c>
      <c r="I13" s="32">
        <f>ceník!I13</f>
        <v>0</v>
      </c>
      <c r="J13" s="50">
        <f t="shared" si="0"/>
        <v>0</v>
      </c>
      <c r="K13" s="50">
        <f t="shared" si="1"/>
        <v>0</v>
      </c>
      <c r="M13" s="72">
        <f>ceník!M13</f>
        <v>0</v>
      </c>
    </row>
    <row r="14" spans="1:13" ht="15.75" customHeight="1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16">
        <v>2</v>
      </c>
      <c r="G14" s="17" t="s">
        <v>63</v>
      </c>
      <c r="H14" s="31">
        <f>ceník!H14</f>
        <v>0</v>
      </c>
      <c r="I14" s="32">
        <f>ceník!I14</f>
        <v>0</v>
      </c>
      <c r="J14" s="50">
        <f t="shared" si="0"/>
        <v>0</v>
      </c>
      <c r="K14" s="50">
        <f t="shared" si="1"/>
        <v>0</v>
      </c>
      <c r="M14" s="72">
        <f>ceník!M14</f>
        <v>0</v>
      </c>
    </row>
    <row r="15" spans="1:13" ht="15.75" customHeight="1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16">
        <v>2</v>
      </c>
      <c r="G15" s="17" t="s">
        <v>63</v>
      </c>
      <c r="H15" s="31">
        <f>ceník!H15</f>
        <v>0</v>
      </c>
      <c r="I15" s="32">
        <f>ceník!I15</f>
        <v>0</v>
      </c>
      <c r="J15" s="50">
        <f t="shared" si="0"/>
        <v>0</v>
      </c>
      <c r="K15" s="50">
        <f t="shared" si="1"/>
        <v>0</v>
      </c>
      <c r="M15" s="72">
        <f>ceník!M15</f>
        <v>0</v>
      </c>
    </row>
    <row r="16" spans="1:13" s="20" customFormat="1" ht="15.75" customHeight="1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16"/>
      <c r="G16" s="17" t="s">
        <v>63</v>
      </c>
      <c r="H16" s="31">
        <f>ceník!H16</f>
        <v>0</v>
      </c>
      <c r="I16" s="32">
        <f>ceník!I16</f>
        <v>0</v>
      </c>
      <c r="J16" s="50">
        <f t="shared" si="0"/>
        <v>0</v>
      </c>
      <c r="K16" s="50">
        <f t="shared" si="1"/>
        <v>0</v>
      </c>
      <c r="M16" s="72">
        <f>ceník!M16</f>
        <v>0</v>
      </c>
    </row>
    <row r="17" spans="1:13" s="20" customFormat="1" ht="15.75" customHeight="1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16"/>
      <c r="G17" s="17" t="s">
        <v>63</v>
      </c>
      <c r="H17" s="31">
        <f>ceník!H17</f>
        <v>0</v>
      </c>
      <c r="I17" s="32">
        <f>ceník!I17</f>
        <v>0</v>
      </c>
      <c r="J17" s="50">
        <f t="shared" si="0"/>
        <v>0</v>
      </c>
      <c r="K17" s="50">
        <f t="shared" si="1"/>
        <v>0</v>
      </c>
      <c r="M17" s="72">
        <f>ceník!M17</f>
        <v>0</v>
      </c>
    </row>
    <row r="18" spans="1:13" s="20" customFormat="1" ht="15.75" customHeight="1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16">
        <v>7</v>
      </c>
      <c r="G18" s="17" t="s">
        <v>63</v>
      </c>
      <c r="H18" s="31">
        <f>ceník!H18</f>
        <v>0</v>
      </c>
      <c r="I18" s="32">
        <f>ceník!I18</f>
        <v>0</v>
      </c>
      <c r="J18" s="50">
        <f t="shared" si="0"/>
        <v>0</v>
      </c>
      <c r="K18" s="50">
        <f t="shared" si="1"/>
        <v>0</v>
      </c>
      <c r="M18" s="72">
        <f>ceník!M18</f>
        <v>0</v>
      </c>
    </row>
    <row r="19" spans="1:13" ht="15.75" customHeight="1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16"/>
      <c r="G19" s="17" t="s">
        <v>63</v>
      </c>
      <c r="H19" s="31">
        <f>ceník!H19</f>
        <v>0</v>
      </c>
      <c r="I19" s="32">
        <f>ceník!I19</f>
        <v>0</v>
      </c>
      <c r="J19" s="50">
        <f t="shared" si="0"/>
        <v>0</v>
      </c>
      <c r="K19" s="50">
        <f t="shared" si="1"/>
        <v>0</v>
      </c>
      <c r="M19" s="72">
        <f>ceník!M19</f>
        <v>0</v>
      </c>
    </row>
    <row r="20" spans="1:13" ht="15.7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16"/>
      <c r="G20" s="17" t="s">
        <v>63</v>
      </c>
      <c r="H20" s="31">
        <f>ceník!H20</f>
        <v>0</v>
      </c>
      <c r="I20" s="32">
        <f>ceník!I20</f>
        <v>0</v>
      </c>
      <c r="J20" s="50">
        <f t="shared" si="0"/>
        <v>0</v>
      </c>
      <c r="K20" s="50">
        <f t="shared" si="1"/>
        <v>0</v>
      </c>
      <c r="M20" s="72">
        <f>ceník!M20</f>
        <v>0</v>
      </c>
    </row>
    <row r="21" spans="1:13" ht="15.75" customHeight="1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16"/>
      <c r="G21" s="17" t="s">
        <v>63</v>
      </c>
      <c r="H21" s="31">
        <f>ceník!H21</f>
        <v>0</v>
      </c>
      <c r="I21" s="32">
        <f>ceník!I21</f>
        <v>0</v>
      </c>
      <c r="J21" s="50">
        <f t="shared" si="0"/>
        <v>0</v>
      </c>
      <c r="K21" s="50">
        <f t="shared" si="1"/>
        <v>0</v>
      </c>
      <c r="M21" s="72">
        <f>ceník!M21</f>
        <v>0</v>
      </c>
    </row>
    <row r="22" spans="1:13" ht="15.75" customHeight="1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16"/>
      <c r="G22" s="17" t="s">
        <v>63</v>
      </c>
      <c r="H22" s="31">
        <f>ceník!H22</f>
        <v>0</v>
      </c>
      <c r="I22" s="32">
        <f>ceník!I22</f>
        <v>0</v>
      </c>
      <c r="J22" s="50">
        <f t="shared" si="0"/>
        <v>0</v>
      </c>
      <c r="K22" s="50">
        <f t="shared" si="1"/>
        <v>0</v>
      </c>
      <c r="M22" s="72">
        <f>ceník!M22</f>
        <v>0</v>
      </c>
    </row>
    <row r="23" spans="1:13" ht="15.75" customHeight="1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16"/>
      <c r="G23" s="17" t="s">
        <v>63</v>
      </c>
      <c r="H23" s="31">
        <f>ceník!H23</f>
        <v>0</v>
      </c>
      <c r="I23" s="32">
        <f>ceník!I23</f>
        <v>0</v>
      </c>
      <c r="J23" s="50">
        <f t="shared" si="0"/>
        <v>0</v>
      </c>
      <c r="K23" s="50">
        <f t="shared" si="1"/>
        <v>0</v>
      </c>
      <c r="M23" s="72">
        <f>ceník!M23</f>
        <v>0</v>
      </c>
    </row>
    <row r="24" spans="1:13" ht="15.75" customHeight="1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16"/>
      <c r="G24" s="17" t="s">
        <v>63</v>
      </c>
      <c r="H24" s="31">
        <f>ceník!H24</f>
        <v>0</v>
      </c>
      <c r="I24" s="32">
        <f>ceník!I24</f>
        <v>0</v>
      </c>
      <c r="J24" s="50">
        <f t="shared" si="0"/>
        <v>0</v>
      </c>
      <c r="K24" s="50">
        <f t="shared" si="1"/>
        <v>0</v>
      </c>
      <c r="M24" s="72">
        <f>ceník!M24</f>
        <v>0</v>
      </c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0"/>
      <c r="G25" s="17" t="s">
        <v>63</v>
      </c>
      <c r="H25" s="31">
        <f>ceník!H25</f>
        <v>0</v>
      </c>
      <c r="I25" s="32">
        <f>ceník!I25</f>
        <v>0</v>
      </c>
      <c r="J25" s="50">
        <f t="shared" si="0"/>
        <v>0</v>
      </c>
      <c r="K25" s="50">
        <f t="shared" si="1"/>
        <v>0</v>
      </c>
      <c r="M25" s="72">
        <f>ceník!M25</f>
        <v>0</v>
      </c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16">
        <v>8</v>
      </c>
      <c r="G26" s="17" t="s">
        <v>63</v>
      </c>
      <c r="H26" s="31">
        <f>ceník!H26</f>
        <v>0</v>
      </c>
      <c r="I26" s="32">
        <f>ceník!I26</f>
        <v>0</v>
      </c>
      <c r="J26" s="50">
        <f t="shared" si="0"/>
        <v>0</v>
      </c>
      <c r="K26" s="50">
        <f t="shared" si="1"/>
        <v>0</v>
      </c>
      <c r="M26" s="72">
        <f>ceník!M26</f>
        <v>0</v>
      </c>
    </row>
    <row r="27" spans="1:13" ht="15.75" customHeight="1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16">
        <v>1</v>
      </c>
      <c r="G27" s="17" t="s">
        <v>63</v>
      </c>
      <c r="H27" s="31">
        <f>ceník!H27</f>
        <v>0</v>
      </c>
      <c r="I27" s="32">
        <f>ceník!I27</f>
        <v>0</v>
      </c>
      <c r="J27" s="50">
        <f t="shared" si="0"/>
        <v>0</v>
      </c>
      <c r="K27" s="50">
        <f t="shared" si="1"/>
        <v>0</v>
      </c>
      <c r="M27" s="72">
        <f>ceník!M27</f>
        <v>0</v>
      </c>
    </row>
    <row r="28" spans="1:13" ht="15.75" customHeight="1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16"/>
      <c r="G28" s="17" t="s">
        <v>63</v>
      </c>
      <c r="H28" s="31">
        <f>ceník!H28</f>
        <v>0</v>
      </c>
      <c r="I28" s="32">
        <f>ceník!I28</f>
        <v>0</v>
      </c>
      <c r="J28" s="50">
        <f t="shared" si="0"/>
        <v>0</v>
      </c>
      <c r="K28" s="50">
        <f t="shared" si="1"/>
        <v>0</v>
      </c>
      <c r="M28" s="72">
        <f>ceník!M28</f>
        <v>0</v>
      </c>
    </row>
    <row r="29" spans="1:13" ht="15.75" customHeight="1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16"/>
      <c r="G29" s="17" t="s">
        <v>63</v>
      </c>
      <c r="H29" s="31">
        <f>ceník!H29</f>
        <v>0</v>
      </c>
      <c r="I29" s="32">
        <f>ceník!I29</f>
        <v>0</v>
      </c>
      <c r="J29" s="50">
        <f t="shared" si="0"/>
        <v>0</v>
      </c>
      <c r="K29" s="50">
        <f t="shared" si="1"/>
        <v>0</v>
      </c>
      <c r="M29" s="72">
        <f>ceník!M29</f>
        <v>0</v>
      </c>
    </row>
    <row r="30" spans="1:13" ht="15.75" customHeight="1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16"/>
      <c r="G30" s="17" t="s">
        <v>63</v>
      </c>
      <c r="H30" s="31">
        <f>ceník!H30</f>
        <v>0</v>
      </c>
      <c r="I30" s="32">
        <f>ceník!I30</f>
        <v>0</v>
      </c>
      <c r="J30" s="50">
        <f t="shared" si="0"/>
        <v>0</v>
      </c>
      <c r="K30" s="50">
        <f t="shared" si="1"/>
        <v>0</v>
      </c>
      <c r="M30" s="72">
        <f>ceník!M30</f>
        <v>0</v>
      </c>
    </row>
    <row r="31" spans="1:13" ht="15.75" customHeight="1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16"/>
      <c r="G31" s="17" t="s">
        <v>63</v>
      </c>
      <c r="H31" s="31">
        <f>ceník!H31</f>
        <v>0</v>
      </c>
      <c r="I31" s="32">
        <f>ceník!I31</f>
        <v>0</v>
      </c>
      <c r="J31" s="50">
        <f t="shared" si="0"/>
        <v>0</v>
      </c>
      <c r="K31" s="50">
        <f t="shared" si="1"/>
        <v>0</v>
      </c>
      <c r="M31" s="72">
        <f>ceník!M31</f>
        <v>0</v>
      </c>
    </row>
    <row r="32" spans="1:13" ht="15.75" customHeight="1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16"/>
      <c r="G32" s="17" t="s">
        <v>63</v>
      </c>
      <c r="H32" s="52">
        <f>ceník!H32</f>
        <v>0</v>
      </c>
      <c r="I32" s="53">
        <f>ceník!I32</f>
        <v>0</v>
      </c>
      <c r="J32" s="50">
        <f t="shared" si="0"/>
        <v>0</v>
      </c>
      <c r="K32" s="50">
        <f t="shared" si="1"/>
        <v>0</v>
      </c>
      <c r="M32" s="72">
        <f>ceník!M32</f>
        <v>0</v>
      </c>
    </row>
    <row r="33" spans="1:11" ht="15">
      <c r="A33" s="33" t="s">
        <v>24</v>
      </c>
      <c r="B33" s="34"/>
      <c r="C33" s="34"/>
      <c r="D33" s="34"/>
      <c r="E33" s="34"/>
      <c r="F33" s="36"/>
      <c r="G33" s="35"/>
      <c r="H33" s="21"/>
      <c r="I33" s="22"/>
      <c r="J33" s="51">
        <f>SUM(J5:J25)</f>
        <v>0</v>
      </c>
      <c r="K33" s="51">
        <f>SUM(K5:K25)</f>
        <v>0</v>
      </c>
    </row>
    <row r="34" spans="6:10" ht="15">
      <c r="F34" s="11"/>
      <c r="G34" s="12"/>
      <c r="I34" s="22"/>
      <c r="J34" s="13"/>
    </row>
    <row r="35" spans="1:11" ht="15" customHeight="1">
      <c r="A35" s="86" t="s">
        <v>1</v>
      </c>
      <c r="B35" s="96"/>
      <c r="C35" s="96"/>
      <c r="D35" s="96"/>
      <c r="E35" s="97"/>
      <c r="F35" s="89" t="s">
        <v>9</v>
      </c>
      <c r="G35" s="89" t="s">
        <v>5</v>
      </c>
      <c r="H35" s="78" t="s">
        <v>35</v>
      </c>
      <c r="I35" s="78" t="s">
        <v>33</v>
      </c>
      <c r="J35" s="78" t="s">
        <v>14</v>
      </c>
      <c r="K35" s="78" t="s">
        <v>43</v>
      </c>
    </row>
    <row r="36" spans="1:13" ht="42.75" customHeight="1" thickBot="1">
      <c r="A36" s="98"/>
      <c r="B36" s="99"/>
      <c r="C36" s="99"/>
      <c r="D36" s="99"/>
      <c r="E36" s="100"/>
      <c r="F36" s="101"/>
      <c r="G36" s="101"/>
      <c r="H36" s="102"/>
      <c r="I36" s="102"/>
      <c r="J36" s="103"/>
      <c r="K36" s="103"/>
      <c r="M36" s="13" t="s">
        <v>26</v>
      </c>
    </row>
    <row r="37" spans="1:13" ht="15" customHeight="1">
      <c r="A37" s="105" t="s">
        <v>21</v>
      </c>
      <c r="B37" s="106"/>
      <c r="C37" s="106"/>
      <c r="D37" s="106"/>
      <c r="E37" s="107"/>
      <c r="F37" s="24">
        <v>15</v>
      </c>
      <c r="G37" s="17" t="s">
        <v>36</v>
      </c>
      <c r="H37" s="1"/>
      <c r="I37" s="7"/>
      <c r="J37" s="18">
        <f>F37*H37</f>
        <v>0</v>
      </c>
      <c r="K37" s="19">
        <f>J37*I37+J37</f>
        <v>0</v>
      </c>
      <c r="M37" s="13" t="s">
        <v>27</v>
      </c>
    </row>
    <row r="38" spans="1:13" ht="15">
      <c r="A38" s="79" t="s">
        <v>22</v>
      </c>
      <c r="B38" s="80"/>
      <c r="C38" s="80"/>
      <c r="D38" s="80"/>
      <c r="E38" s="80"/>
      <c r="F38" s="24">
        <v>15</v>
      </c>
      <c r="G38" s="17" t="s">
        <v>36</v>
      </c>
      <c r="H38" s="3"/>
      <c r="I38" s="4"/>
      <c r="J38" s="18">
        <f aca="true" t="shared" si="2" ref="J38:J39">F38*H38</f>
        <v>0</v>
      </c>
      <c r="K38" s="19">
        <f aca="true" t="shared" si="3" ref="K38:K40">J38*I38+J38</f>
        <v>0</v>
      </c>
      <c r="M38" s="13" t="s">
        <v>27</v>
      </c>
    </row>
    <row r="39" spans="1:13" ht="44.45" customHeight="1">
      <c r="A39" s="108" t="s">
        <v>23</v>
      </c>
      <c r="B39" s="109"/>
      <c r="C39" s="109"/>
      <c r="D39" s="109"/>
      <c r="E39" s="109"/>
      <c r="F39" s="25">
        <v>1</v>
      </c>
      <c r="G39" s="26" t="s">
        <v>69</v>
      </c>
      <c r="H39" s="5"/>
      <c r="I39" s="6"/>
      <c r="J39" s="18">
        <f t="shared" si="2"/>
        <v>0</v>
      </c>
      <c r="K39" s="19">
        <f t="shared" si="3"/>
        <v>0</v>
      </c>
      <c r="L39" s="20"/>
      <c r="M39" s="20" t="s">
        <v>28</v>
      </c>
    </row>
    <row r="40" spans="1:13" ht="15.75" thickBot="1">
      <c r="A40" s="79" t="s">
        <v>42</v>
      </c>
      <c r="B40" s="80"/>
      <c r="C40" s="80"/>
      <c r="D40" s="80"/>
      <c r="E40" s="80"/>
      <c r="F40" s="24">
        <v>55</v>
      </c>
      <c r="G40" s="17" t="s">
        <v>20</v>
      </c>
      <c r="H40" s="60">
        <f>ceník!H36</f>
        <v>0</v>
      </c>
      <c r="I40" s="61">
        <f>ceník!I36</f>
        <v>0</v>
      </c>
      <c r="J40" s="18">
        <f>F40*H40*365</f>
        <v>0</v>
      </c>
      <c r="K40" s="19">
        <f t="shared" si="3"/>
        <v>0</v>
      </c>
      <c r="M40" s="13" t="s">
        <v>29</v>
      </c>
    </row>
    <row r="41" spans="1:11" ht="15" customHeight="1">
      <c r="A41" s="81" t="s">
        <v>25</v>
      </c>
      <c r="B41" s="82"/>
      <c r="C41" s="82"/>
      <c r="D41" s="82"/>
      <c r="E41" s="82"/>
      <c r="F41" s="36"/>
      <c r="G41" s="35"/>
      <c r="H41" s="21"/>
      <c r="I41" s="21"/>
      <c r="J41" s="23">
        <f>SUM(J37:J40)</f>
        <v>0</v>
      </c>
      <c r="K41" s="23">
        <f>SUM(K37:K40)</f>
        <v>0</v>
      </c>
    </row>
    <row r="42" spans="6:10" ht="15.75" thickBot="1">
      <c r="F42" s="11"/>
      <c r="G42" s="12"/>
      <c r="J42" s="13"/>
    </row>
    <row r="43" spans="1:13" ht="60.95" customHeight="1" thickBot="1">
      <c r="A43" s="73" t="s">
        <v>65</v>
      </c>
      <c r="B43" s="74"/>
      <c r="C43" s="74"/>
      <c r="D43" s="74"/>
      <c r="E43" s="74"/>
      <c r="F43" s="75"/>
      <c r="G43" s="76"/>
      <c r="H43" s="21"/>
      <c r="I43" s="21"/>
      <c r="J43" s="27">
        <f>J33+J41</f>
        <v>0</v>
      </c>
      <c r="K43" s="27">
        <f>K33+K41</f>
        <v>0</v>
      </c>
      <c r="M43" s="29" t="s">
        <v>79</v>
      </c>
    </row>
    <row r="44" spans="6:10" ht="15">
      <c r="F44" s="11"/>
      <c r="G44" s="12"/>
      <c r="J44" s="13"/>
    </row>
    <row r="45" spans="1:10" ht="15">
      <c r="A45" s="45" t="s">
        <v>18</v>
      </c>
      <c r="B45" s="30" t="s">
        <v>46</v>
      </c>
      <c r="F45" s="11"/>
      <c r="G45" s="12"/>
      <c r="J45" s="13"/>
    </row>
  </sheetData>
  <sheetProtection password="DC17" sheet="1" objects="1" scenarios="1" selectLockedCells="1"/>
  <mergeCells count="22">
    <mergeCell ref="A43:G43"/>
    <mergeCell ref="A37:E37"/>
    <mergeCell ref="A38:E38"/>
    <mergeCell ref="A39:E39"/>
    <mergeCell ref="A40:E40"/>
    <mergeCell ref="A41:E41"/>
    <mergeCell ref="M3:M4"/>
    <mergeCell ref="A35:E36"/>
    <mergeCell ref="F35:F36"/>
    <mergeCell ref="G35:G36"/>
    <mergeCell ref="H35:H36"/>
    <mergeCell ref="I35:I36"/>
    <mergeCell ref="J35:J36"/>
    <mergeCell ref="K35:K36"/>
    <mergeCell ref="J3:J4"/>
    <mergeCell ref="K3:K4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 topLeftCell="A10">
      <selection activeCell="H37" sqref="H37:I38"/>
    </sheetView>
  </sheetViews>
  <sheetFormatPr defaultColWidth="9.140625" defaultRowHeight="15"/>
  <cols>
    <col min="1" max="1" width="37.0039062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19.8515625" style="11" customWidth="1"/>
    <col min="8" max="8" width="21.7109375" style="12" customWidth="1"/>
    <col min="9" max="9" width="19.00390625" style="12" customWidth="1"/>
    <col min="10" max="10" width="11.140625" style="12" customWidth="1"/>
    <col min="11" max="12" width="14.00390625" style="13" customWidth="1"/>
    <col min="13" max="13" width="33.421875" style="13" customWidth="1"/>
    <col min="14" max="14" width="35.8515625" style="13" customWidth="1"/>
    <col min="15" max="15" width="13.140625" style="13" customWidth="1"/>
    <col min="16" max="16384" width="9.140625" style="13" customWidth="1"/>
  </cols>
  <sheetData>
    <row r="1" spans="1:6" ht="16.5" thickBot="1">
      <c r="A1" s="8" t="s">
        <v>49</v>
      </c>
      <c r="B1" s="9"/>
      <c r="C1" s="9"/>
      <c r="D1" s="9"/>
      <c r="E1" s="9"/>
      <c r="F1" s="10"/>
    </row>
    <row r="2" spans="6:10" ht="15.75" thickBot="1">
      <c r="F2" s="44" t="s">
        <v>74</v>
      </c>
      <c r="G2" s="12"/>
      <c r="J2" s="13"/>
    </row>
    <row r="3" spans="1:13" ht="25.5" customHeight="1">
      <c r="A3" s="90" t="s">
        <v>13</v>
      </c>
      <c r="B3" s="91" t="s">
        <v>12</v>
      </c>
      <c r="C3" s="91"/>
      <c r="D3" s="91"/>
      <c r="E3" s="91"/>
      <c r="F3" s="88" t="s">
        <v>73</v>
      </c>
      <c r="G3" s="104" t="s">
        <v>64</v>
      </c>
      <c r="H3" s="94" t="s">
        <v>70</v>
      </c>
      <c r="I3" s="83" t="s">
        <v>33</v>
      </c>
      <c r="J3" s="85" t="s">
        <v>71</v>
      </c>
      <c r="K3" s="85" t="s">
        <v>32</v>
      </c>
      <c r="M3" s="77" t="s">
        <v>72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14" t="s">
        <v>11</v>
      </c>
      <c r="F4" s="88"/>
      <c r="G4" s="104"/>
      <c r="H4" s="95"/>
      <c r="I4" s="84"/>
      <c r="J4" s="85"/>
      <c r="K4" s="85"/>
      <c r="M4" s="77"/>
    </row>
    <row r="5" spans="1:13" ht="15.75" customHeight="1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16">
        <v>39333.33</v>
      </c>
      <c r="G5" s="17" t="s">
        <v>0</v>
      </c>
      <c r="H5" s="31">
        <f>ceník!H5</f>
        <v>0</v>
      </c>
      <c r="I5" s="32">
        <f>ceník!I5</f>
        <v>0</v>
      </c>
      <c r="J5" s="50">
        <f>F5*H5</f>
        <v>0</v>
      </c>
      <c r="K5" s="50">
        <f>J5*I5+J5</f>
        <v>0</v>
      </c>
      <c r="M5" s="71">
        <f>ceník!M5</f>
        <v>0</v>
      </c>
    </row>
    <row r="6" spans="1:13" ht="15.75" customHeight="1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16">
        <v>75</v>
      </c>
      <c r="G6" s="17" t="s">
        <v>63</v>
      </c>
      <c r="H6" s="31">
        <f>ceník!H6</f>
        <v>0</v>
      </c>
      <c r="I6" s="32">
        <f>ceník!I6</f>
        <v>0</v>
      </c>
      <c r="J6" s="50">
        <f aca="true" t="shared" si="0" ref="J6:J32">F6*H6</f>
        <v>0</v>
      </c>
      <c r="K6" s="50">
        <f aca="true" t="shared" si="1" ref="K6:K32">J6*I6+J6</f>
        <v>0</v>
      </c>
      <c r="M6" s="72">
        <f>ceník!M6</f>
        <v>0</v>
      </c>
    </row>
    <row r="7" spans="1:13" ht="15.75" customHeight="1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16">
        <v>2</v>
      </c>
      <c r="G7" s="17" t="s">
        <v>63</v>
      </c>
      <c r="H7" s="31">
        <f>ceník!H7</f>
        <v>0</v>
      </c>
      <c r="I7" s="32">
        <f>ceník!I7</f>
        <v>0</v>
      </c>
      <c r="J7" s="50">
        <f t="shared" si="0"/>
        <v>0</v>
      </c>
      <c r="K7" s="50">
        <f t="shared" si="1"/>
        <v>0</v>
      </c>
      <c r="M7" s="72">
        <f>ceník!M7</f>
        <v>0</v>
      </c>
    </row>
    <row r="8" spans="1:13" ht="15.75" customHeight="1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16">
        <v>1</v>
      </c>
      <c r="G8" s="17" t="s">
        <v>63</v>
      </c>
      <c r="H8" s="31">
        <f>ceník!H8</f>
        <v>0</v>
      </c>
      <c r="I8" s="32">
        <f>ceník!I8</f>
        <v>0</v>
      </c>
      <c r="J8" s="50">
        <f t="shared" si="0"/>
        <v>0</v>
      </c>
      <c r="K8" s="50">
        <f t="shared" si="1"/>
        <v>0</v>
      </c>
      <c r="M8" s="72">
        <f>ceník!M8</f>
        <v>0</v>
      </c>
    </row>
    <row r="9" spans="1:13" ht="15.75" customHeight="1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16">
        <v>2</v>
      </c>
      <c r="G9" s="17" t="s">
        <v>63</v>
      </c>
      <c r="H9" s="31">
        <f>ceník!H9</f>
        <v>0</v>
      </c>
      <c r="I9" s="32">
        <f>ceník!I9</f>
        <v>0</v>
      </c>
      <c r="J9" s="50">
        <f t="shared" si="0"/>
        <v>0</v>
      </c>
      <c r="K9" s="50">
        <f t="shared" si="1"/>
        <v>0</v>
      </c>
      <c r="M9" s="72">
        <f>ceník!M9</f>
        <v>0</v>
      </c>
    </row>
    <row r="10" spans="1:13" ht="15.75" customHeight="1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16"/>
      <c r="G10" s="17" t="s">
        <v>63</v>
      </c>
      <c r="H10" s="31">
        <f>ceník!H10</f>
        <v>0</v>
      </c>
      <c r="I10" s="32">
        <f>ceník!I10</f>
        <v>0</v>
      </c>
      <c r="J10" s="50">
        <f t="shared" si="0"/>
        <v>0</v>
      </c>
      <c r="K10" s="50">
        <f t="shared" si="1"/>
        <v>0</v>
      </c>
      <c r="M10" s="72">
        <f>ceník!M10</f>
        <v>0</v>
      </c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16"/>
      <c r="G11" s="17" t="s">
        <v>63</v>
      </c>
      <c r="H11" s="31">
        <f>ceník!H11</f>
        <v>0</v>
      </c>
      <c r="I11" s="32">
        <f>ceník!I11</f>
        <v>0</v>
      </c>
      <c r="J11" s="50">
        <f t="shared" si="0"/>
        <v>0</v>
      </c>
      <c r="K11" s="50">
        <f t="shared" si="1"/>
        <v>0</v>
      </c>
      <c r="M11" s="72">
        <f>ceník!M11</f>
        <v>0</v>
      </c>
    </row>
    <row r="12" spans="1:13" ht="15.75" customHeight="1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16"/>
      <c r="G12" s="17" t="s">
        <v>63</v>
      </c>
      <c r="H12" s="31">
        <f>ceník!H12</f>
        <v>0</v>
      </c>
      <c r="I12" s="32">
        <f>ceník!I12</f>
        <v>0</v>
      </c>
      <c r="J12" s="50">
        <f t="shared" si="0"/>
        <v>0</v>
      </c>
      <c r="K12" s="50">
        <f t="shared" si="1"/>
        <v>0</v>
      </c>
      <c r="M12" s="72">
        <f>ceník!M12</f>
        <v>0</v>
      </c>
    </row>
    <row r="13" spans="1:13" ht="15.75" customHeight="1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16"/>
      <c r="G13" s="17" t="s">
        <v>63</v>
      </c>
      <c r="H13" s="31">
        <f>ceník!H13</f>
        <v>0</v>
      </c>
      <c r="I13" s="32">
        <f>ceník!I13</f>
        <v>0</v>
      </c>
      <c r="J13" s="50">
        <f t="shared" si="0"/>
        <v>0</v>
      </c>
      <c r="K13" s="50">
        <f t="shared" si="1"/>
        <v>0</v>
      </c>
      <c r="M13" s="72">
        <f>ceník!M13</f>
        <v>0</v>
      </c>
    </row>
    <row r="14" spans="1:13" ht="15.75" customHeight="1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16">
        <v>1</v>
      </c>
      <c r="G14" s="17" t="s">
        <v>63</v>
      </c>
      <c r="H14" s="31">
        <f>ceník!H14</f>
        <v>0</v>
      </c>
      <c r="I14" s="32">
        <f>ceník!I14</f>
        <v>0</v>
      </c>
      <c r="J14" s="50">
        <f t="shared" si="0"/>
        <v>0</v>
      </c>
      <c r="K14" s="50">
        <f t="shared" si="1"/>
        <v>0</v>
      </c>
      <c r="M14" s="72">
        <f>ceník!M14</f>
        <v>0</v>
      </c>
    </row>
    <row r="15" spans="1:13" ht="15.75" customHeight="1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16">
        <v>11</v>
      </c>
      <c r="G15" s="17" t="s">
        <v>63</v>
      </c>
      <c r="H15" s="31">
        <f>ceník!H15</f>
        <v>0</v>
      </c>
      <c r="I15" s="32">
        <f>ceník!I15</f>
        <v>0</v>
      </c>
      <c r="J15" s="50">
        <f t="shared" si="0"/>
        <v>0</v>
      </c>
      <c r="K15" s="50">
        <f t="shared" si="1"/>
        <v>0</v>
      </c>
      <c r="M15" s="72">
        <f>ceník!M15</f>
        <v>0</v>
      </c>
    </row>
    <row r="16" spans="1:13" s="20" customFormat="1" ht="15.75" customHeight="1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16"/>
      <c r="G16" s="17" t="s">
        <v>63</v>
      </c>
      <c r="H16" s="31">
        <f>ceník!H16</f>
        <v>0</v>
      </c>
      <c r="I16" s="32">
        <f>ceník!I16</f>
        <v>0</v>
      </c>
      <c r="J16" s="50">
        <f t="shared" si="0"/>
        <v>0</v>
      </c>
      <c r="K16" s="50">
        <f t="shared" si="1"/>
        <v>0</v>
      </c>
      <c r="M16" s="72">
        <f>ceník!M16</f>
        <v>0</v>
      </c>
    </row>
    <row r="17" spans="1:13" s="20" customFormat="1" ht="15.75" customHeight="1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16"/>
      <c r="G17" s="17" t="s">
        <v>63</v>
      </c>
      <c r="H17" s="31">
        <f>ceník!H17</f>
        <v>0</v>
      </c>
      <c r="I17" s="32">
        <f>ceník!I17</f>
        <v>0</v>
      </c>
      <c r="J17" s="50">
        <f t="shared" si="0"/>
        <v>0</v>
      </c>
      <c r="K17" s="50">
        <f t="shared" si="1"/>
        <v>0</v>
      </c>
      <c r="M17" s="72">
        <f>ceník!M17</f>
        <v>0</v>
      </c>
    </row>
    <row r="18" spans="1:13" s="20" customFormat="1" ht="15.75" customHeight="1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16"/>
      <c r="G18" s="17" t="s">
        <v>63</v>
      </c>
      <c r="H18" s="31">
        <f>ceník!H18</f>
        <v>0</v>
      </c>
      <c r="I18" s="32">
        <f>ceník!I18</f>
        <v>0</v>
      </c>
      <c r="J18" s="50">
        <f t="shared" si="0"/>
        <v>0</v>
      </c>
      <c r="K18" s="50">
        <f t="shared" si="1"/>
        <v>0</v>
      </c>
      <c r="M18" s="72">
        <f>ceník!M18</f>
        <v>0</v>
      </c>
    </row>
    <row r="19" spans="1:13" ht="15.75" customHeight="1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16"/>
      <c r="G19" s="17" t="s">
        <v>63</v>
      </c>
      <c r="H19" s="31">
        <f>ceník!H19</f>
        <v>0</v>
      </c>
      <c r="I19" s="32">
        <f>ceník!I19</f>
        <v>0</v>
      </c>
      <c r="J19" s="50">
        <f t="shared" si="0"/>
        <v>0</v>
      </c>
      <c r="K19" s="50">
        <f t="shared" si="1"/>
        <v>0</v>
      </c>
      <c r="M19" s="72">
        <f>ceník!M19</f>
        <v>0</v>
      </c>
    </row>
    <row r="20" spans="1:13" ht="15.7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16"/>
      <c r="G20" s="17" t="s">
        <v>63</v>
      </c>
      <c r="H20" s="31">
        <f>ceník!H20</f>
        <v>0</v>
      </c>
      <c r="I20" s="32">
        <f>ceník!I20</f>
        <v>0</v>
      </c>
      <c r="J20" s="50">
        <f t="shared" si="0"/>
        <v>0</v>
      </c>
      <c r="K20" s="50">
        <f t="shared" si="1"/>
        <v>0</v>
      </c>
      <c r="M20" s="72">
        <f>ceník!M20</f>
        <v>0</v>
      </c>
    </row>
    <row r="21" spans="1:13" ht="15.75" customHeight="1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16">
        <v>1</v>
      </c>
      <c r="G21" s="17" t="s">
        <v>63</v>
      </c>
      <c r="H21" s="31">
        <f>ceník!H21</f>
        <v>0</v>
      </c>
      <c r="I21" s="32">
        <f>ceník!I21</f>
        <v>0</v>
      </c>
      <c r="J21" s="50">
        <f t="shared" si="0"/>
        <v>0</v>
      </c>
      <c r="K21" s="50">
        <f t="shared" si="1"/>
        <v>0</v>
      </c>
      <c r="M21" s="72">
        <f>ceník!M21</f>
        <v>0</v>
      </c>
    </row>
    <row r="22" spans="1:13" ht="15.75" customHeight="1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16"/>
      <c r="G22" s="17" t="s">
        <v>63</v>
      </c>
      <c r="H22" s="31">
        <f>ceník!H22</f>
        <v>0</v>
      </c>
      <c r="I22" s="32">
        <f>ceník!I22</f>
        <v>0</v>
      </c>
      <c r="J22" s="50">
        <f t="shared" si="0"/>
        <v>0</v>
      </c>
      <c r="K22" s="50">
        <f t="shared" si="1"/>
        <v>0</v>
      </c>
      <c r="M22" s="72">
        <f>ceník!M22</f>
        <v>0</v>
      </c>
    </row>
    <row r="23" spans="1:13" ht="15.75" customHeight="1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16">
        <v>2</v>
      </c>
      <c r="G23" s="17" t="s">
        <v>63</v>
      </c>
      <c r="H23" s="31">
        <f>ceník!H23</f>
        <v>0</v>
      </c>
      <c r="I23" s="32">
        <f>ceník!I23</f>
        <v>0</v>
      </c>
      <c r="J23" s="50">
        <f t="shared" si="0"/>
        <v>0</v>
      </c>
      <c r="K23" s="50">
        <f t="shared" si="1"/>
        <v>0</v>
      </c>
      <c r="M23" s="72">
        <f>ceník!M23</f>
        <v>0</v>
      </c>
    </row>
    <row r="24" spans="1:13" ht="15.75" customHeight="1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16"/>
      <c r="G24" s="17" t="s">
        <v>63</v>
      </c>
      <c r="H24" s="31">
        <f>ceník!H24</f>
        <v>0</v>
      </c>
      <c r="I24" s="32">
        <f>ceník!I24</f>
        <v>0</v>
      </c>
      <c r="J24" s="50">
        <f t="shared" si="0"/>
        <v>0</v>
      </c>
      <c r="K24" s="50">
        <f t="shared" si="1"/>
        <v>0</v>
      </c>
      <c r="M24" s="72">
        <f>ceník!M24</f>
        <v>0</v>
      </c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0"/>
      <c r="G25" s="17" t="s">
        <v>63</v>
      </c>
      <c r="H25" s="31">
        <f>ceník!H25</f>
        <v>0</v>
      </c>
      <c r="I25" s="32">
        <f>ceník!I25</f>
        <v>0</v>
      </c>
      <c r="J25" s="50">
        <f t="shared" si="0"/>
        <v>0</v>
      </c>
      <c r="K25" s="50">
        <f t="shared" si="1"/>
        <v>0</v>
      </c>
      <c r="M25" s="72">
        <f>ceník!M25</f>
        <v>0</v>
      </c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16"/>
      <c r="G26" s="17" t="s">
        <v>63</v>
      </c>
      <c r="H26" s="31">
        <f>ceník!H26</f>
        <v>0</v>
      </c>
      <c r="I26" s="32">
        <f>ceník!I26</f>
        <v>0</v>
      </c>
      <c r="J26" s="50">
        <f t="shared" si="0"/>
        <v>0</v>
      </c>
      <c r="K26" s="50">
        <f t="shared" si="1"/>
        <v>0</v>
      </c>
      <c r="M26" s="72">
        <f>ceník!M26</f>
        <v>0</v>
      </c>
    </row>
    <row r="27" spans="1:13" ht="15.75" customHeight="1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16"/>
      <c r="G27" s="17" t="s">
        <v>63</v>
      </c>
      <c r="H27" s="31">
        <f>ceník!H27</f>
        <v>0</v>
      </c>
      <c r="I27" s="32">
        <f>ceník!I27</f>
        <v>0</v>
      </c>
      <c r="J27" s="50">
        <f t="shared" si="0"/>
        <v>0</v>
      </c>
      <c r="K27" s="50">
        <f t="shared" si="1"/>
        <v>0</v>
      </c>
      <c r="M27" s="72">
        <f>ceník!M27</f>
        <v>0</v>
      </c>
    </row>
    <row r="28" spans="1:13" ht="15.75" customHeight="1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16">
        <v>2</v>
      </c>
      <c r="G28" s="17" t="s">
        <v>63</v>
      </c>
      <c r="H28" s="31">
        <f>ceník!H28</f>
        <v>0</v>
      </c>
      <c r="I28" s="32">
        <f>ceník!I28</f>
        <v>0</v>
      </c>
      <c r="J28" s="50">
        <f t="shared" si="0"/>
        <v>0</v>
      </c>
      <c r="K28" s="50">
        <f t="shared" si="1"/>
        <v>0</v>
      </c>
      <c r="M28" s="72">
        <f>ceník!M28</f>
        <v>0</v>
      </c>
    </row>
    <row r="29" spans="1:13" ht="15.75" customHeight="1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16"/>
      <c r="G29" s="17" t="s">
        <v>63</v>
      </c>
      <c r="H29" s="31">
        <f>ceník!H29</f>
        <v>0</v>
      </c>
      <c r="I29" s="32">
        <f>ceník!I29</f>
        <v>0</v>
      </c>
      <c r="J29" s="50">
        <f t="shared" si="0"/>
        <v>0</v>
      </c>
      <c r="K29" s="50">
        <f t="shared" si="1"/>
        <v>0</v>
      </c>
      <c r="M29" s="72">
        <f>ceník!M29</f>
        <v>0</v>
      </c>
    </row>
    <row r="30" spans="1:13" ht="15.75" customHeight="1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16"/>
      <c r="G30" s="17" t="s">
        <v>63</v>
      </c>
      <c r="H30" s="31">
        <f>ceník!H30</f>
        <v>0</v>
      </c>
      <c r="I30" s="32">
        <f>ceník!I30</f>
        <v>0</v>
      </c>
      <c r="J30" s="50">
        <f t="shared" si="0"/>
        <v>0</v>
      </c>
      <c r="K30" s="50">
        <f t="shared" si="1"/>
        <v>0</v>
      </c>
      <c r="M30" s="72">
        <f>ceník!M30</f>
        <v>0</v>
      </c>
    </row>
    <row r="31" spans="1:13" ht="15.75" customHeight="1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16"/>
      <c r="G31" s="17" t="s">
        <v>63</v>
      </c>
      <c r="H31" s="31">
        <f>ceník!H31</f>
        <v>0</v>
      </c>
      <c r="I31" s="32">
        <f>ceník!I31</f>
        <v>0</v>
      </c>
      <c r="J31" s="50">
        <f t="shared" si="0"/>
        <v>0</v>
      </c>
      <c r="K31" s="50">
        <f t="shared" si="1"/>
        <v>0</v>
      </c>
      <c r="M31" s="72">
        <f>ceník!M31</f>
        <v>0</v>
      </c>
    </row>
    <row r="32" spans="1:13" ht="15.75" customHeight="1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16"/>
      <c r="G32" s="17" t="s">
        <v>63</v>
      </c>
      <c r="H32" s="52">
        <f>ceník!H32</f>
        <v>0</v>
      </c>
      <c r="I32" s="53">
        <f>ceník!I32</f>
        <v>0</v>
      </c>
      <c r="J32" s="50">
        <f t="shared" si="0"/>
        <v>0</v>
      </c>
      <c r="K32" s="50">
        <f t="shared" si="1"/>
        <v>0</v>
      </c>
      <c r="M32" s="72">
        <f>ceník!M32</f>
        <v>0</v>
      </c>
    </row>
    <row r="33" spans="1:11" ht="15">
      <c r="A33" s="33" t="s">
        <v>24</v>
      </c>
      <c r="B33" s="34"/>
      <c r="C33" s="34"/>
      <c r="D33" s="34"/>
      <c r="E33" s="34"/>
      <c r="F33" s="36"/>
      <c r="G33" s="35"/>
      <c r="H33" s="21"/>
      <c r="I33" s="22"/>
      <c r="J33" s="51">
        <f>SUM(J5:J25)</f>
        <v>0</v>
      </c>
      <c r="K33" s="51">
        <f>SUM(K5:K25)</f>
        <v>0</v>
      </c>
    </row>
    <row r="34" spans="6:10" ht="15">
      <c r="F34" s="11"/>
      <c r="G34" s="12"/>
      <c r="I34" s="22"/>
      <c r="J34" s="13"/>
    </row>
    <row r="35" spans="1:11" ht="15" customHeight="1">
      <c r="A35" s="86" t="s">
        <v>1</v>
      </c>
      <c r="B35" s="87"/>
      <c r="C35" s="87"/>
      <c r="D35" s="87"/>
      <c r="E35" s="87"/>
      <c r="F35" s="88" t="s">
        <v>9</v>
      </c>
      <c r="G35" s="88" t="s">
        <v>5</v>
      </c>
      <c r="H35" s="77" t="s">
        <v>35</v>
      </c>
      <c r="I35" s="77" t="s">
        <v>33</v>
      </c>
      <c r="J35" s="77" t="s">
        <v>14</v>
      </c>
      <c r="K35" s="77" t="s">
        <v>43</v>
      </c>
    </row>
    <row r="36" spans="1:13" ht="42.75" customHeight="1" thickBot="1">
      <c r="A36" s="86"/>
      <c r="B36" s="87"/>
      <c r="C36" s="87"/>
      <c r="D36" s="87"/>
      <c r="E36" s="87"/>
      <c r="F36" s="89"/>
      <c r="G36" s="89"/>
      <c r="H36" s="77"/>
      <c r="I36" s="78"/>
      <c r="J36" s="78"/>
      <c r="K36" s="78"/>
      <c r="M36" s="13" t="s">
        <v>26</v>
      </c>
    </row>
    <row r="37" spans="1:13" ht="15" customHeight="1">
      <c r="A37" s="79" t="s">
        <v>21</v>
      </c>
      <c r="B37" s="80"/>
      <c r="C37" s="80"/>
      <c r="D37" s="80"/>
      <c r="E37" s="80"/>
      <c r="F37" s="24">
        <v>8</v>
      </c>
      <c r="G37" s="17" t="s">
        <v>36</v>
      </c>
      <c r="H37" s="1"/>
      <c r="I37" s="7"/>
      <c r="J37" s="18">
        <f>F37*H37</f>
        <v>0</v>
      </c>
      <c r="K37" s="19">
        <f>J37*I37+J37</f>
        <v>0</v>
      </c>
      <c r="M37" s="13" t="s">
        <v>27</v>
      </c>
    </row>
    <row r="38" spans="1:13" ht="15">
      <c r="A38" s="79" t="s">
        <v>22</v>
      </c>
      <c r="B38" s="80"/>
      <c r="C38" s="80"/>
      <c r="D38" s="80"/>
      <c r="E38" s="80"/>
      <c r="F38" s="24">
        <v>23</v>
      </c>
      <c r="G38" s="17" t="s">
        <v>36</v>
      </c>
      <c r="H38" s="3"/>
      <c r="I38" s="4"/>
      <c r="J38" s="18">
        <f aca="true" t="shared" si="2" ref="J38">F38*H38</f>
        <v>0</v>
      </c>
      <c r="K38" s="19">
        <f aca="true" t="shared" si="3" ref="K38:K39">J38*I38+J38</f>
        <v>0</v>
      </c>
      <c r="M38" s="13" t="s">
        <v>27</v>
      </c>
    </row>
    <row r="39" spans="1:13" ht="15.75" thickBot="1">
      <c r="A39" s="79" t="s">
        <v>42</v>
      </c>
      <c r="B39" s="80"/>
      <c r="C39" s="80"/>
      <c r="D39" s="80"/>
      <c r="E39" s="80"/>
      <c r="F39" s="24">
        <v>77</v>
      </c>
      <c r="G39" s="17" t="s">
        <v>20</v>
      </c>
      <c r="H39" s="60">
        <f>ceník!H36</f>
        <v>0</v>
      </c>
      <c r="I39" s="61">
        <f>ceník!I36</f>
        <v>0</v>
      </c>
      <c r="J39" s="18">
        <f>F39*H39*365</f>
        <v>0</v>
      </c>
      <c r="K39" s="19">
        <f t="shared" si="3"/>
        <v>0</v>
      </c>
      <c r="M39" s="13" t="s">
        <v>29</v>
      </c>
    </row>
    <row r="40" spans="1:11" ht="15" customHeight="1">
      <c r="A40" s="81" t="s">
        <v>25</v>
      </c>
      <c r="B40" s="82"/>
      <c r="C40" s="82"/>
      <c r="D40" s="82"/>
      <c r="E40" s="82"/>
      <c r="F40" s="36"/>
      <c r="G40" s="35"/>
      <c r="H40" s="21"/>
      <c r="I40" s="21"/>
      <c r="J40" s="23">
        <f>SUM(J37:J39)</f>
        <v>0</v>
      </c>
      <c r="K40" s="23">
        <f>SUM(K37:K39)</f>
        <v>0</v>
      </c>
    </row>
    <row r="41" spans="6:10" ht="15.75" thickBot="1">
      <c r="F41" s="11"/>
      <c r="G41" s="12"/>
      <c r="J41" s="13"/>
    </row>
    <row r="42" spans="1:13" ht="60.95" customHeight="1" thickBot="1">
      <c r="A42" s="73" t="s">
        <v>66</v>
      </c>
      <c r="B42" s="74"/>
      <c r="C42" s="74"/>
      <c r="D42" s="74"/>
      <c r="E42" s="74"/>
      <c r="F42" s="75"/>
      <c r="G42" s="76"/>
      <c r="H42" s="21"/>
      <c r="I42" s="21"/>
      <c r="J42" s="27">
        <f>J33+J40</f>
        <v>0</v>
      </c>
      <c r="K42" s="28">
        <f>K33+K40</f>
        <v>0</v>
      </c>
      <c r="M42" s="29" t="s">
        <v>79</v>
      </c>
    </row>
    <row r="43" spans="6:10" ht="15">
      <c r="F43" s="11"/>
      <c r="G43" s="12"/>
      <c r="J43" s="13"/>
    </row>
    <row r="44" spans="1:10" ht="15">
      <c r="A44" s="45" t="s">
        <v>18</v>
      </c>
      <c r="B44" s="30" t="s">
        <v>46</v>
      </c>
      <c r="F44" s="11"/>
      <c r="G44" s="12"/>
      <c r="J44" s="13"/>
    </row>
  </sheetData>
  <sheetProtection password="DC17" sheet="1" objects="1" scenarios="1" selectLockedCells="1"/>
  <mergeCells count="21">
    <mergeCell ref="A42:G42"/>
    <mergeCell ref="A37:E37"/>
    <mergeCell ref="A38:E38"/>
    <mergeCell ref="A39:E39"/>
    <mergeCell ref="A40:E40"/>
    <mergeCell ref="M3:M4"/>
    <mergeCell ref="A35:E36"/>
    <mergeCell ref="F35:F36"/>
    <mergeCell ref="G35:G36"/>
    <mergeCell ref="H35:H36"/>
    <mergeCell ref="I35:I36"/>
    <mergeCell ref="J35:J36"/>
    <mergeCell ref="K35:K36"/>
    <mergeCell ref="J3:J4"/>
    <mergeCell ref="K3:K4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 topLeftCell="A7">
      <selection activeCell="H37" sqref="H37:I38"/>
    </sheetView>
  </sheetViews>
  <sheetFormatPr defaultColWidth="9.140625" defaultRowHeight="15"/>
  <cols>
    <col min="1" max="1" width="37.0039062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19.8515625" style="11" customWidth="1"/>
    <col min="8" max="8" width="21.7109375" style="12" customWidth="1"/>
    <col min="9" max="9" width="19.00390625" style="12" customWidth="1"/>
    <col min="10" max="10" width="13.00390625" style="12" customWidth="1"/>
    <col min="11" max="12" width="14.00390625" style="13" customWidth="1"/>
    <col min="13" max="13" width="33.8515625" style="13" customWidth="1"/>
    <col min="14" max="14" width="35.8515625" style="13" customWidth="1"/>
    <col min="15" max="15" width="13.140625" style="13" customWidth="1"/>
    <col min="16" max="16384" width="9.140625" style="13" customWidth="1"/>
  </cols>
  <sheetData>
    <row r="1" spans="1:6" ht="16.5" thickBot="1">
      <c r="A1" s="8" t="s">
        <v>50</v>
      </c>
      <c r="B1" s="9"/>
      <c r="C1" s="9"/>
      <c r="D1" s="9"/>
      <c r="E1" s="9"/>
      <c r="F1" s="10"/>
    </row>
    <row r="2" spans="6:10" ht="15.75" thickBot="1">
      <c r="F2" s="44" t="s">
        <v>74</v>
      </c>
      <c r="G2" s="12"/>
      <c r="J2" s="13"/>
    </row>
    <row r="3" spans="1:13" ht="25.5" customHeight="1">
      <c r="A3" s="90" t="s">
        <v>13</v>
      </c>
      <c r="B3" s="91" t="s">
        <v>12</v>
      </c>
      <c r="C3" s="91"/>
      <c r="D3" s="91"/>
      <c r="E3" s="91"/>
      <c r="F3" s="88" t="s">
        <v>73</v>
      </c>
      <c r="G3" s="104" t="s">
        <v>64</v>
      </c>
      <c r="H3" s="94" t="s">
        <v>70</v>
      </c>
      <c r="I3" s="83" t="s">
        <v>33</v>
      </c>
      <c r="J3" s="85" t="s">
        <v>71</v>
      </c>
      <c r="K3" s="85" t="s">
        <v>32</v>
      </c>
      <c r="M3" s="77" t="s">
        <v>72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14" t="s">
        <v>11</v>
      </c>
      <c r="F4" s="88"/>
      <c r="G4" s="104"/>
      <c r="H4" s="95"/>
      <c r="I4" s="84"/>
      <c r="J4" s="85"/>
      <c r="K4" s="85"/>
      <c r="M4" s="77"/>
    </row>
    <row r="5" spans="1:13" ht="15.75" customHeight="1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16">
        <v>60000</v>
      </c>
      <c r="G5" s="17" t="s">
        <v>0</v>
      </c>
      <c r="H5" s="31">
        <f>ceník!H5</f>
        <v>0</v>
      </c>
      <c r="I5" s="32">
        <f>ceník!I5</f>
        <v>0</v>
      </c>
      <c r="J5" s="50">
        <f>F5*H5</f>
        <v>0</v>
      </c>
      <c r="K5" s="50">
        <f>J5*I5+J5</f>
        <v>0</v>
      </c>
      <c r="M5" s="71">
        <f>ceník!M5</f>
        <v>0</v>
      </c>
    </row>
    <row r="6" spans="1:13" ht="15.75" customHeight="1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16">
        <v>97</v>
      </c>
      <c r="G6" s="17" t="s">
        <v>63</v>
      </c>
      <c r="H6" s="31">
        <f>ceník!H6</f>
        <v>0</v>
      </c>
      <c r="I6" s="32">
        <f>ceník!I6</f>
        <v>0</v>
      </c>
      <c r="J6" s="50">
        <f aca="true" t="shared" si="0" ref="J6:J32">F6*H6</f>
        <v>0</v>
      </c>
      <c r="K6" s="50">
        <f aca="true" t="shared" si="1" ref="K6:K32">J6*I6+J6</f>
        <v>0</v>
      </c>
      <c r="M6" s="72">
        <f>ceník!M6</f>
        <v>0</v>
      </c>
    </row>
    <row r="7" spans="1:13" ht="15.75" customHeight="1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16"/>
      <c r="G7" s="17" t="s">
        <v>63</v>
      </c>
      <c r="H7" s="31">
        <f>ceník!H7</f>
        <v>0</v>
      </c>
      <c r="I7" s="32">
        <f>ceník!I7</f>
        <v>0</v>
      </c>
      <c r="J7" s="50">
        <f t="shared" si="0"/>
        <v>0</v>
      </c>
      <c r="K7" s="50">
        <f t="shared" si="1"/>
        <v>0</v>
      </c>
      <c r="M7" s="72">
        <f>ceník!M7</f>
        <v>0</v>
      </c>
    </row>
    <row r="8" spans="1:13" ht="15.75" customHeight="1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16">
        <v>21</v>
      </c>
      <c r="G8" s="17" t="s">
        <v>63</v>
      </c>
      <c r="H8" s="31">
        <f>ceník!H8</f>
        <v>0</v>
      </c>
      <c r="I8" s="32">
        <f>ceník!I8</f>
        <v>0</v>
      </c>
      <c r="J8" s="50">
        <f t="shared" si="0"/>
        <v>0</v>
      </c>
      <c r="K8" s="50">
        <f t="shared" si="1"/>
        <v>0</v>
      </c>
      <c r="M8" s="72">
        <f>ceník!M8</f>
        <v>0</v>
      </c>
    </row>
    <row r="9" spans="1:13" ht="15.75" customHeight="1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16"/>
      <c r="G9" s="17" t="s">
        <v>63</v>
      </c>
      <c r="H9" s="31">
        <f>ceník!H9</f>
        <v>0</v>
      </c>
      <c r="I9" s="32">
        <f>ceník!I9</f>
        <v>0</v>
      </c>
      <c r="J9" s="50">
        <f t="shared" si="0"/>
        <v>0</v>
      </c>
      <c r="K9" s="50">
        <f t="shared" si="1"/>
        <v>0</v>
      </c>
      <c r="M9" s="72">
        <f>ceník!M9</f>
        <v>0</v>
      </c>
    </row>
    <row r="10" spans="1:13" ht="15.75" customHeight="1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16"/>
      <c r="G10" s="17" t="s">
        <v>63</v>
      </c>
      <c r="H10" s="31">
        <f>ceník!H10</f>
        <v>0</v>
      </c>
      <c r="I10" s="32">
        <f>ceník!I10</f>
        <v>0</v>
      </c>
      <c r="J10" s="50">
        <f t="shared" si="0"/>
        <v>0</v>
      </c>
      <c r="K10" s="50">
        <f t="shared" si="1"/>
        <v>0</v>
      </c>
      <c r="M10" s="72">
        <f>ceník!M10</f>
        <v>0</v>
      </c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16"/>
      <c r="G11" s="17" t="s">
        <v>63</v>
      </c>
      <c r="H11" s="31">
        <f>ceník!H11</f>
        <v>0</v>
      </c>
      <c r="I11" s="32">
        <f>ceník!I11</f>
        <v>0</v>
      </c>
      <c r="J11" s="50">
        <f t="shared" si="0"/>
        <v>0</v>
      </c>
      <c r="K11" s="50">
        <f t="shared" si="1"/>
        <v>0</v>
      </c>
      <c r="M11" s="72">
        <f>ceník!M11</f>
        <v>0</v>
      </c>
    </row>
    <row r="12" spans="1:13" ht="15.75" customHeight="1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16"/>
      <c r="G12" s="17" t="s">
        <v>63</v>
      </c>
      <c r="H12" s="31">
        <f>ceník!H12</f>
        <v>0</v>
      </c>
      <c r="I12" s="32">
        <f>ceník!I12</f>
        <v>0</v>
      </c>
      <c r="J12" s="50">
        <f t="shared" si="0"/>
        <v>0</v>
      </c>
      <c r="K12" s="50">
        <f t="shared" si="1"/>
        <v>0</v>
      </c>
      <c r="M12" s="72">
        <f>ceník!M12</f>
        <v>0</v>
      </c>
    </row>
    <row r="13" spans="1:13" ht="15.75" customHeight="1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16"/>
      <c r="G13" s="17" t="s">
        <v>63</v>
      </c>
      <c r="H13" s="31">
        <f>ceník!H13</f>
        <v>0</v>
      </c>
      <c r="I13" s="32">
        <f>ceník!I13</f>
        <v>0</v>
      </c>
      <c r="J13" s="50">
        <f t="shared" si="0"/>
        <v>0</v>
      </c>
      <c r="K13" s="50">
        <f t="shared" si="1"/>
        <v>0</v>
      </c>
      <c r="M13" s="72">
        <f>ceník!M13</f>
        <v>0</v>
      </c>
    </row>
    <row r="14" spans="1:13" ht="15.75" customHeight="1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16"/>
      <c r="G14" s="17" t="s">
        <v>63</v>
      </c>
      <c r="H14" s="31">
        <f>ceník!H14</f>
        <v>0</v>
      </c>
      <c r="I14" s="32">
        <f>ceník!I14</f>
        <v>0</v>
      </c>
      <c r="J14" s="50">
        <f t="shared" si="0"/>
        <v>0</v>
      </c>
      <c r="K14" s="50">
        <f t="shared" si="1"/>
        <v>0</v>
      </c>
      <c r="M14" s="72">
        <f>ceník!M14</f>
        <v>0</v>
      </c>
    </row>
    <row r="15" spans="1:13" ht="15.75" customHeight="1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16">
        <v>27</v>
      </c>
      <c r="G15" s="17" t="s">
        <v>63</v>
      </c>
      <c r="H15" s="31">
        <f>ceník!H15</f>
        <v>0</v>
      </c>
      <c r="I15" s="32">
        <f>ceník!I15</f>
        <v>0</v>
      </c>
      <c r="J15" s="50">
        <f t="shared" si="0"/>
        <v>0</v>
      </c>
      <c r="K15" s="50">
        <f t="shared" si="1"/>
        <v>0</v>
      </c>
      <c r="M15" s="72">
        <f>ceník!M15</f>
        <v>0</v>
      </c>
    </row>
    <row r="16" spans="1:13" s="20" customFormat="1" ht="15.75" customHeight="1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16"/>
      <c r="G16" s="17" t="s">
        <v>63</v>
      </c>
      <c r="H16" s="31">
        <f>ceník!H16</f>
        <v>0</v>
      </c>
      <c r="I16" s="32">
        <f>ceník!I16</f>
        <v>0</v>
      </c>
      <c r="J16" s="50">
        <f t="shared" si="0"/>
        <v>0</v>
      </c>
      <c r="K16" s="50">
        <f t="shared" si="1"/>
        <v>0</v>
      </c>
      <c r="M16" s="72">
        <f>ceník!M16</f>
        <v>0</v>
      </c>
    </row>
    <row r="17" spans="1:13" s="20" customFormat="1" ht="15.75" customHeight="1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16">
        <v>5</v>
      </c>
      <c r="G17" s="17" t="s">
        <v>63</v>
      </c>
      <c r="H17" s="31">
        <f>ceník!H17</f>
        <v>0</v>
      </c>
      <c r="I17" s="32">
        <f>ceník!I17</f>
        <v>0</v>
      </c>
      <c r="J17" s="50">
        <f t="shared" si="0"/>
        <v>0</v>
      </c>
      <c r="K17" s="50">
        <f t="shared" si="1"/>
        <v>0</v>
      </c>
      <c r="M17" s="72">
        <f>ceník!M17</f>
        <v>0</v>
      </c>
    </row>
    <row r="18" spans="1:13" s="20" customFormat="1" ht="15.75" customHeight="1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16">
        <v>2</v>
      </c>
      <c r="G18" s="17" t="s">
        <v>63</v>
      </c>
      <c r="H18" s="31">
        <f>ceník!H18</f>
        <v>0</v>
      </c>
      <c r="I18" s="32">
        <f>ceník!I18</f>
        <v>0</v>
      </c>
      <c r="J18" s="50">
        <f t="shared" si="0"/>
        <v>0</v>
      </c>
      <c r="K18" s="50">
        <f t="shared" si="1"/>
        <v>0</v>
      </c>
      <c r="M18" s="72">
        <f>ceník!M18</f>
        <v>0</v>
      </c>
    </row>
    <row r="19" spans="1:13" ht="15.75" customHeight="1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16"/>
      <c r="G19" s="17" t="s">
        <v>63</v>
      </c>
      <c r="H19" s="31">
        <f>ceník!H19</f>
        <v>0</v>
      </c>
      <c r="I19" s="32">
        <f>ceník!I19</f>
        <v>0</v>
      </c>
      <c r="J19" s="50">
        <f t="shared" si="0"/>
        <v>0</v>
      </c>
      <c r="K19" s="50">
        <f t="shared" si="1"/>
        <v>0</v>
      </c>
      <c r="M19" s="72">
        <f>ceník!M19</f>
        <v>0</v>
      </c>
    </row>
    <row r="20" spans="1:13" ht="15.7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16">
        <v>8</v>
      </c>
      <c r="G20" s="17" t="s">
        <v>63</v>
      </c>
      <c r="H20" s="31">
        <f>ceník!H20</f>
        <v>0</v>
      </c>
      <c r="I20" s="32">
        <f>ceník!I20</f>
        <v>0</v>
      </c>
      <c r="J20" s="50">
        <f t="shared" si="0"/>
        <v>0</v>
      </c>
      <c r="K20" s="50">
        <f t="shared" si="1"/>
        <v>0</v>
      </c>
      <c r="M20" s="72">
        <f>ceník!M20</f>
        <v>0</v>
      </c>
    </row>
    <row r="21" spans="1:13" ht="15.75" customHeight="1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16"/>
      <c r="G21" s="17" t="s">
        <v>63</v>
      </c>
      <c r="H21" s="31">
        <f>ceník!H21</f>
        <v>0</v>
      </c>
      <c r="I21" s="32">
        <f>ceník!I21</f>
        <v>0</v>
      </c>
      <c r="J21" s="50">
        <f t="shared" si="0"/>
        <v>0</v>
      </c>
      <c r="K21" s="50">
        <f t="shared" si="1"/>
        <v>0</v>
      </c>
      <c r="M21" s="72">
        <f>ceník!M21</f>
        <v>0</v>
      </c>
    </row>
    <row r="22" spans="1:13" ht="15.75" customHeight="1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16"/>
      <c r="G22" s="17" t="s">
        <v>63</v>
      </c>
      <c r="H22" s="31">
        <f>ceník!H22</f>
        <v>0</v>
      </c>
      <c r="I22" s="32">
        <f>ceník!I22</f>
        <v>0</v>
      </c>
      <c r="J22" s="50">
        <f t="shared" si="0"/>
        <v>0</v>
      </c>
      <c r="K22" s="50">
        <f t="shared" si="1"/>
        <v>0</v>
      </c>
      <c r="M22" s="72">
        <f>ceník!M22</f>
        <v>0</v>
      </c>
    </row>
    <row r="23" spans="1:13" ht="15.75" customHeight="1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16"/>
      <c r="G23" s="17" t="s">
        <v>63</v>
      </c>
      <c r="H23" s="31">
        <f>ceník!H23</f>
        <v>0</v>
      </c>
      <c r="I23" s="32">
        <f>ceník!I23</f>
        <v>0</v>
      </c>
      <c r="J23" s="50">
        <f t="shared" si="0"/>
        <v>0</v>
      </c>
      <c r="K23" s="50">
        <f t="shared" si="1"/>
        <v>0</v>
      </c>
      <c r="M23" s="72">
        <f>ceník!M23</f>
        <v>0</v>
      </c>
    </row>
    <row r="24" spans="1:13" ht="15.75" customHeight="1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16"/>
      <c r="G24" s="17" t="s">
        <v>63</v>
      </c>
      <c r="H24" s="31">
        <f>ceník!H24</f>
        <v>0</v>
      </c>
      <c r="I24" s="32">
        <f>ceník!I24</f>
        <v>0</v>
      </c>
      <c r="J24" s="50">
        <f t="shared" si="0"/>
        <v>0</v>
      </c>
      <c r="K24" s="50">
        <f t="shared" si="1"/>
        <v>0</v>
      </c>
      <c r="M24" s="72">
        <f>ceník!M24</f>
        <v>0</v>
      </c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0"/>
      <c r="G25" s="17" t="s">
        <v>63</v>
      </c>
      <c r="H25" s="31">
        <f>ceník!H25</f>
        <v>0</v>
      </c>
      <c r="I25" s="32">
        <f>ceník!I25</f>
        <v>0</v>
      </c>
      <c r="J25" s="50">
        <f t="shared" si="0"/>
        <v>0</v>
      </c>
      <c r="K25" s="50">
        <f t="shared" si="1"/>
        <v>0</v>
      </c>
      <c r="M25" s="72">
        <f>ceník!M25</f>
        <v>0</v>
      </c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16">
        <v>15</v>
      </c>
      <c r="G26" s="17" t="s">
        <v>63</v>
      </c>
      <c r="H26" s="31">
        <f>ceník!H26</f>
        <v>0</v>
      </c>
      <c r="I26" s="32">
        <f>ceník!I26</f>
        <v>0</v>
      </c>
      <c r="J26" s="50">
        <f t="shared" si="0"/>
        <v>0</v>
      </c>
      <c r="K26" s="50">
        <f t="shared" si="1"/>
        <v>0</v>
      </c>
      <c r="M26" s="72">
        <f>ceník!M26</f>
        <v>0</v>
      </c>
    </row>
    <row r="27" spans="1:13" ht="15.75" customHeight="1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16"/>
      <c r="G27" s="17" t="s">
        <v>63</v>
      </c>
      <c r="H27" s="31">
        <f>ceník!H27</f>
        <v>0</v>
      </c>
      <c r="I27" s="32">
        <f>ceník!I27</f>
        <v>0</v>
      </c>
      <c r="J27" s="50">
        <f t="shared" si="0"/>
        <v>0</v>
      </c>
      <c r="K27" s="50">
        <f t="shared" si="1"/>
        <v>0</v>
      </c>
      <c r="M27" s="72">
        <f>ceník!M27</f>
        <v>0</v>
      </c>
    </row>
    <row r="28" spans="1:13" ht="15.75" customHeight="1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16"/>
      <c r="G28" s="17" t="s">
        <v>63</v>
      </c>
      <c r="H28" s="31">
        <f>ceník!H28</f>
        <v>0</v>
      </c>
      <c r="I28" s="32">
        <f>ceník!I28</f>
        <v>0</v>
      </c>
      <c r="J28" s="50">
        <f t="shared" si="0"/>
        <v>0</v>
      </c>
      <c r="K28" s="50">
        <f t="shared" si="1"/>
        <v>0</v>
      </c>
      <c r="M28" s="72">
        <f>ceník!M28</f>
        <v>0</v>
      </c>
    </row>
    <row r="29" spans="1:13" ht="15.75" customHeight="1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16"/>
      <c r="G29" s="17" t="s">
        <v>63</v>
      </c>
      <c r="H29" s="31">
        <f>ceník!H29</f>
        <v>0</v>
      </c>
      <c r="I29" s="32">
        <f>ceník!I29</f>
        <v>0</v>
      </c>
      <c r="J29" s="50">
        <f t="shared" si="0"/>
        <v>0</v>
      </c>
      <c r="K29" s="50">
        <f t="shared" si="1"/>
        <v>0</v>
      </c>
      <c r="M29" s="72">
        <f>ceník!M29</f>
        <v>0</v>
      </c>
    </row>
    <row r="30" spans="1:13" ht="15.75" customHeight="1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16"/>
      <c r="G30" s="17" t="s">
        <v>63</v>
      </c>
      <c r="H30" s="31">
        <f>ceník!H30</f>
        <v>0</v>
      </c>
      <c r="I30" s="32">
        <f>ceník!I30</f>
        <v>0</v>
      </c>
      <c r="J30" s="50">
        <f t="shared" si="0"/>
        <v>0</v>
      </c>
      <c r="K30" s="50">
        <f t="shared" si="1"/>
        <v>0</v>
      </c>
      <c r="M30" s="72">
        <f>ceník!M30</f>
        <v>0</v>
      </c>
    </row>
    <row r="31" spans="1:13" ht="15.75" customHeight="1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16"/>
      <c r="G31" s="17" t="s">
        <v>63</v>
      </c>
      <c r="H31" s="31">
        <f>ceník!H31</f>
        <v>0</v>
      </c>
      <c r="I31" s="32">
        <f>ceník!I31</f>
        <v>0</v>
      </c>
      <c r="J31" s="50">
        <f t="shared" si="0"/>
        <v>0</v>
      </c>
      <c r="K31" s="50">
        <f t="shared" si="1"/>
        <v>0</v>
      </c>
      <c r="M31" s="72">
        <f>ceník!M31</f>
        <v>0</v>
      </c>
    </row>
    <row r="32" spans="1:13" ht="15.75" customHeight="1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16"/>
      <c r="G32" s="17" t="s">
        <v>63</v>
      </c>
      <c r="H32" s="52">
        <f>ceník!H32</f>
        <v>0</v>
      </c>
      <c r="I32" s="53">
        <f>ceník!I32</f>
        <v>0</v>
      </c>
      <c r="J32" s="50">
        <f t="shared" si="0"/>
        <v>0</v>
      </c>
      <c r="K32" s="50">
        <f t="shared" si="1"/>
        <v>0</v>
      </c>
      <c r="M32" s="72">
        <f>ceník!M32</f>
        <v>0</v>
      </c>
    </row>
    <row r="33" spans="1:11" ht="15">
      <c r="A33" s="33" t="s">
        <v>24</v>
      </c>
      <c r="B33" s="34"/>
      <c r="C33" s="34"/>
      <c r="D33" s="34"/>
      <c r="E33" s="34"/>
      <c r="F33" s="36"/>
      <c r="G33" s="35"/>
      <c r="H33" s="21"/>
      <c r="I33" s="22"/>
      <c r="J33" s="51">
        <f>SUM(J5:J25)</f>
        <v>0</v>
      </c>
      <c r="K33" s="51">
        <f>SUM(K5:K25)</f>
        <v>0</v>
      </c>
    </row>
    <row r="34" spans="6:10" ht="15">
      <c r="F34" s="11"/>
      <c r="G34" s="12"/>
      <c r="I34" s="22"/>
      <c r="J34" s="13"/>
    </row>
    <row r="35" spans="1:11" ht="15" customHeight="1">
      <c r="A35" s="86" t="s">
        <v>1</v>
      </c>
      <c r="B35" s="87"/>
      <c r="C35" s="87"/>
      <c r="D35" s="87"/>
      <c r="E35" s="87"/>
      <c r="F35" s="88" t="s">
        <v>9</v>
      </c>
      <c r="G35" s="88" t="s">
        <v>5</v>
      </c>
      <c r="H35" s="77" t="s">
        <v>35</v>
      </c>
      <c r="I35" s="77" t="s">
        <v>33</v>
      </c>
      <c r="J35" s="77" t="s">
        <v>14</v>
      </c>
      <c r="K35" s="77" t="s">
        <v>43</v>
      </c>
    </row>
    <row r="36" spans="1:13" ht="42.75" customHeight="1" thickBot="1">
      <c r="A36" s="86"/>
      <c r="B36" s="87"/>
      <c r="C36" s="87"/>
      <c r="D36" s="87"/>
      <c r="E36" s="87"/>
      <c r="F36" s="89"/>
      <c r="G36" s="89"/>
      <c r="H36" s="77"/>
      <c r="I36" s="78"/>
      <c r="J36" s="78"/>
      <c r="K36" s="78"/>
      <c r="M36" s="13" t="s">
        <v>26</v>
      </c>
    </row>
    <row r="37" spans="1:13" ht="15" customHeight="1">
      <c r="A37" s="79" t="s">
        <v>21</v>
      </c>
      <c r="B37" s="80"/>
      <c r="C37" s="80"/>
      <c r="D37" s="80"/>
      <c r="E37" s="80"/>
      <c r="F37" s="24">
        <v>12</v>
      </c>
      <c r="G37" s="17" t="s">
        <v>36</v>
      </c>
      <c r="H37" s="1"/>
      <c r="I37" s="7"/>
      <c r="J37" s="18">
        <f>F37*H37</f>
        <v>0</v>
      </c>
      <c r="K37" s="19">
        <f>J37*I37+J37</f>
        <v>0</v>
      </c>
      <c r="M37" s="13" t="s">
        <v>27</v>
      </c>
    </row>
    <row r="38" spans="1:13" ht="15">
      <c r="A38" s="79" t="s">
        <v>22</v>
      </c>
      <c r="B38" s="80"/>
      <c r="C38" s="80"/>
      <c r="D38" s="80"/>
      <c r="E38" s="80"/>
      <c r="F38" s="24">
        <v>25</v>
      </c>
      <c r="G38" s="17" t="s">
        <v>36</v>
      </c>
      <c r="H38" s="3"/>
      <c r="I38" s="4"/>
      <c r="J38" s="18">
        <f aca="true" t="shared" si="2" ref="J38">F38*H38</f>
        <v>0</v>
      </c>
      <c r="K38" s="19">
        <f aca="true" t="shared" si="3" ref="K38:K39">J38+J38*I38</f>
        <v>0</v>
      </c>
      <c r="M38" s="13" t="s">
        <v>27</v>
      </c>
    </row>
    <row r="39" spans="1:13" ht="15">
      <c r="A39" s="79" t="s">
        <v>42</v>
      </c>
      <c r="B39" s="80"/>
      <c r="C39" s="80"/>
      <c r="D39" s="80"/>
      <c r="E39" s="80"/>
      <c r="F39" s="24">
        <v>70</v>
      </c>
      <c r="G39" s="17" t="s">
        <v>20</v>
      </c>
      <c r="H39" s="62">
        <f>ceník!H36</f>
        <v>0</v>
      </c>
      <c r="I39" s="63">
        <f>ceník!I36</f>
        <v>0</v>
      </c>
      <c r="J39" s="18">
        <f>F39*H39*365</f>
        <v>0</v>
      </c>
      <c r="K39" s="19">
        <f t="shared" si="3"/>
        <v>0</v>
      </c>
      <c r="M39" s="13" t="s">
        <v>29</v>
      </c>
    </row>
    <row r="40" spans="1:11" ht="15" customHeight="1">
      <c r="A40" s="81" t="s">
        <v>25</v>
      </c>
      <c r="B40" s="82"/>
      <c r="C40" s="82"/>
      <c r="D40" s="82"/>
      <c r="E40" s="82"/>
      <c r="F40" s="36"/>
      <c r="G40" s="35"/>
      <c r="H40" s="21"/>
      <c r="I40" s="21"/>
      <c r="J40" s="23">
        <f>SUM(J37:J39)</f>
        <v>0</v>
      </c>
      <c r="K40" s="23">
        <f>SUM(K37:K39)</f>
        <v>0</v>
      </c>
    </row>
    <row r="41" spans="6:10" ht="15.75" thickBot="1">
      <c r="F41" s="11"/>
      <c r="G41" s="12"/>
      <c r="J41" s="13"/>
    </row>
    <row r="42" spans="1:13" ht="60.95" customHeight="1" thickBot="1">
      <c r="A42" s="73" t="s">
        <v>67</v>
      </c>
      <c r="B42" s="74"/>
      <c r="C42" s="74"/>
      <c r="D42" s="74"/>
      <c r="E42" s="74"/>
      <c r="F42" s="75"/>
      <c r="G42" s="76"/>
      <c r="H42" s="21"/>
      <c r="I42" s="21"/>
      <c r="J42" s="27">
        <f>J33+J40</f>
        <v>0</v>
      </c>
      <c r="K42" s="28">
        <f>K33+K40</f>
        <v>0</v>
      </c>
      <c r="M42" s="29" t="s">
        <v>79</v>
      </c>
    </row>
    <row r="43" spans="6:10" ht="15">
      <c r="F43" s="11"/>
      <c r="G43" s="12"/>
      <c r="J43" s="13"/>
    </row>
    <row r="44" spans="1:10" ht="15">
      <c r="A44" s="45" t="s">
        <v>18</v>
      </c>
      <c r="B44" s="30" t="s">
        <v>46</v>
      </c>
      <c r="F44" s="11"/>
      <c r="G44" s="12"/>
      <c r="J44" s="13"/>
    </row>
  </sheetData>
  <sheetProtection password="DC17" sheet="1" objects="1" scenarios="1" selectLockedCells="1"/>
  <mergeCells count="21">
    <mergeCell ref="A42:G42"/>
    <mergeCell ref="A37:E37"/>
    <mergeCell ref="A38:E38"/>
    <mergeCell ref="A39:E39"/>
    <mergeCell ref="A40:E40"/>
    <mergeCell ref="M3:M4"/>
    <mergeCell ref="A35:E36"/>
    <mergeCell ref="F35:F36"/>
    <mergeCell ref="G35:G36"/>
    <mergeCell ref="H35:H36"/>
    <mergeCell ref="I35:I36"/>
    <mergeCell ref="J35:J36"/>
    <mergeCell ref="K35:K36"/>
    <mergeCell ref="J3:J4"/>
    <mergeCell ref="K3:K4"/>
    <mergeCell ref="A3:A4"/>
    <mergeCell ref="B3:E3"/>
    <mergeCell ref="F3:F4"/>
    <mergeCell ref="G3:G4"/>
    <mergeCell ref="H3:H4"/>
    <mergeCell ref="I3:I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workbookViewId="0" topLeftCell="A7">
      <selection activeCell="H37" sqref="H37:I39"/>
    </sheetView>
  </sheetViews>
  <sheetFormatPr defaultColWidth="9.140625" defaultRowHeight="15"/>
  <cols>
    <col min="1" max="1" width="37.0039062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19.8515625" style="11" customWidth="1"/>
    <col min="8" max="8" width="21.7109375" style="12" customWidth="1"/>
    <col min="9" max="9" width="19.00390625" style="12" customWidth="1"/>
    <col min="10" max="10" width="11.140625" style="12" customWidth="1"/>
    <col min="11" max="12" width="14.00390625" style="13" customWidth="1"/>
    <col min="13" max="13" width="34.28125" style="13" customWidth="1"/>
    <col min="14" max="14" width="35.8515625" style="13" customWidth="1"/>
    <col min="15" max="15" width="13.140625" style="13" customWidth="1"/>
    <col min="16" max="16384" width="9.140625" style="13" customWidth="1"/>
  </cols>
  <sheetData>
    <row r="1" spans="1:6" ht="16.5" thickBot="1">
      <c r="A1" s="8" t="s">
        <v>51</v>
      </c>
      <c r="B1" s="9"/>
      <c r="C1" s="9"/>
      <c r="D1" s="9"/>
      <c r="E1" s="9"/>
      <c r="F1" s="10"/>
    </row>
    <row r="2" spans="6:10" ht="15.75" thickBot="1">
      <c r="F2" s="44" t="s">
        <v>74</v>
      </c>
      <c r="G2" s="12"/>
      <c r="J2" s="13"/>
    </row>
    <row r="3" spans="1:13" ht="25.5" customHeight="1">
      <c r="A3" s="90" t="s">
        <v>13</v>
      </c>
      <c r="B3" s="91" t="s">
        <v>12</v>
      </c>
      <c r="C3" s="91"/>
      <c r="D3" s="91"/>
      <c r="E3" s="91"/>
      <c r="F3" s="88" t="s">
        <v>73</v>
      </c>
      <c r="G3" s="104" t="s">
        <v>64</v>
      </c>
      <c r="H3" s="94" t="s">
        <v>70</v>
      </c>
      <c r="I3" s="83" t="s">
        <v>33</v>
      </c>
      <c r="J3" s="85" t="s">
        <v>71</v>
      </c>
      <c r="K3" s="85" t="s">
        <v>32</v>
      </c>
      <c r="M3" s="77" t="s">
        <v>72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14" t="s">
        <v>11</v>
      </c>
      <c r="F4" s="88"/>
      <c r="G4" s="104"/>
      <c r="H4" s="95"/>
      <c r="I4" s="84"/>
      <c r="J4" s="85"/>
      <c r="K4" s="85"/>
      <c r="M4" s="77"/>
    </row>
    <row r="5" spans="1:13" ht="15.75" customHeight="1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16">
        <v>80000</v>
      </c>
      <c r="G5" s="17" t="s">
        <v>0</v>
      </c>
      <c r="H5" s="31">
        <f>ceník!H5</f>
        <v>0</v>
      </c>
      <c r="I5" s="32">
        <f>ceník!I5</f>
        <v>0</v>
      </c>
      <c r="J5" s="50">
        <f>F5*H5</f>
        <v>0</v>
      </c>
      <c r="K5" s="50">
        <f>J5*I5+J5</f>
        <v>0</v>
      </c>
      <c r="M5" s="71">
        <f>ceník!M5</f>
        <v>0</v>
      </c>
    </row>
    <row r="6" spans="1:13" ht="15.75" customHeight="1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16"/>
      <c r="G6" s="17" t="s">
        <v>63</v>
      </c>
      <c r="H6" s="31">
        <f>ceník!H6</f>
        <v>0</v>
      </c>
      <c r="I6" s="32">
        <f>ceník!I6</f>
        <v>0</v>
      </c>
      <c r="J6" s="50">
        <f aca="true" t="shared" si="0" ref="J6:J32">F6*H6</f>
        <v>0</v>
      </c>
      <c r="K6" s="50">
        <f aca="true" t="shared" si="1" ref="K6:K32">J6*I6+J6</f>
        <v>0</v>
      </c>
      <c r="M6" s="72">
        <f>ceník!M6</f>
        <v>0</v>
      </c>
    </row>
    <row r="7" spans="1:13" ht="15.75" customHeight="1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16">
        <v>96</v>
      </c>
      <c r="G7" s="17" t="s">
        <v>63</v>
      </c>
      <c r="H7" s="31">
        <f>ceník!H7</f>
        <v>0</v>
      </c>
      <c r="I7" s="32">
        <f>ceník!I7</f>
        <v>0</v>
      </c>
      <c r="J7" s="50">
        <f t="shared" si="0"/>
        <v>0</v>
      </c>
      <c r="K7" s="50">
        <f t="shared" si="1"/>
        <v>0</v>
      </c>
      <c r="M7" s="72">
        <f>ceník!M7</f>
        <v>0</v>
      </c>
    </row>
    <row r="8" spans="1:13" ht="15.75" customHeight="1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16"/>
      <c r="G8" s="17" t="s">
        <v>63</v>
      </c>
      <c r="H8" s="31">
        <f>ceník!H8</f>
        <v>0</v>
      </c>
      <c r="I8" s="32">
        <f>ceník!I8</f>
        <v>0</v>
      </c>
      <c r="J8" s="50">
        <f t="shared" si="0"/>
        <v>0</v>
      </c>
      <c r="K8" s="50">
        <f t="shared" si="1"/>
        <v>0</v>
      </c>
      <c r="M8" s="72">
        <f>ceník!M8</f>
        <v>0</v>
      </c>
    </row>
    <row r="9" spans="1:13" ht="15.75" customHeight="1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16">
        <v>6</v>
      </c>
      <c r="G9" s="17" t="s">
        <v>63</v>
      </c>
      <c r="H9" s="31">
        <f>ceník!H9</f>
        <v>0</v>
      </c>
      <c r="I9" s="32">
        <f>ceník!I9</f>
        <v>0</v>
      </c>
      <c r="J9" s="50">
        <f t="shared" si="0"/>
        <v>0</v>
      </c>
      <c r="K9" s="50">
        <f t="shared" si="1"/>
        <v>0</v>
      </c>
      <c r="M9" s="72">
        <f>ceník!M9</f>
        <v>0</v>
      </c>
    </row>
    <row r="10" spans="1:13" ht="15.75" customHeight="1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16"/>
      <c r="G10" s="17" t="s">
        <v>63</v>
      </c>
      <c r="H10" s="31">
        <f>ceník!H10</f>
        <v>0</v>
      </c>
      <c r="I10" s="32">
        <f>ceník!I10</f>
        <v>0</v>
      </c>
      <c r="J10" s="50">
        <f t="shared" si="0"/>
        <v>0</v>
      </c>
      <c r="K10" s="50">
        <f t="shared" si="1"/>
        <v>0</v>
      </c>
      <c r="M10" s="72">
        <f>ceník!M10</f>
        <v>0</v>
      </c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16"/>
      <c r="G11" s="17" t="s">
        <v>63</v>
      </c>
      <c r="H11" s="31">
        <f>ceník!H11</f>
        <v>0</v>
      </c>
      <c r="I11" s="32">
        <f>ceník!I11</f>
        <v>0</v>
      </c>
      <c r="J11" s="50">
        <f t="shared" si="0"/>
        <v>0</v>
      </c>
      <c r="K11" s="50">
        <f t="shared" si="1"/>
        <v>0</v>
      </c>
      <c r="M11" s="72">
        <f>ceník!M11</f>
        <v>0</v>
      </c>
    </row>
    <row r="12" spans="1:13" ht="15.75" customHeight="1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16"/>
      <c r="G12" s="17" t="s">
        <v>63</v>
      </c>
      <c r="H12" s="31">
        <f>ceník!H12</f>
        <v>0</v>
      </c>
      <c r="I12" s="32">
        <f>ceník!I12</f>
        <v>0</v>
      </c>
      <c r="J12" s="50">
        <f t="shared" si="0"/>
        <v>0</v>
      </c>
      <c r="K12" s="50">
        <f t="shared" si="1"/>
        <v>0</v>
      </c>
      <c r="M12" s="72">
        <f>ceník!M12</f>
        <v>0</v>
      </c>
    </row>
    <row r="13" spans="1:13" ht="15.75" customHeight="1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16"/>
      <c r="G13" s="17" t="s">
        <v>63</v>
      </c>
      <c r="H13" s="31">
        <f>ceník!H13</f>
        <v>0</v>
      </c>
      <c r="I13" s="32">
        <f>ceník!I13</f>
        <v>0</v>
      </c>
      <c r="J13" s="50">
        <f t="shared" si="0"/>
        <v>0</v>
      </c>
      <c r="K13" s="50">
        <f t="shared" si="1"/>
        <v>0</v>
      </c>
      <c r="M13" s="72">
        <f>ceník!M13</f>
        <v>0</v>
      </c>
    </row>
    <row r="14" spans="1:13" ht="15.75" customHeight="1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16"/>
      <c r="G14" s="17" t="s">
        <v>63</v>
      </c>
      <c r="H14" s="31">
        <f>ceník!H14</f>
        <v>0</v>
      </c>
      <c r="I14" s="32">
        <f>ceník!I14</f>
        <v>0</v>
      </c>
      <c r="J14" s="50">
        <f t="shared" si="0"/>
        <v>0</v>
      </c>
      <c r="K14" s="50">
        <f t="shared" si="1"/>
        <v>0</v>
      </c>
      <c r="M14" s="72">
        <f>ceník!M14</f>
        <v>0</v>
      </c>
    </row>
    <row r="15" spans="1:13" ht="15.75" customHeight="1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16">
        <v>8</v>
      </c>
      <c r="G15" s="17" t="s">
        <v>63</v>
      </c>
      <c r="H15" s="31">
        <f>ceník!H15</f>
        <v>0</v>
      </c>
      <c r="I15" s="32">
        <f>ceník!I15</f>
        <v>0</v>
      </c>
      <c r="J15" s="50">
        <f t="shared" si="0"/>
        <v>0</v>
      </c>
      <c r="K15" s="50">
        <f t="shared" si="1"/>
        <v>0</v>
      </c>
      <c r="M15" s="72">
        <f>ceník!M15</f>
        <v>0</v>
      </c>
    </row>
    <row r="16" spans="1:13" s="20" customFormat="1" ht="15.75" customHeight="1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16"/>
      <c r="G16" s="17" t="s">
        <v>63</v>
      </c>
      <c r="H16" s="31">
        <f>ceník!H16</f>
        <v>0</v>
      </c>
      <c r="I16" s="32">
        <f>ceník!I16</f>
        <v>0</v>
      </c>
      <c r="J16" s="50">
        <f t="shared" si="0"/>
        <v>0</v>
      </c>
      <c r="K16" s="50">
        <f t="shared" si="1"/>
        <v>0</v>
      </c>
      <c r="M16" s="72">
        <f>ceník!M16</f>
        <v>0</v>
      </c>
    </row>
    <row r="17" spans="1:13" s="20" customFormat="1" ht="15.75" customHeight="1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16">
        <v>20</v>
      </c>
      <c r="G17" s="17" t="s">
        <v>63</v>
      </c>
      <c r="H17" s="31">
        <f>ceník!H17</f>
        <v>0</v>
      </c>
      <c r="I17" s="32">
        <f>ceník!I17</f>
        <v>0</v>
      </c>
      <c r="J17" s="50">
        <f t="shared" si="0"/>
        <v>0</v>
      </c>
      <c r="K17" s="50">
        <f t="shared" si="1"/>
        <v>0</v>
      </c>
      <c r="M17" s="72">
        <f>ceník!M17</f>
        <v>0</v>
      </c>
    </row>
    <row r="18" spans="1:13" s="20" customFormat="1" ht="15.75" customHeight="1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16">
        <v>12</v>
      </c>
      <c r="G18" s="17" t="s">
        <v>63</v>
      </c>
      <c r="H18" s="31">
        <f>ceník!H18</f>
        <v>0</v>
      </c>
      <c r="I18" s="32">
        <f>ceník!I18</f>
        <v>0</v>
      </c>
      <c r="J18" s="50">
        <f t="shared" si="0"/>
        <v>0</v>
      </c>
      <c r="K18" s="50">
        <f t="shared" si="1"/>
        <v>0</v>
      </c>
      <c r="M18" s="72">
        <f>ceník!M18</f>
        <v>0</v>
      </c>
    </row>
    <row r="19" spans="1:13" ht="15.75" customHeight="1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16">
        <v>2</v>
      </c>
      <c r="G19" s="17" t="s">
        <v>63</v>
      </c>
      <c r="H19" s="31">
        <f>ceník!H19</f>
        <v>0</v>
      </c>
      <c r="I19" s="32">
        <f>ceník!I19</f>
        <v>0</v>
      </c>
      <c r="J19" s="50">
        <f t="shared" si="0"/>
        <v>0</v>
      </c>
      <c r="K19" s="50">
        <f t="shared" si="1"/>
        <v>0</v>
      </c>
      <c r="M19" s="72">
        <f>ceník!M19</f>
        <v>0</v>
      </c>
    </row>
    <row r="20" spans="1:13" ht="15.7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16"/>
      <c r="G20" s="17" t="s">
        <v>63</v>
      </c>
      <c r="H20" s="31">
        <f>ceník!H20</f>
        <v>0</v>
      </c>
      <c r="I20" s="32">
        <f>ceník!I20</f>
        <v>0</v>
      </c>
      <c r="J20" s="50">
        <f t="shared" si="0"/>
        <v>0</v>
      </c>
      <c r="K20" s="50">
        <f t="shared" si="1"/>
        <v>0</v>
      </c>
      <c r="M20" s="72">
        <f>ceník!M20</f>
        <v>0</v>
      </c>
    </row>
    <row r="21" spans="1:13" ht="15.75" customHeight="1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16"/>
      <c r="G21" s="17" t="s">
        <v>63</v>
      </c>
      <c r="H21" s="31">
        <f>ceník!H21</f>
        <v>0</v>
      </c>
      <c r="I21" s="32">
        <f>ceník!I21</f>
        <v>0</v>
      </c>
      <c r="J21" s="50">
        <f t="shared" si="0"/>
        <v>0</v>
      </c>
      <c r="K21" s="50">
        <f t="shared" si="1"/>
        <v>0</v>
      </c>
      <c r="M21" s="72">
        <f>ceník!M21</f>
        <v>0</v>
      </c>
    </row>
    <row r="22" spans="1:13" ht="15.75" customHeight="1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16"/>
      <c r="G22" s="17" t="s">
        <v>63</v>
      </c>
      <c r="H22" s="31">
        <f>ceník!H22</f>
        <v>0</v>
      </c>
      <c r="I22" s="32">
        <f>ceník!I22</f>
        <v>0</v>
      </c>
      <c r="J22" s="50">
        <f t="shared" si="0"/>
        <v>0</v>
      </c>
      <c r="K22" s="50">
        <f t="shared" si="1"/>
        <v>0</v>
      </c>
      <c r="M22" s="72">
        <f>ceník!M22</f>
        <v>0</v>
      </c>
    </row>
    <row r="23" spans="1:13" ht="15.75" customHeight="1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16"/>
      <c r="G23" s="17" t="s">
        <v>63</v>
      </c>
      <c r="H23" s="31">
        <f>ceník!H23</f>
        <v>0</v>
      </c>
      <c r="I23" s="32">
        <f>ceník!I23</f>
        <v>0</v>
      </c>
      <c r="J23" s="50">
        <f t="shared" si="0"/>
        <v>0</v>
      </c>
      <c r="K23" s="50">
        <f t="shared" si="1"/>
        <v>0</v>
      </c>
      <c r="M23" s="72">
        <f>ceník!M23</f>
        <v>0</v>
      </c>
    </row>
    <row r="24" spans="1:13" ht="15.75" customHeight="1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16"/>
      <c r="G24" s="17" t="s">
        <v>63</v>
      </c>
      <c r="H24" s="31">
        <f>ceník!H24</f>
        <v>0</v>
      </c>
      <c r="I24" s="32">
        <f>ceník!I24</f>
        <v>0</v>
      </c>
      <c r="J24" s="50">
        <f t="shared" si="0"/>
        <v>0</v>
      </c>
      <c r="K24" s="50">
        <f t="shared" si="1"/>
        <v>0</v>
      </c>
      <c r="M24" s="72">
        <f>ceník!M24</f>
        <v>0</v>
      </c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0"/>
      <c r="G25" s="17" t="s">
        <v>63</v>
      </c>
      <c r="H25" s="31">
        <f>ceník!H25</f>
        <v>0</v>
      </c>
      <c r="I25" s="32">
        <f>ceník!I25</f>
        <v>0</v>
      </c>
      <c r="J25" s="50">
        <f t="shared" si="0"/>
        <v>0</v>
      </c>
      <c r="K25" s="50">
        <f t="shared" si="1"/>
        <v>0</v>
      </c>
      <c r="M25" s="72">
        <f>ceník!M25</f>
        <v>0</v>
      </c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16">
        <v>15</v>
      </c>
      <c r="G26" s="17" t="s">
        <v>63</v>
      </c>
      <c r="H26" s="31">
        <f>ceník!H26</f>
        <v>0</v>
      </c>
      <c r="I26" s="32">
        <f>ceník!I26</f>
        <v>0</v>
      </c>
      <c r="J26" s="50">
        <f t="shared" si="0"/>
        <v>0</v>
      </c>
      <c r="K26" s="50">
        <f t="shared" si="1"/>
        <v>0</v>
      </c>
      <c r="M26" s="72">
        <f>ceník!M26</f>
        <v>0</v>
      </c>
    </row>
    <row r="27" spans="1:13" ht="15.75" customHeight="1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16"/>
      <c r="G27" s="17" t="s">
        <v>63</v>
      </c>
      <c r="H27" s="31">
        <f>ceník!H27</f>
        <v>0</v>
      </c>
      <c r="I27" s="32">
        <f>ceník!I27</f>
        <v>0</v>
      </c>
      <c r="J27" s="50">
        <f t="shared" si="0"/>
        <v>0</v>
      </c>
      <c r="K27" s="50">
        <f t="shared" si="1"/>
        <v>0</v>
      </c>
      <c r="M27" s="72">
        <f>ceník!M27</f>
        <v>0</v>
      </c>
    </row>
    <row r="28" spans="1:13" ht="15.75" customHeight="1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16"/>
      <c r="G28" s="17" t="s">
        <v>63</v>
      </c>
      <c r="H28" s="31">
        <f>ceník!H28</f>
        <v>0</v>
      </c>
      <c r="I28" s="32">
        <f>ceník!I28</f>
        <v>0</v>
      </c>
      <c r="J28" s="50">
        <f t="shared" si="0"/>
        <v>0</v>
      </c>
      <c r="K28" s="50">
        <f t="shared" si="1"/>
        <v>0</v>
      </c>
      <c r="M28" s="72">
        <f>ceník!M28</f>
        <v>0</v>
      </c>
    </row>
    <row r="29" spans="1:13" ht="15.75" customHeight="1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16"/>
      <c r="G29" s="17" t="s">
        <v>63</v>
      </c>
      <c r="H29" s="31">
        <f>ceník!H29</f>
        <v>0</v>
      </c>
      <c r="I29" s="32">
        <f>ceník!I29</f>
        <v>0</v>
      </c>
      <c r="J29" s="50">
        <f t="shared" si="0"/>
        <v>0</v>
      </c>
      <c r="K29" s="50">
        <f t="shared" si="1"/>
        <v>0</v>
      </c>
      <c r="M29" s="72">
        <f>ceník!M29</f>
        <v>0</v>
      </c>
    </row>
    <row r="30" spans="1:13" ht="15.75" customHeight="1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16">
        <v>1</v>
      </c>
      <c r="G30" s="17" t="s">
        <v>63</v>
      </c>
      <c r="H30" s="31">
        <f>ceník!H30</f>
        <v>0</v>
      </c>
      <c r="I30" s="32">
        <f>ceník!I30</f>
        <v>0</v>
      </c>
      <c r="J30" s="50">
        <f t="shared" si="0"/>
        <v>0</v>
      </c>
      <c r="K30" s="50">
        <f t="shared" si="1"/>
        <v>0</v>
      </c>
      <c r="M30" s="72">
        <f>ceník!M30</f>
        <v>0</v>
      </c>
    </row>
    <row r="31" spans="1:13" ht="15.75" customHeight="1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16"/>
      <c r="G31" s="17" t="s">
        <v>63</v>
      </c>
      <c r="H31" s="31">
        <f>ceník!H31</f>
        <v>0</v>
      </c>
      <c r="I31" s="32">
        <f>ceník!I31</f>
        <v>0</v>
      </c>
      <c r="J31" s="50">
        <f t="shared" si="0"/>
        <v>0</v>
      </c>
      <c r="K31" s="50">
        <f t="shared" si="1"/>
        <v>0</v>
      </c>
      <c r="M31" s="72">
        <f>ceník!M31</f>
        <v>0</v>
      </c>
    </row>
    <row r="32" spans="1:13" ht="15.75" customHeight="1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16">
        <v>1</v>
      </c>
      <c r="G32" s="17" t="s">
        <v>63</v>
      </c>
      <c r="H32" s="52">
        <f>ceník!H32</f>
        <v>0</v>
      </c>
      <c r="I32" s="53">
        <f>ceník!I32</f>
        <v>0</v>
      </c>
      <c r="J32" s="50">
        <f t="shared" si="0"/>
        <v>0</v>
      </c>
      <c r="K32" s="50">
        <f t="shared" si="1"/>
        <v>0</v>
      </c>
      <c r="M32" s="72">
        <f>ceník!M32</f>
        <v>0</v>
      </c>
    </row>
    <row r="33" spans="1:11" ht="15">
      <c r="A33" s="33" t="s">
        <v>24</v>
      </c>
      <c r="B33" s="34"/>
      <c r="C33" s="34"/>
      <c r="D33" s="34"/>
      <c r="E33" s="34"/>
      <c r="F33" s="36"/>
      <c r="G33" s="35"/>
      <c r="H33" s="21"/>
      <c r="I33" s="22"/>
      <c r="J33" s="51">
        <f>SUM(J5:J25)</f>
        <v>0</v>
      </c>
      <c r="K33" s="51">
        <f>SUM(K5:K25)</f>
        <v>0</v>
      </c>
    </row>
    <row r="34" spans="6:10" ht="15">
      <c r="F34" s="11"/>
      <c r="G34" s="12"/>
      <c r="I34" s="22"/>
      <c r="J34" s="13"/>
    </row>
    <row r="35" spans="1:11" ht="15" customHeight="1">
      <c r="A35" s="86" t="s">
        <v>1</v>
      </c>
      <c r="B35" s="87"/>
      <c r="C35" s="87"/>
      <c r="D35" s="87"/>
      <c r="E35" s="87"/>
      <c r="F35" s="88" t="s">
        <v>9</v>
      </c>
      <c r="G35" s="88" t="s">
        <v>5</v>
      </c>
      <c r="H35" s="77" t="s">
        <v>35</v>
      </c>
      <c r="I35" s="77" t="s">
        <v>33</v>
      </c>
      <c r="J35" s="77" t="s">
        <v>14</v>
      </c>
      <c r="K35" s="77" t="s">
        <v>43</v>
      </c>
    </row>
    <row r="36" spans="1:13" ht="42.75" customHeight="1" thickBot="1">
      <c r="A36" s="86"/>
      <c r="B36" s="87"/>
      <c r="C36" s="87"/>
      <c r="D36" s="87"/>
      <c r="E36" s="87"/>
      <c r="F36" s="89"/>
      <c r="G36" s="89"/>
      <c r="H36" s="77"/>
      <c r="I36" s="78"/>
      <c r="J36" s="78"/>
      <c r="K36" s="78"/>
      <c r="M36" s="13" t="s">
        <v>26</v>
      </c>
    </row>
    <row r="37" spans="1:13" ht="15" customHeight="1">
      <c r="A37" s="79" t="s">
        <v>21</v>
      </c>
      <c r="B37" s="80"/>
      <c r="C37" s="80"/>
      <c r="D37" s="80"/>
      <c r="E37" s="80"/>
      <c r="F37" s="24">
        <v>5</v>
      </c>
      <c r="G37" s="17" t="s">
        <v>36</v>
      </c>
      <c r="H37" s="1"/>
      <c r="I37" s="7"/>
      <c r="J37" s="18">
        <f>F37*H37</f>
        <v>0</v>
      </c>
      <c r="K37" s="19">
        <f>J37*I37+J37</f>
        <v>0</v>
      </c>
      <c r="M37" s="13" t="s">
        <v>27</v>
      </c>
    </row>
    <row r="38" spans="1:13" ht="15">
      <c r="A38" s="79" t="s">
        <v>22</v>
      </c>
      <c r="B38" s="80"/>
      <c r="C38" s="80"/>
      <c r="D38" s="80"/>
      <c r="E38" s="80"/>
      <c r="F38" s="24">
        <v>23</v>
      </c>
      <c r="G38" s="17" t="s">
        <v>36</v>
      </c>
      <c r="H38" s="3"/>
      <c r="I38" s="4"/>
      <c r="J38" s="18">
        <f aca="true" t="shared" si="2" ref="J38:J39">F38*H38</f>
        <v>0</v>
      </c>
      <c r="K38" s="19">
        <f aca="true" t="shared" si="3" ref="K38:K40">J38*I38+J38</f>
        <v>0</v>
      </c>
      <c r="M38" s="13" t="s">
        <v>27</v>
      </c>
    </row>
    <row r="39" spans="1:13" ht="44.45" customHeight="1">
      <c r="A39" s="108" t="s">
        <v>23</v>
      </c>
      <c r="B39" s="109"/>
      <c r="C39" s="109"/>
      <c r="D39" s="109"/>
      <c r="E39" s="109"/>
      <c r="F39" s="25">
        <v>1</v>
      </c>
      <c r="G39" s="26" t="s">
        <v>78</v>
      </c>
      <c r="H39" s="5"/>
      <c r="I39" s="6"/>
      <c r="J39" s="18">
        <f t="shared" si="2"/>
        <v>0</v>
      </c>
      <c r="K39" s="19">
        <f t="shared" si="3"/>
        <v>0</v>
      </c>
      <c r="L39" s="20"/>
      <c r="M39" s="20" t="s">
        <v>28</v>
      </c>
    </row>
    <row r="40" spans="1:13" ht="15.75" thickBot="1">
      <c r="A40" s="79" t="s">
        <v>42</v>
      </c>
      <c r="B40" s="80"/>
      <c r="C40" s="80"/>
      <c r="D40" s="80"/>
      <c r="E40" s="80"/>
      <c r="F40" s="24">
        <v>111</v>
      </c>
      <c r="G40" s="17" t="s">
        <v>20</v>
      </c>
      <c r="H40" s="60">
        <f>ceník!H36</f>
        <v>0</v>
      </c>
      <c r="I40" s="61">
        <f>ceník!I36</f>
        <v>0</v>
      </c>
      <c r="J40" s="18">
        <f>F40*H40*365</f>
        <v>0</v>
      </c>
      <c r="K40" s="19">
        <f t="shared" si="3"/>
        <v>0</v>
      </c>
      <c r="M40" s="13" t="s">
        <v>29</v>
      </c>
    </row>
    <row r="41" spans="1:11" ht="15">
      <c r="A41" s="81" t="s">
        <v>25</v>
      </c>
      <c r="B41" s="82"/>
      <c r="C41" s="82"/>
      <c r="D41" s="82"/>
      <c r="E41" s="82"/>
      <c r="F41" s="36"/>
      <c r="G41" s="35"/>
      <c r="H41" s="21"/>
      <c r="I41" s="21"/>
      <c r="J41" s="23">
        <f>SUM(J37:J40)</f>
        <v>0</v>
      </c>
      <c r="K41" s="23">
        <f>SUM(K37:K40)</f>
        <v>0</v>
      </c>
    </row>
    <row r="42" spans="6:10" ht="15.75" thickBot="1">
      <c r="F42" s="11"/>
      <c r="G42" s="12"/>
      <c r="J42" s="13"/>
    </row>
    <row r="43" spans="1:13" ht="60.95" customHeight="1" thickBot="1">
      <c r="A43" s="73" t="s">
        <v>68</v>
      </c>
      <c r="B43" s="74"/>
      <c r="C43" s="74"/>
      <c r="D43" s="74"/>
      <c r="E43" s="74"/>
      <c r="F43" s="75"/>
      <c r="G43" s="76"/>
      <c r="H43" s="21"/>
      <c r="I43" s="21"/>
      <c r="J43" s="27">
        <f>J33+J41</f>
        <v>0</v>
      </c>
      <c r="K43" s="28">
        <f>K33+K41</f>
        <v>0</v>
      </c>
      <c r="M43" s="29" t="s">
        <v>79</v>
      </c>
    </row>
    <row r="44" spans="6:10" ht="15">
      <c r="F44" s="11"/>
      <c r="G44" s="12"/>
      <c r="J44" s="13"/>
    </row>
    <row r="45" spans="1:10" ht="15">
      <c r="A45" s="45" t="s">
        <v>18</v>
      </c>
      <c r="B45" s="30" t="s">
        <v>46</v>
      </c>
      <c r="F45" s="11"/>
      <c r="G45" s="12"/>
      <c r="J45" s="13"/>
    </row>
  </sheetData>
  <sheetProtection password="DC17" sheet="1" objects="1" scenarios="1" selectLockedCells="1"/>
  <mergeCells count="22">
    <mergeCell ref="A43:G43"/>
    <mergeCell ref="A37:E37"/>
    <mergeCell ref="A38:E38"/>
    <mergeCell ref="A39:E39"/>
    <mergeCell ref="A40:E40"/>
    <mergeCell ref="A41:E41"/>
    <mergeCell ref="M3:M4"/>
    <mergeCell ref="A35:E36"/>
    <mergeCell ref="F35:F36"/>
    <mergeCell ref="G35:G36"/>
    <mergeCell ref="H35:H36"/>
    <mergeCell ref="I35:I36"/>
    <mergeCell ref="J35:J36"/>
    <mergeCell ref="K35:K36"/>
    <mergeCell ref="I3:I4"/>
    <mergeCell ref="A3:A4"/>
    <mergeCell ref="B3:E3"/>
    <mergeCell ref="F3:F4"/>
    <mergeCell ref="G3:G4"/>
    <mergeCell ref="H3:H4"/>
    <mergeCell ref="K3:K4"/>
    <mergeCell ref="J3:J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110" zoomScaleNormal="110" workbookViewId="0" topLeftCell="A1">
      <selection activeCell="H36" sqref="H36:I36"/>
    </sheetView>
  </sheetViews>
  <sheetFormatPr defaultColWidth="9.140625" defaultRowHeight="15"/>
  <cols>
    <col min="1" max="1" width="35.5742187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21.7109375" style="12" customWidth="1"/>
    <col min="8" max="8" width="19.00390625" style="12" customWidth="1"/>
    <col min="9" max="9" width="11.140625" style="12" customWidth="1"/>
    <col min="10" max="11" width="14.00390625" style="13" customWidth="1"/>
    <col min="12" max="12" width="1.8515625" style="13" customWidth="1"/>
    <col min="13" max="13" width="35.8515625" style="13" customWidth="1"/>
    <col min="14" max="14" width="13.140625" style="13" customWidth="1"/>
    <col min="15" max="15" width="34.57421875" style="13" customWidth="1"/>
    <col min="16" max="16" width="1.57421875" style="13" customWidth="1"/>
    <col min="17" max="16384" width="9.140625" style="13" customWidth="1"/>
  </cols>
  <sheetData>
    <row r="1" spans="1:6" ht="16.5" thickBot="1">
      <c r="A1" s="8" t="s">
        <v>52</v>
      </c>
      <c r="B1" s="9"/>
      <c r="C1" s="9"/>
      <c r="D1" s="9"/>
      <c r="E1" s="9"/>
      <c r="F1" s="10"/>
    </row>
    <row r="3" spans="1:13" ht="25.5" customHeight="1">
      <c r="A3" s="90" t="s">
        <v>13</v>
      </c>
      <c r="B3" s="91" t="s">
        <v>12</v>
      </c>
      <c r="C3" s="91"/>
      <c r="D3" s="91"/>
      <c r="E3" s="91"/>
      <c r="F3" s="111" t="s">
        <v>10</v>
      </c>
      <c r="G3" s="112" t="s">
        <v>64</v>
      </c>
      <c r="H3" s="110" t="s">
        <v>34</v>
      </c>
      <c r="I3" s="110" t="s">
        <v>33</v>
      </c>
      <c r="J3" s="110" t="s">
        <v>31</v>
      </c>
      <c r="K3" s="110" t="s">
        <v>32</v>
      </c>
      <c r="L3" s="37"/>
      <c r="M3" s="110" t="s">
        <v>19</v>
      </c>
    </row>
    <row r="4" spans="1:13" ht="33.75" customHeight="1" thickBot="1">
      <c r="A4" s="90"/>
      <c r="B4" s="14" t="s">
        <v>7</v>
      </c>
      <c r="C4" s="14" t="s">
        <v>8</v>
      </c>
      <c r="D4" s="14" t="s">
        <v>6</v>
      </c>
      <c r="E4" s="14" t="s">
        <v>11</v>
      </c>
      <c r="F4" s="111"/>
      <c r="G4" s="112"/>
      <c r="H4" s="110"/>
      <c r="I4" s="110"/>
      <c r="J4" s="110"/>
      <c r="K4" s="110"/>
      <c r="L4" s="37"/>
      <c r="M4" s="110"/>
    </row>
    <row r="5" spans="1:13" ht="15.75" thickBot="1">
      <c r="A5" s="54" t="s">
        <v>3</v>
      </c>
      <c r="B5" s="55" t="s">
        <v>17</v>
      </c>
      <c r="C5" s="55" t="s">
        <v>17</v>
      </c>
      <c r="D5" s="55" t="s">
        <v>17</v>
      </c>
      <c r="E5" s="55" t="s">
        <v>17</v>
      </c>
      <c r="F5" s="46">
        <f>'HN'!F5+SN!F5+RN!F5+'DN'!F5+KN!F5</f>
        <v>217981.89</v>
      </c>
      <c r="G5" s="17" t="s">
        <v>0</v>
      </c>
      <c r="H5" s="65"/>
      <c r="I5" s="2"/>
      <c r="J5" s="18">
        <f>H5*F5</f>
        <v>0</v>
      </c>
      <c r="K5" s="19">
        <f>J5*I5+J5</f>
        <v>0</v>
      </c>
      <c r="M5" s="70"/>
    </row>
    <row r="6" spans="1:13" ht="15.75" thickBot="1">
      <c r="A6" s="54" t="s">
        <v>54</v>
      </c>
      <c r="B6" s="55">
        <v>0.4</v>
      </c>
      <c r="C6" s="55" t="s">
        <v>60</v>
      </c>
      <c r="D6" s="55">
        <v>2</v>
      </c>
      <c r="E6" s="55">
        <v>200</v>
      </c>
      <c r="F6" s="46">
        <f>'HN'!F6+SN!F6+RN!F6+'DN'!F6+KN!F6</f>
        <v>262</v>
      </c>
      <c r="G6" s="17" t="s">
        <v>63</v>
      </c>
      <c r="H6" s="66"/>
      <c r="I6" s="67"/>
      <c r="J6" s="18">
        <f aca="true" t="shared" si="0" ref="J6:J32">H6*F6</f>
        <v>0</v>
      </c>
      <c r="K6" s="19">
        <f aca="true" t="shared" si="1" ref="K6:K32">J6*I6+J6</f>
        <v>0</v>
      </c>
      <c r="M6" s="68"/>
    </row>
    <row r="7" spans="1:13" ht="15.75" thickBot="1">
      <c r="A7" s="54" t="s">
        <v>2</v>
      </c>
      <c r="B7" s="55">
        <v>0.4</v>
      </c>
      <c r="C7" s="55" t="s">
        <v>60</v>
      </c>
      <c r="D7" s="55">
        <v>2</v>
      </c>
      <c r="E7" s="55">
        <v>200</v>
      </c>
      <c r="F7" s="46">
        <f>'HN'!F7+SN!F7+RN!F7+'DN'!F7+KN!F7</f>
        <v>101</v>
      </c>
      <c r="G7" s="17" t="s">
        <v>63</v>
      </c>
      <c r="H7" s="41"/>
      <c r="I7" s="67"/>
      <c r="J7" s="18">
        <f t="shared" si="0"/>
        <v>0</v>
      </c>
      <c r="K7" s="19">
        <f t="shared" si="1"/>
        <v>0</v>
      </c>
      <c r="M7" s="68"/>
    </row>
    <row r="8" spans="1:13" ht="15.75" thickBot="1">
      <c r="A8" s="54" t="s">
        <v>54</v>
      </c>
      <c r="B8" s="55">
        <v>2.2</v>
      </c>
      <c r="C8" s="55" t="s">
        <v>60</v>
      </c>
      <c r="D8" s="55">
        <v>10</v>
      </c>
      <c r="E8" s="55">
        <v>200</v>
      </c>
      <c r="F8" s="46">
        <f>'HN'!F8+SN!F8+RN!F8+'DN'!F8+KN!F8</f>
        <v>24</v>
      </c>
      <c r="G8" s="17" t="s">
        <v>63</v>
      </c>
      <c r="H8" s="41"/>
      <c r="I8" s="67"/>
      <c r="J8" s="18">
        <f t="shared" si="0"/>
        <v>0</v>
      </c>
      <c r="K8" s="19">
        <f t="shared" si="1"/>
        <v>0</v>
      </c>
      <c r="M8" s="68"/>
    </row>
    <row r="9" spans="1:13" ht="15.75" thickBot="1">
      <c r="A9" s="54" t="s">
        <v>2</v>
      </c>
      <c r="B9" s="55">
        <v>2.2</v>
      </c>
      <c r="C9" s="55" t="s">
        <v>60</v>
      </c>
      <c r="D9" s="55">
        <v>10</v>
      </c>
      <c r="E9" s="55">
        <v>200</v>
      </c>
      <c r="F9" s="46">
        <f>'HN'!F9+SN!F9+RN!F9+'DN'!F9+KN!F9</f>
        <v>11</v>
      </c>
      <c r="G9" s="17" t="s">
        <v>63</v>
      </c>
      <c r="H9" s="41"/>
      <c r="I9" s="67"/>
      <c r="J9" s="18">
        <f t="shared" si="0"/>
        <v>0</v>
      </c>
      <c r="K9" s="19">
        <f t="shared" si="1"/>
        <v>0</v>
      </c>
      <c r="M9" s="68"/>
    </row>
    <row r="10" spans="1:13" ht="15.75" thickBot="1">
      <c r="A10" s="54" t="s">
        <v>2</v>
      </c>
      <c r="B10" s="55">
        <v>10.8</v>
      </c>
      <c r="C10" s="55" t="s">
        <v>60</v>
      </c>
      <c r="D10" s="55">
        <v>50</v>
      </c>
      <c r="E10" s="55">
        <v>200</v>
      </c>
      <c r="F10" s="46">
        <f>'HN'!F10+SN!F10+RN!F10+'DN'!F10+KN!F10</f>
        <v>6</v>
      </c>
      <c r="G10" s="17" t="s">
        <v>63</v>
      </c>
      <c r="H10" s="41"/>
      <c r="I10" s="67"/>
      <c r="J10" s="18">
        <f t="shared" si="0"/>
        <v>0</v>
      </c>
      <c r="K10" s="19">
        <f t="shared" si="1"/>
        <v>0</v>
      </c>
      <c r="M10" s="68"/>
    </row>
    <row r="11" spans="1:13" ht="15.75" customHeight="1" thickBot="1">
      <c r="A11" s="54" t="s">
        <v>55</v>
      </c>
      <c r="B11" s="55">
        <v>129.6</v>
      </c>
      <c r="C11" s="55" t="s">
        <v>60</v>
      </c>
      <c r="D11" s="55" t="s">
        <v>62</v>
      </c>
      <c r="E11" s="55">
        <v>200</v>
      </c>
      <c r="F11" s="46">
        <f>'HN'!F11+SN!F11+RN!F11+'DN'!F11+KN!F11</f>
        <v>0</v>
      </c>
      <c r="G11" s="17" t="s">
        <v>63</v>
      </c>
      <c r="H11" s="41"/>
      <c r="I11" s="67"/>
      <c r="J11" s="18">
        <f t="shared" si="0"/>
        <v>0</v>
      </c>
      <c r="K11" s="19">
        <f t="shared" si="1"/>
        <v>0</v>
      </c>
      <c r="M11" s="68"/>
    </row>
    <row r="12" spans="1:13" ht="15.75" thickBot="1">
      <c r="A12" s="56" t="s">
        <v>30</v>
      </c>
      <c r="B12" s="55">
        <v>4.3</v>
      </c>
      <c r="C12" s="57" t="s">
        <v>60</v>
      </c>
      <c r="D12" s="55">
        <v>20</v>
      </c>
      <c r="E12" s="55">
        <v>200</v>
      </c>
      <c r="F12" s="46">
        <f>'HN'!F12+SN!F12+RN!F12+'DN'!F12+KN!F12</f>
        <v>0</v>
      </c>
      <c r="G12" s="17" t="s">
        <v>63</v>
      </c>
      <c r="H12" s="41"/>
      <c r="I12" s="67"/>
      <c r="J12" s="18">
        <f t="shared" si="0"/>
        <v>0</v>
      </c>
      <c r="K12" s="19">
        <f t="shared" si="1"/>
        <v>0</v>
      </c>
      <c r="M12" s="68"/>
    </row>
    <row r="13" spans="1:13" ht="15.75" thickBot="1">
      <c r="A13" s="56" t="s">
        <v>30</v>
      </c>
      <c r="B13" s="55">
        <v>10.8</v>
      </c>
      <c r="C13" s="57" t="s">
        <v>60</v>
      </c>
      <c r="D13" s="55">
        <v>50</v>
      </c>
      <c r="E13" s="55">
        <v>200</v>
      </c>
      <c r="F13" s="46">
        <f>'HN'!F13+SN!F13+RN!F13+'DN'!F13+KN!F13</f>
        <v>1</v>
      </c>
      <c r="G13" s="17" t="s">
        <v>63</v>
      </c>
      <c r="H13" s="41"/>
      <c r="I13" s="67"/>
      <c r="J13" s="18">
        <f t="shared" si="0"/>
        <v>0</v>
      </c>
      <c r="K13" s="19">
        <f t="shared" si="1"/>
        <v>0</v>
      </c>
      <c r="M13" s="68"/>
    </row>
    <row r="14" spans="1:13" ht="15.75" thickBot="1">
      <c r="A14" s="54" t="s">
        <v>16</v>
      </c>
      <c r="B14" s="55" t="s">
        <v>60</v>
      </c>
      <c r="C14" s="55">
        <v>7.5</v>
      </c>
      <c r="D14" s="55">
        <v>10</v>
      </c>
      <c r="E14" s="55">
        <v>60</v>
      </c>
      <c r="F14" s="46">
        <f>'HN'!F14+SN!F14+RN!F14+'DN'!F14+KN!F14</f>
        <v>3</v>
      </c>
      <c r="G14" s="17" t="s">
        <v>63</v>
      </c>
      <c r="H14" s="41"/>
      <c r="I14" s="67"/>
      <c r="J14" s="18">
        <f t="shared" si="0"/>
        <v>0</v>
      </c>
      <c r="K14" s="19">
        <f t="shared" si="1"/>
        <v>0</v>
      </c>
      <c r="M14" s="68"/>
    </row>
    <row r="15" spans="1:19" ht="15.75" thickBot="1">
      <c r="A15" s="54" t="s">
        <v>15</v>
      </c>
      <c r="B15" s="55" t="s">
        <v>60</v>
      </c>
      <c r="C15" s="55" t="s">
        <v>61</v>
      </c>
      <c r="D15" s="55">
        <v>40</v>
      </c>
      <c r="E15" s="55">
        <v>60</v>
      </c>
      <c r="F15" s="46">
        <f>'HN'!F15+SN!F15+RN!F15+'DN'!F15+KN!F15</f>
        <v>48</v>
      </c>
      <c r="G15" s="17" t="s">
        <v>63</v>
      </c>
      <c r="H15" s="41"/>
      <c r="I15" s="67"/>
      <c r="J15" s="18">
        <f t="shared" si="0"/>
        <v>0</v>
      </c>
      <c r="K15" s="19">
        <f t="shared" si="1"/>
        <v>0</v>
      </c>
      <c r="M15" s="68"/>
      <c r="O15" s="20"/>
      <c r="P15" s="20"/>
      <c r="Q15" s="20"/>
      <c r="R15" s="20"/>
      <c r="S15" s="20"/>
    </row>
    <row r="16" spans="1:13" s="20" customFormat="1" ht="15.75" thickBot="1">
      <c r="A16" s="56" t="s">
        <v>37</v>
      </c>
      <c r="B16" s="55" t="s">
        <v>60</v>
      </c>
      <c r="C16" s="55">
        <v>1.5</v>
      </c>
      <c r="D16" s="55">
        <v>2</v>
      </c>
      <c r="E16" s="55">
        <v>60</v>
      </c>
      <c r="F16" s="46">
        <f>'HN'!F16+SN!F16+RN!F16+'DN'!F16+KN!F16</f>
        <v>2</v>
      </c>
      <c r="G16" s="17" t="s">
        <v>63</v>
      </c>
      <c r="H16" s="41"/>
      <c r="I16" s="67"/>
      <c r="J16" s="18">
        <f t="shared" si="0"/>
        <v>0</v>
      </c>
      <c r="K16" s="19">
        <f t="shared" si="1"/>
        <v>0</v>
      </c>
      <c r="L16" s="13"/>
      <c r="M16" s="68"/>
    </row>
    <row r="17" spans="1:13" s="20" customFormat="1" ht="15.75" thickBot="1">
      <c r="A17" s="54" t="s">
        <v>37</v>
      </c>
      <c r="B17" s="55" t="s">
        <v>60</v>
      </c>
      <c r="C17" s="55">
        <v>30</v>
      </c>
      <c r="D17" s="55">
        <v>50</v>
      </c>
      <c r="E17" s="55">
        <v>60</v>
      </c>
      <c r="F17" s="46">
        <f>'HN'!F17+SN!F17+RN!F17+'DN'!F17+KN!F17</f>
        <v>25</v>
      </c>
      <c r="G17" s="17" t="s">
        <v>63</v>
      </c>
      <c r="H17" s="41"/>
      <c r="I17" s="67"/>
      <c r="J17" s="18">
        <f t="shared" si="0"/>
        <v>0</v>
      </c>
      <c r="K17" s="19">
        <f t="shared" si="1"/>
        <v>0</v>
      </c>
      <c r="L17" s="13"/>
      <c r="M17" s="68"/>
    </row>
    <row r="18" spans="1:19" s="20" customFormat="1" ht="15.75" thickBot="1">
      <c r="A18" s="56" t="s">
        <v>37</v>
      </c>
      <c r="B18" s="55" t="s">
        <v>60</v>
      </c>
      <c r="C18" s="55">
        <v>7.5</v>
      </c>
      <c r="D18" s="55">
        <v>10</v>
      </c>
      <c r="E18" s="55">
        <v>60</v>
      </c>
      <c r="F18" s="46">
        <f>'HN'!F18+SN!F18+RN!F18+'DN'!F18+KN!F18</f>
        <v>21</v>
      </c>
      <c r="G18" s="17" t="s">
        <v>63</v>
      </c>
      <c r="H18" s="41"/>
      <c r="I18" s="67"/>
      <c r="J18" s="18">
        <f t="shared" si="0"/>
        <v>0</v>
      </c>
      <c r="K18" s="19">
        <f t="shared" si="1"/>
        <v>0</v>
      </c>
      <c r="L18" s="13"/>
      <c r="M18" s="68"/>
      <c r="O18" s="13"/>
      <c r="P18" s="13"/>
      <c r="Q18" s="13"/>
      <c r="R18" s="13"/>
      <c r="S18" s="13"/>
    </row>
    <row r="19" spans="1:13" ht="15.75" thickBot="1">
      <c r="A19" s="58" t="s">
        <v>4</v>
      </c>
      <c r="B19" s="57" t="s">
        <v>60</v>
      </c>
      <c r="C19" s="55">
        <v>15</v>
      </c>
      <c r="D19" s="55">
        <v>20</v>
      </c>
      <c r="E19" s="55">
        <v>60</v>
      </c>
      <c r="F19" s="46">
        <f>'HN'!F19+SN!F19+RN!F19+'DN'!F19+KN!F19</f>
        <v>2</v>
      </c>
      <c r="G19" s="17" t="s">
        <v>63</v>
      </c>
      <c r="H19" s="41"/>
      <c r="I19" s="67"/>
      <c r="J19" s="18">
        <f t="shared" si="0"/>
        <v>0</v>
      </c>
      <c r="K19" s="19">
        <f t="shared" si="1"/>
        <v>0</v>
      </c>
      <c r="M19" s="68"/>
    </row>
    <row r="20" spans="1:13" ht="15" customHeight="1" thickBot="1">
      <c r="A20" s="56" t="s">
        <v>37</v>
      </c>
      <c r="B20" s="57" t="s">
        <v>60</v>
      </c>
      <c r="C20" s="55">
        <v>30</v>
      </c>
      <c r="D20" s="55">
        <v>40</v>
      </c>
      <c r="E20" s="55">
        <v>60</v>
      </c>
      <c r="F20" s="46">
        <f>'HN'!F20+SN!F20+RN!F20+'DN'!F20+KN!F20</f>
        <v>8</v>
      </c>
      <c r="G20" s="17" t="s">
        <v>63</v>
      </c>
      <c r="H20" s="41"/>
      <c r="I20" s="67"/>
      <c r="J20" s="18">
        <f t="shared" si="0"/>
        <v>0</v>
      </c>
      <c r="K20" s="19">
        <f t="shared" si="1"/>
        <v>0</v>
      </c>
      <c r="M20" s="68"/>
    </row>
    <row r="21" spans="1:13" ht="15.75" thickBot="1">
      <c r="A21" s="54" t="s">
        <v>56</v>
      </c>
      <c r="B21" s="55" t="s">
        <v>60</v>
      </c>
      <c r="C21" s="55">
        <v>20</v>
      </c>
      <c r="D21" s="55">
        <v>40</v>
      </c>
      <c r="E21" s="55">
        <v>60</v>
      </c>
      <c r="F21" s="46">
        <f>'HN'!F21+SN!F21+RN!F21+'DN'!F21+KN!F21</f>
        <v>1</v>
      </c>
      <c r="G21" s="17" t="s">
        <v>63</v>
      </c>
      <c r="H21" s="41"/>
      <c r="I21" s="67"/>
      <c r="J21" s="18">
        <f t="shared" si="0"/>
        <v>0</v>
      </c>
      <c r="K21" s="19">
        <f t="shared" si="1"/>
        <v>0</v>
      </c>
      <c r="M21" s="68"/>
    </row>
    <row r="22" spans="1:13" ht="15.75" thickBot="1">
      <c r="A22" s="54" t="s">
        <v>56</v>
      </c>
      <c r="B22" s="57" t="s">
        <v>60</v>
      </c>
      <c r="C22" s="55">
        <v>30</v>
      </c>
      <c r="D22" s="55">
        <v>50</v>
      </c>
      <c r="E22" s="55">
        <v>60</v>
      </c>
      <c r="F22" s="46">
        <f>'HN'!F22+SN!F22+RN!F22+'DN'!F22+KN!F22</f>
        <v>0</v>
      </c>
      <c r="G22" s="17" t="s">
        <v>63</v>
      </c>
      <c r="H22" s="41"/>
      <c r="I22" s="67"/>
      <c r="J22" s="18">
        <f t="shared" si="0"/>
        <v>0</v>
      </c>
      <c r="K22" s="19">
        <f t="shared" si="1"/>
        <v>0</v>
      </c>
      <c r="M22" s="68"/>
    </row>
    <row r="23" spans="1:13" ht="15.75" thickBot="1">
      <c r="A23" s="54" t="s">
        <v>38</v>
      </c>
      <c r="B23" s="55" t="s">
        <v>60</v>
      </c>
      <c r="C23" s="55">
        <v>1.8</v>
      </c>
      <c r="D23" s="55">
        <v>10</v>
      </c>
      <c r="E23" s="55">
        <v>60</v>
      </c>
      <c r="F23" s="46">
        <f>'HN'!F23+SN!F23+RN!F23+'DN'!F23+KN!F23</f>
        <v>2</v>
      </c>
      <c r="G23" s="17" t="s">
        <v>63</v>
      </c>
      <c r="H23" s="41"/>
      <c r="I23" s="42"/>
      <c r="J23" s="18">
        <f t="shared" si="0"/>
        <v>0</v>
      </c>
      <c r="K23" s="19">
        <f t="shared" si="1"/>
        <v>0</v>
      </c>
      <c r="M23" s="68"/>
    </row>
    <row r="24" spans="1:13" ht="15.75" thickBot="1">
      <c r="A24" s="54" t="s">
        <v>38</v>
      </c>
      <c r="B24" s="55" t="s">
        <v>60</v>
      </c>
      <c r="C24" s="55">
        <v>10</v>
      </c>
      <c r="D24" s="55">
        <v>50</v>
      </c>
      <c r="E24" s="55" t="s">
        <v>60</v>
      </c>
      <c r="F24" s="46">
        <f>'HN'!F24+SN!F24+RN!F24+'DN'!F24+KN!F24</f>
        <v>2</v>
      </c>
      <c r="G24" s="17" t="s">
        <v>63</v>
      </c>
      <c r="H24" s="41"/>
      <c r="I24" s="42"/>
      <c r="J24" s="18">
        <f t="shared" si="0"/>
        <v>0</v>
      </c>
      <c r="K24" s="19">
        <f t="shared" si="1"/>
        <v>0</v>
      </c>
      <c r="M24" s="68"/>
    </row>
    <row r="25" spans="1:13" ht="15.75" customHeight="1" thickBot="1">
      <c r="A25" s="54" t="s">
        <v>39</v>
      </c>
      <c r="B25" s="55">
        <v>1.4</v>
      </c>
      <c r="C25" s="55" t="s">
        <v>60</v>
      </c>
      <c r="D25" s="55">
        <v>5</v>
      </c>
      <c r="E25" s="55">
        <v>200</v>
      </c>
      <c r="F25" s="46">
        <f>'HN'!F25+SN!F25+RN!F25+'DN'!F25+KN!F25</f>
        <v>0</v>
      </c>
      <c r="G25" s="17" t="s">
        <v>63</v>
      </c>
      <c r="H25" s="41"/>
      <c r="I25" s="42"/>
      <c r="J25" s="18">
        <f t="shared" si="0"/>
        <v>0</v>
      </c>
      <c r="K25" s="19">
        <f t="shared" si="1"/>
        <v>0</v>
      </c>
      <c r="M25" s="68"/>
    </row>
    <row r="26" spans="1:13" ht="15.75" customHeight="1" thickBot="1">
      <c r="A26" s="54" t="s">
        <v>39</v>
      </c>
      <c r="B26" s="55">
        <v>2.8</v>
      </c>
      <c r="C26" s="55" t="s">
        <v>60</v>
      </c>
      <c r="D26" s="55">
        <v>10</v>
      </c>
      <c r="E26" s="55">
        <v>200</v>
      </c>
      <c r="F26" s="46">
        <f>'HN'!F26+SN!F26+RN!F26+'DN'!F26+KN!F26</f>
        <v>38</v>
      </c>
      <c r="G26" s="17" t="s">
        <v>63</v>
      </c>
      <c r="H26" s="41"/>
      <c r="I26" s="42"/>
      <c r="J26" s="18">
        <f t="shared" si="0"/>
        <v>0</v>
      </c>
      <c r="K26" s="19">
        <f t="shared" si="1"/>
        <v>0</v>
      </c>
      <c r="M26" s="68"/>
    </row>
    <row r="27" spans="1:13" ht="15.75" thickBot="1">
      <c r="A27" s="54" t="s">
        <v>40</v>
      </c>
      <c r="B27" s="55">
        <v>2</v>
      </c>
      <c r="C27" s="55" t="s">
        <v>60</v>
      </c>
      <c r="D27" s="55">
        <v>10</v>
      </c>
      <c r="E27" s="55">
        <v>200</v>
      </c>
      <c r="F27" s="46">
        <f>'HN'!F27+SN!F27+RN!F27+'DN'!F27+KN!F27</f>
        <v>1</v>
      </c>
      <c r="G27" s="17" t="s">
        <v>63</v>
      </c>
      <c r="H27" s="41"/>
      <c r="I27" s="42"/>
      <c r="J27" s="18">
        <f t="shared" si="0"/>
        <v>0</v>
      </c>
      <c r="K27" s="19">
        <f t="shared" si="1"/>
        <v>0</v>
      </c>
      <c r="M27" s="68"/>
    </row>
    <row r="28" spans="1:13" ht="15.75" thickBot="1">
      <c r="A28" s="54" t="s">
        <v>40</v>
      </c>
      <c r="B28" s="55">
        <v>10</v>
      </c>
      <c r="C28" s="55" t="s">
        <v>60</v>
      </c>
      <c r="D28" s="55">
        <v>50</v>
      </c>
      <c r="E28" s="55">
        <v>200</v>
      </c>
      <c r="F28" s="46">
        <f>'HN'!F28+SN!F28+RN!F28+'DN'!F28+KN!F28</f>
        <v>2</v>
      </c>
      <c r="G28" s="17" t="s">
        <v>63</v>
      </c>
      <c r="H28" s="41"/>
      <c r="I28" s="42"/>
      <c r="J28" s="18">
        <f t="shared" si="0"/>
        <v>0</v>
      </c>
      <c r="K28" s="19">
        <f t="shared" si="1"/>
        <v>0</v>
      </c>
      <c r="M28" s="68"/>
    </row>
    <row r="29" spans="1:13" ht="15.75" thickBot="1">
      <c r="A29" s="59" t="s">
        <v>57</v>
      </c>
      <c r="B29" s="55">
        <v>2</v>
      </c>
      <c r="C29" s="55" t="s">
        <v>60</v>
      </c>
      <c r="D29" s="55">
        <v>10</v>
      </c>
      <c r="E29" s="55">
        <v>200</v>
      </c>
      <c r="F29" s="46">
        <f>'HN'!F29+SN!F29+RN!F29+'DN'!F29+KN!F29</f>
        <v>0</v>
      </c>
      <c r="G29" s="17" t="s">
        <v>63</v>
      </c>
      <c r="H29" s="41"/>
      <c r="I29" s="42"/>
      <c r="J29" s="18">
        <f t="shared" si="0"/>
        <v>0</v>
      </c>
      <c r="K29" s="19">
        <f t="shared" si="1"/>
        <v>0</v>
      </c>
      <c r="M29" s="68"/>
    </row>
    <row r="30" spans="1:13" ht="15.75" thickBot="1">
      <c r="A30" s="59" t="s">
        <v>57</v>
      </c>
      <c r="B30" s="55">
        <v>4</v>
      </c>
      <c r="C30" s="55" t="s">
        <v>60</v>
      </c>
      <c r="D30" s="55">
        <v>20</v>
      </c>
      <c r="E30" s="55">
        <v>200</v>
      </c>
      <c r="F30" s="46">
        <f>'HN'!F30+SN!F30+RN!F30+'DN'!F30+KN!F30</f>
        <v>1</v>
      </c>
      <c r="G30" s="17" t="s">
        <v>63</v>
      </c>
      <c r="H30" s="41"/>
      <c r="I30" s="42"/>
      <c r="J30" s="18">
        <f t="shared" si="0"/>
        <v>0</v>
      </c>
      <c r="K30" s="19">
        <f t="shared" si="1"/>
        <v>0</v>
      </c>
      <c r="M30" s="68"/>
    </row>
    <row r="31" spans="1:13" ht="15.75" thickBot="1">
      <c r="A31" s="59" t="s">
        <v>58</v>
      </c>
      <c r="B31" s="55">
        <v>4</v>
      </c>
      <c r="C31" s="55" t="s">
        <v>60</v>
      </c>
      <c r="D31" s="55">
        <v>20</v>
      </c>
      <c r="E31" s="55">
        <v>200</v>
      </c>
      <c r="F31" s="46">
        <f>'HN'!F31+SN!F31+RN!F31+'DN'!F31+KN!F31</f>
        <v>0</v>
      </c>
      <c r="G31" s="17" t="s">
        <v>63</v>
      </c>
      <c r="H31" s="41"/>
      <c r="I31" s="42"/>
      <c r="J31" s="18">
        <f t="shared" si="0"/>
        <v>0</v>
      </c>
      <c r="K31" s="19">
        <f t="shared" si="1"/>
        <v>0</v>
      </c>
      <c r="M31" s="68"/>
    </row>
    <row r="32" spans="1:13" ht="15.75" thickBot="1">
      <c r="A32" s="59" t="s">
        <v>59</v>
      </c>
      <c r="B32" s="55">
        <v>7.5</v>
      </c>
      <c r="C32" s="55" t="s">
        <v>60</v>
      </c>
      <c r="D32" s="55">
        <v>50</v>
      </c>
      <c r="E32" s="55">
        <v>150</v>
      </c>
      <c r="F32" s="46">
        <f>'HN'!F32+SN!F32+RN!F32+'DN'!F32+KN!F32</f>
        <v>1</v>
      </c>
      <c r="G32" s="17" t="s">
        <v>63</v>
      </c>
      <c r="H32" s="41"/>
      <c r="I32" s="42"/>
      <c r="J32" s="18">
        <f t="shared" si="0"/>
        <v>0</v>
      </c>
      <c r="K32" s="19">
        <f t="shared" si="1"/>
        <v>0</v>
      </c>
      <c r="M32" s="69"/>
    </row>
    <row r="34" spans="1:11" ht="15">
      <c r="A34" s="86" t="s">
        <v>1</v>
      </c>
      <c r="B34" s="87"/>
      <c r="C34" s="87"/>
      <c r="D34" s="87"/>
      <c r="E34" s="87"/>
      <c r="F34" s="88" t="s">
        <v>9</v>
      </c>
      <c r="G34" s="88" t="s">
        <v>5</v>
      </c>
      <c r="H34" s="77" t="s">
        <v>35</v>
      </c>
      <c r="I34" s="77" t="s">
        <v>33</v>
      </c>
      <c r="J34" s="77" t="s">
        <v>14</v>
      </c>
      <c r="K34" s="77" t="s">
        <v>43</v>
      </c>
    </row>
    <row r="35" spans="1:11" ht="15">
      <c r="A35" s="86"/>
      <c r="B35" s="87"/>
      <c r="C35" s="87"/>
      <c r="D35" s="87"/>
      <c r="E35" s="87"/>
      <c r="F35" s="89"/>
      <c r="G35" s="89"/>
      <c r="H35" s="77"/>
      <c r="I35" s="77"/>
      <c r="J35" s="78"/>
      <c r="K35" s="78"/>
    </row>
    <row r="36" spans="1:11" ht="15.75" thickBot="1">
      <c r="A36" s="79" t="s">
        <v>42</v>
      </c>
      <c r="B36" s="80"/>
      <c r="C36" s="80"/>
      <c r="D36" s="80"/>
      <c r="E36" s="80"/>
      <c r="F36" s="24">
        <f>'HN'!F38+SN!F40+RN!F39+'DN'!F39+KN!F40</f>
        <v>317</v>
      </c>
      <c r="G36" s="17" t="s">
        <v>20</v>
      </c>
      <c r="H36" s="41"/>
      <c r="I36" s="42"/>
      <c r="J36" s="18">
        <f>F36*H36*365</f>
        <v>0</v>
      </c>
      <c r="K36" s="19">
        <f>J36*I36+J36</f>
        <v>0</v>
      </c>
    </row>
  </sheetData>
  <sheetProtection password="DC17" sheet="1" objects="1" scenarios="1" selectLockedCells="1"/>
  <mergeCells count="17">
    <mergeCell ref="A36:E36"/>
    <mergeCell ref="J34:J35"/>
    <mergeCell ref="K34:K35"/>
    <mergeCell ref="A34:E35"/>
    <mergeCell ref="F34:F35"/>
    <mergeCell ref="G34:G35"/>
    <mergeCell ref="H34:H35"/>
    <mergeCell ref="I34:I35"/>
    <mergeCell ref="I3:I4"/>
    <mergeCell ref="J3:J4"/>
    <mergeCell ref="K3:K4"/>
    <mergeCell ref="M3:M4"/>
    <mergeCell ref="A3:A4"/>
    <mergeCell ref="B3:E3"/>
    <mergeCell ref="F3:F4"/>
    <mergeCell ref="G3:G4"/>
    <mergeCell ref="H3:H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workbookViewId="0" topLeftCell="A1">
      <selection activeCell="K7" sqref="K7"/>
    </sheetView>
  </sheetViews>
  <sheetFormatPr defaultColWidth="9.140625" defaultRowHeight="15"/>
  <cols>
    <col min="1" max="1" width="35.57421875" style="45" customWidth="1"/>
    <col min="2" max="2" width="9.8515625" style="15" bestFit="1" customWidth="1"/>
    <col min="3" max="3" width="9.7109375" style="15" bestFit="1" customWidth="1"/>
    <col min="4" max="4" width="12.28125" style="15" bestFit="1" customWidth="1"/>
    <col min="5" max="5" width="10.140625" style="15" bestFit="1" customWidth="1"/>
    <col min="6" max="6" width="15.00390625" style="12" customWidth="1"/>
    <col min="7" max="7" width="19.8515625" style="11" customWidth="1"/>
    <col min="8" max="8" width="21.7109375" style="12" customWidth="1"/>
    <col min="9" max="9" width="19.00390625" style="12" customWidth="1"/>
    <col min="10" max="10" width="11.140625" style="12" customWidth="1"/>
    <col min="11" max="12" width="14.00390625" style="13" customWidth="1"/>
    <col min="13" max="13" width="1.8515625" style="13" customWidth="1"/>
    <col min="14" max="14" width="35.8515625" style="13" customWidth="1"/>
    <col min="15" max="15" width="13.140625" style="13" customWidth="1"/>
    <col min="16" max="16384" width="9.140625" style="13" customWidth="1"/>
  </cols>
  <sheetData>
    <row r="1" spans="1:6" ht="16.5" thickBot="1">
      <c r="A1" s="8" t="s">
        <v>75</v>
      </c>
      <c r="B1" s="9"/>
      <c r="C1" s="9"/>
      <c r="D1" s="9"/>
      <c r="E1" s="9"/>
      <c r="F1" s="10"/>
    </row>
    <row r="3" spans="1:14" ht="25.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  <c r="K3" s="77" t="s">
        <v>31</v>
      </c>
      <c r="L3" s="77" t="s">
        <v>32</v>
      </c>
      <c r="N3" s="38"/>
    </row>
    <row r="4" spans="1:14" ht="33.75" customHeight="1">
      <c r="A4" s="116"/>
      <c r="B4" s="117"/>
      <c r="C4" s="117"/>
      <c r="D4" s="117"/>
      <c r="E4" s="117"/>
      <c r="F4" s="117"/>
      <c r="G4" s="117"/>
      <c r="H4" s="117"/>
      <c r="I4" s="117"/>
      <c r="J4" s="118"/>
      <c r="K4" s="77"/>
      <c r="L4" s="77"/>
      <c r="N4" s="38"/>
    </row>
    <row r="5" ht="15.75" thickBot="1"/>
    <row r="6" spans="1:14" ht="30.75" thickBot="1">
      <c r="A6" s="73" t="s">
        <v>45</v>
      </c>
      <c r="B6" s="74"/>
      <c r="C6" s="74"/>
      <c r="D6" s="74"/>
      <c r="E6" s="74"/>
      <c r="F6" s="74"/>
      <c r="G6" s="75"/>
      <c r="H6" s="76"/>
      <c r="I6" s="21"/>
      <c r="J6" s="21"/>
      <c r="K6" s="27">
        <f>'HN'!J41+SN!J43+RN!J42+'DN'!J42+KN!J43</f>
        <v>0</v>
      </c>
      <c r="L6" s="27">
        <f>'HN'!K41+SN!K43+RN!K42+'DN'!K42+KN!K43</f>
        <v>0</v>
      </c>
      <c r="N6" s="39" t="s">
        <v>44</v>
      </c>
    </row>
    <row r="7" spans="1:14" ht="60.95" customHeight="1" thickBot="1">
      <c r="A7" s="73" t="s">
        <v>76</v>
      </c>
      <c r="B7" s="74"/>
      <c r="C7" s="74"/>
      <c r="D7" s="74"/>
      <c r="E7" s="74"/>
      <c r="F7" s="74"/>
      <c r="G7" s="75"/>
      <c r="H7" s="76"/>
      <c r="I7" s="21"/>
      <c r="J7" s="21"/>
      <c r="K7" s="27">
        <f>K6*3</f>
        <v>0</v>
      </c>
      <c r="L7" s="27">
        <f>L6*3</f>
        <v>0</v>
      </c>
      <c r="N7" s="29" t="s">
        <v>77</v>
      </c>
    </row>
    <row r="10" spans="1:14" s="15" customFormat="1" ht="15">
      <c r="A10" s="45"/>
      <c r="F10" s="12"/>
      <c r="G10" s="11"/>
      <c r="H10" s="12"/>
      <c r="I10" s="12"/>
      <c r="J10" s="12"/>
      <c r="K10" s="13"/>
      <c r="L10" s="13"/>
      <c r="M10" s="13"/>
      <c r="N10" s="13"/>
    </row>
  </sheetData>
  <sheetProtection algorithmName="SHA-512" hashValue="eS9jfgCZDQg4ew3c/o7ZLah1dtepM2V/DfRPPrp+yrb+yagIy8eZQfBmMxKLLCCEdX0JkJBwT8krAWJm703D8g==" saltValue="ot3MvKrhkZrWmzMj85O2Cg==" spinCount="100000" sheet="1" objects="1" scenarios="1" selectLockedCells="1"/>
  <mergeCells count="5">
    <mergeCell ref="A7:H7"/>
    <mergeCell ref="A3:J4"/>
    <mergeCell ref="A6:H6"/>
    <mergeCell ref="K3:K4"/>
    <mergeCell ref="L3:L4"/>
  </mergeCells>
  <printOptions/>
  <pageMargins left="0" right="0" top="0.5905511811023623" bottom="0.3937007874015748" header="0.31496062992125984" footer="0.31496062992125984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2" sqref="B32"/>
    </sheetView>
  </sheetViews>
  <sheetFormatPr defaultColWidth="9.140625" defaultRowHeight="15"/>
  <sheetData>
    <row r="1" ht="15">
      <c r="A1" t="s">
        <v>53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2022-11-28T07:54:29Z</dcterms:modified>
  <cp:category/>
  <cp:version/>
  <cp:contentType/>
  <cp:contentStatus/>
</cp:coreProperties>
</file>