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AVEBNÍ PRÁCE KÚ\III193 26 Kšice - Trpísty, oprava\ZD\"/>
    </mc:Choice>
  </mc:AlternateContent>
  <bookViews>
    <workbookView xWindow="0" yWindow="0" windowWidth="28800" windowHeight="12300"/>
  </bookViews>
  <sheets>
    <sheet name="Rekapitulace stavby" sheetId="1" r:id="rId1"/>
    <sheet name="2022_15 - III-19326 KŠICE..." sheetId="2" r:id="rId2"/>
    <sheet name="Pokyny pro vyplnění" sheetId="3" r:id="rId3"/>
  </sheets>
  <definedNames>
    <definedName name="_xlnm._FilterDatabase" localSheetId="1" hidden="1">'2022_15 - III-19326 KŠICE...'!$C$77:$K$136</definedName>
    <definedName name="_xlnm.Print_Titles" localSheetId="1">'2022_15 - III-19326 KŠICE...'!$77:$77</definedName>
    <definedName name="_xlnm.Print_Titles" localSheetId="0">'Rekapitulace stavby'!$52:$52</definedName>
    <definedName name="_xlnm.Print_Area" localSheetId="1">'2022_15 - III-19326 KŠICE...'!$C$4:$J$37,'2022_15 - III-19326 KŠICE...'!$C$43:$J$61,'2022_15 - III-19326 KŠICE...'!$C$67:$K$136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35" i="2"/>
  <c r="BH135" i="2"/>
  <c r="BG135" i="2"/>
  <c r="BF135" i="2"/>
  <c r="T135" i="2"/>
  <c r="T134" i="2"/>
  <c r="R135" i="2"/>
  <c r="R134" i="2" s="1"/>
  <c r="P135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7" i="2"/>
  <c r="BH87" i="2"/>
  <c r="BG87" i="2"/>
  <c r="BF87" i="2"/>
  <c r="T87" i="2"/>
  <c r="R87" i="2"/>
  <c r="P87" i="2"/>
  <c r="BI81" i="2"/>
  <c r="BH81" i="2"/>
  <c r="BG81" i="2"/>
  <c r="BF81" i="2"/>
  <c r="T81" i="2"/>
  <c r="R81" i="2"/>
  <c r="P81" i="2"/>
  <c r="J75" i="2"/>
  <c r="F74" i="2"/>
  <c r="F72" i="2"/>
  <c r="E70" i="2"/>
  <c r="J51" i="2"/>
  <c r="F50" i="2"/>
  <c r="F48" i="2"/>
  <c r="E46" i="2"/>
  <c r="J19" i="2"/>
  <c r="E19" i="2"/>
  <c r="J74" i="2" s="1"/>
  <c r="J18" i="2"/>
  <c r="J16" i="2"/>
  <c r="E16" i="2"/>
  <c r="F75" i="2" s="1"/>
  <c r="J15" i="2"/>
  <c r="J10" i="2"/>
  <c r="J72" i="2"/>
  <c r="L50" i="1"/>
  <c r="AM50" i="1"/>
  <c r="AM49" i="1"/>
  <c r="L49" i="1"/>
  <c r="AM47" i="1"/>
  <c r="L47" i="1"/>
  <c r="L45" i="1"/>
  <c r="L44" i="1"/>
  <c r="J135" i="2"/>
  <c r="J127" i="2"/>
  <c r="BK130" i="2"/>
  <c r="BK127" i="2"/>
  <c r="BK121" i="2"/>
  <c r="J121" i="2"/>
  <c r="BK115" i="2"/>
  <c r="J115" i="2"/>
  <c r="BK109" i="2"/>
  <c r="J109" i="2"/>
  <c r="BK105" i="2"/>
  <c r="J105" i="2"/>
  <c r="J102" i="2"/>
  <c r="BK135" i="2"/>
  <c r="BK102" i="2"/>
  <c r="BK100" i="2"/>
  <c r="J100" i="2"/>
  <c r="BK98" i="2"/>
  <c r="J98" i="2"/>
  <c r="BK95" i="2"/>
  <c r="J95" i="2"/>
  <c r="BK91" i="2"/>
  <c r="J91" i="2"/>
  <c r="BK87" i="2"/>
  <c r="J87" i="2"/>
  <c r="BK81" i="2"/>
  <c r="J81" i="2"/>
  <c r="AS54" i="1"/>
  <c r="J130" i="2"/>
  <c r="T108" i="2" l="1"/>
  <c r="BK108" i="2"/>
  <c r="J108" i="2" s="1"/>
  <c r="J59" i="2" s="1"/>
  <c r="BK80" i="2"/>
  <c r="J80" i="2"/>
  <c r="J57" i="2" s="1"/>
  <c r="P80" i="2"/>
  <c r="R80" i="2"/>
  <c r="T80" i="2"/>
  <c r="BK90" i="2"/>
  <c r="J90" i="2"/>
  <c r="J58" i="2" s="1"/>
  <c r="P90" i="2"/>
  <c r="R90" i="2"/>
  <c r="T90" i="2"/>
  <c r="R108" i="2"/>
  <c r="P108" i="2"/>
  <c r="BE130" i="2"/>
  <c r="BK134" i="2"/>
  <c r="J134" i="2" s="1"/>
  <c r="J60" i="2" s="1"/>
  <c r="J48" i="2"/>
  <c r="J50" i="2"/>
  <c r="F51" i="2"/>
  <c r="BE81" i="2"/>
  <c r="BE87" i="2"/>
  <c r="BE91" i="2"/>
  <c r="BE95" i="2"/>
  <c r="BE98" i="2"/>
  <c r="BE100" i="2"/>
  <c r="BE102" i="2"/>
  <c r="BE105" i="2"/>
  <c r="BE109" i="2"/>
  <c r="BE115" i="2"/>
  <c r="BE121" i="2"/>
  <c r="BE135" i="2"/>
  <c r="BE127" i="2"/>
  <c r="F33" i="2"/>
  <c r="BB55" i="1"/>
  <c r="BB54" i="1" s="1"/>
  <c r="W31" i="1" s="1"/>
  <c r="F32" i="2"/>
  <c r="BA55" i="1"/>
  <c r="BA54" i="1" s="1"/>
  <c r="W30" i="1" s="1"/>
  <c r="F35" i="2"/>
  <c r="BD55" i="1"/>
  <c r="BD54" i="1" s="1"/>
  <c r="W33" i="1" s="1"/>
  <c r="F34" i="2"/>
  <c r="BC55" i="1"/>
  <c r="BC54" i="1" s="1"/>
  <c r="W32" i="1" s="1"/>
  <c r="J32" i="2"/>
  <c r="AW55" i="1"/>
  <c r="T79" i="2" l="1"/>
  <c r="T78" i="2"/>
  <c r="P79" i="2"/>
  <c r="P78" i="2" s="1"/>
  <c r="AU55" i="1" s="1"/>
  <c r="AU54" i="1" s="1"/>
  <c r="R79" i="2"/>
  <c r="R78" i="2"/>
  <c r="BK79" i="2"/>
  <c r="J79" i="2" s="1"/>
  <c r="J56" i="2" s="1"/>
  <c r="AX54" i="1"/>
  <c r="F31" i="2"/>
  <c r="AZ55" i="1" s="1"/>
  <c r="AZ54" i="1" s="1"/>
  <c r="W29" i="1" s="1"/>
  <c r="AW54" i="1"/>
  <c r="AK30" i="1" s="1"/>
  <c r="AY54" i="1"/>
  <c r="J31" i="2"/>
  <c r="AV55" i="1" s="1"/>
  <c r="AT55" i="1" s="1"/>
  <c r="BK78" i="2" l="1"/>
  <c r="J78" i="2"/>
  <c r="J55" i="2"/>
  <c r="AV54" i="1"/>
  <c r="AK29" i="1" s="1"/>
  <c r="AT54" i="1" l="1"/>
  <c r="J28" i="2"/>
  <c r="AG55" i="1"/>
  <c r="AG54" i="1"/>
  <c r="AK26" i="1" s="1"/>
  <c r="AK35" i="1" s="1"/>
  <c r="AN54" i="1" l="1"/>
  <c r="AN55" i="1"/>
  <c r="J37" i="2"/>
</calcChain>
</file>

<file path=xl/sharedStrings.xml><?xml version="1.0" encoding="utf-8"?>
<sst xmlns="http://schemas.openxmlformats.org/spreadsheetml/2006/main" count="1250" uniqueCount="385">
  <si>
    <t>Export Komplet</t>
  </si>
  <si>
    <t>VZ</t>
  </si>
  <si>
    <t>2.0</t>
  </si>
  <si>
    <t>ZAMOK</t>
  </si>
  <si>
    <t>False</t>
  </si>
  <si>
    <t>{c67a1bb1-4349-4fe2-ad28-e6b58485b17b}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</si>
  <si>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</si>
  <si>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</si>
  <si>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</si>
  <si>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</si>
  <si>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</si>
  <si>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</si>
  <si>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</si>
  <si>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</si>
  <si>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2022_15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</si>
  <si>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</si>
  <si>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</si>
  <si>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III/19326 KŠICE - TRPÍSTY, OPRAVA</t>
  </si>
  <si>
    <t>KSO:</t>
  </si>
  <si>
    <t>822 24 72</t>
  </si>
  <si>
    <t>CC-CZ:</t>
  </si>
  <si>
    <t/>
  </si>
  <si>
    <t>Místo:</t>
  </si>
  <si>
    <t>Kšice, Trpísty</t>
  </si>
  <si>
    <t>Datum:</t>
  </si>
  <si>
    <t>21. 9. 2022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</si>
  <si>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</si>
  <si>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</si>
  <si>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</si>
  <si>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</si>
  <si>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</si>
  <si>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</si>
  <si>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</si>
  <si>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</si>
  <si>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</si>
  <si>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</si>
  <si>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Josef Popule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</si>
  <si>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</si>
  <si>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</si>
  <si>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</si>
  <si>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</si>
  <si>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</si>
  <si>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</si>
  <si>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</si>
  <si>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</si>
  <si>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</si>
  <si>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</si>
  <si>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</si>
  <si>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</si>
  <si>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</si>
  <si>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</si>
  <si>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</si>
  <si>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</si>
  <si>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</si>
  <si>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</si>
  <si>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</si>
  <si>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</si>
  <si>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</si>
  <si>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</si>
  <si>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</si>
  <si>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</si>
  <si>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</si>
  <si>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</si>
  <si>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</si>
  <si>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</si>
  <si>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</si>
  <si>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</si>
  <si>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</si>
  <si>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</si>
  <si>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</si>
  <si>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</si>
  <si>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</si>
  <si>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</si>
  <si>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</si>
  <si>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</si>
  <si>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</si>
  <si>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</si>
  <si>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</si>
  <si>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</si>
  <si>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</si>
  <si>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</si>
  <si>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</si>
  <si>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</si>
  <si>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</si>
  <si>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</si>
  <si>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</si>
  <si>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</si>
  <si>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</si>
  <si>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</si>
  <si>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</si>
  <si>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</si>
  <si>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</si>
  <si>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</si>
  <si>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</si>
  <si>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</si>
  <si>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</si>
  <si>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</si>
  <si>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</si>
  <si>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</si>
  <si>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</si>
  <si>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</si>
  <si>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</si>
  <si>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</si>
  <si>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</si>
  <si>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</si>
  <si>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</si>
  <si>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</si>
  <si>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</si>
  <si>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</si>
  <si>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</si>
  <si>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</si>
  <si>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m2</t>
  </si>
  <si>
    <t>CS ÚRS 2021 01</t>
  </si>
  <si>
    <t>4</t>
  </si>
  <si>
    <t>1586676218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</si>
  <si>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</si>
  <si>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</si>
  <si>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</si>
  <si>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"pro vyrovnání výškové diference, v místě napojení na začátku a konci na délku cca 5 m"</t>
  </si>
  <si>
    <t>"ZÚ" 5*5</t>
  </si>
  <si>
    <t>"KÚ" 5*5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</si>
  <si>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</si>
  <si>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</si>
  <si>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</si>
  <si>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CS ÚRS 2020 01</t>
  </si>
  <si>
    <t>810344987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</si>
  <si>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</si>
  <si>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"SANACE" 950</t>
  </si>
  <si>
    <t>5</t>
  </si>
  <si>
    <t>Komunikace pozemní</t>
  </si>
  <si>
    <t>3</t>
  </si>
  <si>
    <t>569931132</t>
  </si>
  <si>
    <t>Zpevnění krajnic nebo komunikací pro pěší s rozprostřením a zhutněním, po zhutnění asfaltovým recyklátem tl. 100 mm</t>
  </si>
  <si>
    <t>-65858083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</si>
  <si>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</si>
  <si>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"prům. šířka krajnice cca 0,5 m"</t>
  </si>
  <si>
    <t>(1500*2)*0,5</t>
  </si>
  <si>
    <t>572141112</t>
  </si>
  <si>
    <t>Vyrovnání povrchu dosavadních krytů s rozprostřením hmot a zhutněním asfaltovým betonem ACO (AB) tl. přes 40 do 60 mm</t>
  </si>
  <si>
    <t>1769017882</t>
  </si>
  <si>
    <t xml:space="preserve">Poznámka k souboru cen:_x000D_
1. Ceny jsou určeny pro vyrovnání povrchů (včetně výtluků) nebo i pro vyrovnání profilů v proměnlivých tloušťkách, prováděných jako souvislá úprava vozovky v rámci rekonstrukcí nebo obnov dosavadních krytů. Pro volbu ceny je rozhodující průměrná tloušťka krytu._x000D_
2. Ceny nelze použít:_x000D_
a) pro samostatné prováděné vyspravení ojedinělých výtluků, které se oceňuje cenami souboru cen 572 2 .- 1 Vyspravení výtluků dosavadního krytu,_x000D_
b) pro ložné a obrusné vrstvy na novostavbách nebo prováděné jako každá další vrstva na vrstvě oceňované cenami tohoto souboru cen; tyto stavební práce se oceňují cenami souboru cen stavebního dílu 56 popř. 57 části A 01 tohoto katalogu._x000D_
3. V cenách jsou započteny i náklady na:_x000D_
a) příp. nutné očištění povrchu krytu nebo výtluků dosavadního krytu,_x000D_
b) spojovací postřik dosavadního krytu._x000D_
4. V cenách 572 13-12 a 572 15- jsou započteny i náklady na zdrsňovací posyp._x000D_
</t>
  </si>
  <si>
    <t>"KOMUNIKACE" 1500*5</t>
  </si>
  <si>
    <t>573211107</t>
  </si>
  <si>
    <t>Postřik spojovací PS bez posypu kamenivem z asfaltu silničního, v množství 0,30 kg/m2</t>
  </si>
  <si>
    <t>-1027885257</t>
  </si>
  <si>
    <t>6</t>
  </si>
  <si>
    <t>573211111</t>
  </si>
  <si>
    <t>Postřik spojovací PS bez posypu kamenivem z asfaltu silničního, v množství 0,60 kg/m2</t>
  </si>
  <si>
    <t>428541740</t>
  </si>
  <si>
    <t>7</t>
  </si>
  <si>
    <t>577144121</t>
  </si>
  <si>
    <t>Asfaltový beton vrstva obrusná ACO 11 (ABS) s rozprostřením a se zhutněním z nemodifikovaného asfaltu v pruhu šířky přes 3 m tř. I, po zhutnění tl. 50 mm</t>
  </si>
  <si>
    <t>43912206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</si>
  <si>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</si>
  <si>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8</t>
  </si>
  <si>
    <t>577145112</t>
  </si>
  <si>
    <t>Asfaltový beton vrstva ložní ACL 16 (ABH) s rozprostřením a zhutněním z nemodifikovaného asfaltu v pruhu šířky do 3 m, po zhutnění tl. 50 mm</t>
  </si>
  <si>
    <t>388820628</t>
  </si>
  <si>
    <t xml:space="preserve">Poznámka k souboru cen:_x000D_
1. Cenami 577 1.-50 lze oceňovat např. chodníky, úzké cesty a vjezdy v pruhu šířky do 1,5 m jakékoliv délky a jednotlivé plochy velikosti do 10 m2._x000D_
2. ČSN EN 13108-1 připouští pro ACL 16 pouze tl. 50 až 70 mm._x000D_
</t>
  </si>
  <si>
    <t>9</t>
  </si>
  <si>
    <t>Ostatní konstrukce a práce, bourání</t>
  </si>
  <si>
    <t>919731122</t>
  </si>
  <si>
    <t>Zarovnání styčné plochy podkladu nebo krytu podél vybourané části komunikace nebo zpevněné plochy živičné tl. přes 50 do 100 mm</t>
  </si>
  <si>
    <t>m</t>
  </si>
  <si>
    <t>1548113371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</si>
  <si>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</si>
  <si>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"v místě napojení na stáv. asf. kryty"</t>
  </si>
  <si>
    <t>"ZÚ" 5</t>
  </si>
  <si>
    <t>"KÚ" 5</t>
  </si>
  <si>
    <t>10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</si>
  <si>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</si>
  <si>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</si>
  <si>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148115534</t>
  </si>
  <si>
    <t xml:space="preserve">Poznámka k souboru cen:_x000D_
1. V cenách jsou započteny i náklady na vyčištění spár, na impregnaci a zalití spár včetně dodání hmot._x000D_
</t>
  </si>
  <si>
    <t>11</t>
  </si>
  <si>
    <t>919735112</t>
  </si>
  <si>
    <t>Řezání stávajícího živičného krytu nebo podkladu hloubky přes 50 do 100 mm</t>
  </si>
  <si>
    <t>-659957451</t>
  </si>
  <si>
    <t xml:space="preserve">Poznámka k souboru cen:_x000D_
1. V cenách jsou započteny i náklady na spotřebu vody._x000D_
</t>
  </si>
  <si>
    <t>"v místě napojení na stáv. asfaltobet. kryty"</t>
  </si>
  <si>
    <t>12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</si>
  <si>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</si>
  <si>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</si>
  <si>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-515776655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</si>
  <si>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</si>
  <si>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13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</si>
  <si>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</si>
  <si>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</si>
  <si>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924694239</t>
  </si>
  <si>
    <t xml:space="preserve">Poznámka k souboru cen:_x000D_
1. V cenách nejsou započteny náklady na vodorovnou dopravu odstraněného materiálu, která se oceňuje cenami souboru cen 997 22-15 Vodorovná doprava suti._x000D_
</t>
  </si>
  <si>
    <t>"prům. šířka krajnice 0,5 m"</t>
  </si>
  <si>
    <t>998</t>
  </si>
  <si>
    <t>Přesun hmot</t>
  </si>
  <si>
    <t>14</t>
  </si>
  <si>
    <t>998225111</t>
  </si>
  <si>
    <t>Přesun hmot pro komunikace s krytem z kameniva, monolitickým betonovým nebo živičným dopravní vzdálenost do 200 m jakékoliv délky objektu</t>
  </si>
  <si>
    <t>t</t>
  </si>
  <si>
    <t>148210548</t>
  </si>
  <si>
    <t xml:space="preserve">Poznámka k souboru cen:_x000D_
1. Ceny lze použít i pro plochy letišť s krytem monolitickým betonovým nebo živičným._x000D_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</si>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</sst>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3"/>
      <c r="AQ5" s="23"/>
      <c r="AR5" s="21"/>
      <c r="BE5" s="30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3"/>
      <c r="AQ6" s="23"/>
      <c r="AR6" s="21"/>
      <c r="BE6" s="30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05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0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5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0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0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5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305"/>
      <c r="BS13" s="18" t="s">
        <v>6</v>
      </c>
    </row>
    <row r="14" spans="1:74" ht="12.75">
      <c r="B14" s="22"/>
      <c r="C14" s="23"/>
      <c r="D14" s="23"/>
      <c r="E14" s="310" t="s">
        <v>31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0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5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21</v>
      </c>
      <c r="AO16" s="23"/>
      <c r="AP16" s="23"/>
      <c r="AQ16" s="23"/>
      <c r="AR16" s="21"/>
      <c r="BE16" s="30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05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5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0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05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5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5"/>
    </row>
    <row r="23" spans="1:71" s="1" customFormat="1" ht="47.25" customHeight="1">
      <c r="B23" s="22"/>
      <c r="C23" s="23"/>
      <c r="D23" s="23"/>
      <c r="E23" s="312" t="s">
        <v>38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3"/>
      <c r="AP23" s="23"/>
      <c r="AQ23" s="23"/>
      <c r="AR23" s="21"/>
      <c r="BE23" s="30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5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3">
        <f>ROUND(AG54,2)</f>
        <v>0</v>
      </c>
      <c r="AL26" s="314"/>
      <c r="AM26" s="314"/>
      <c r="AN26" s="314"/>
      <c r="AO26" s="314"/>
      <c r="AP26" s="37"/>
      <c r="AQ26" s="37"/>
      <c r="AR26" s="40"/>
      <c r="BE26" s="30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5" t="s">
        <v>40</v>
      </c>
      <c r="M28" s="315"/>
      <c r="N28" s="315"/>
      <c r="O28" s="315"/>
      <c r="P28" s="315"/>
      <c r="Q28" s="37"/>
      <c r="R28" s="37"/>
      <c r="S28" s="37"/>
      <c r="T28" s="37"/>
      <c r="U28" s="37"/>
      <c r="V28" s="37"/>
      <c r="W28" s="315" t="s">
        <v>41</v>
      </c>
      <c r="X28" s="315"/>
      <c r="Y28" s="315"/>
      <c r="Z28" s="315"/>
      <c r="AA28" s="315"/>
      <c r="AB28" s="315"/>
      <c r="AC28" s="315"/>
      <c r="AD28" s="315"/>
      <c r="AE28" s="315"/>
      <c r="AF28" s="37"/>
      <c r="AG28" s="37"/>
      <c r="AH28" s="37"/>
      <c r="AI28" s="37"/>
      <c r="AJ28" s="37"/>
      <c r="AK28" s="315" t="s">
        <v>42</v>
      </c>
      <c r="AL28" s="315"/>
      <c r="AM28" s="315"/>
      <c r="AN28" s="315"/>
      <c r="AO28" s="315"/>
      <c r="AP28" s="37"/>
      <c r="AQ28" s="37"/>
      <c r="AR28" s="40"/>
      <c r="BE28" s="305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18">
        <v>0.21</v>
      </c>
      <c r="M29" s="317"/>
      <c r="N29" s="317"/>
      <c r="O29" s="317"/>
      <c r="P29" s="317"/>
      <c r="Q29" s="42"/>
      <c r="R29" s="42"/>
      <c r="S29" s="42"/>
      <c r="T29" s="42"/>
      <c r="U29" s="42"/>
      <c r="V29" s="42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2"/>
      <c r="AG29" s="42"/>
      <c r="AH29" s="42"/>
      <c r="AI29" s="42"/>
      <c r="AJ29" s="42"/>
      <c r="AK29" s="316">
        <f>ROUND(AV54, 2)</f>
        <v>0</v>
      </c>
      <c r="AL29" s="317"/>
      <c r="AM29" s="317"/>
      <c r="AN29" s="317"/>
      <c r="AO29" s="317"/>
      <c r="AP29" s="42"/>
      <c r="AQ29" s="42"/>
      <c r="AR29" s="43"/>
      <c r="BE29" s="306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18">
        <v>0.15</v>
      </c>
      <c r="M30" s="317"/>
      <c r="N30" s="317"/>
      <c r="O30" s="317"/>
      <c r="P30" s="317"/>
      <c r="Q30" s="42"/>
      <c r="R30" s="42"/>
      <c r="S30" s="42"/>
      <c r="T30" s="42"/>
      <c r="U30" s="42"/>
      <c r="V30" s="42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2"/>
      <c r="AG30" s="42"/>
      <c r="AH30" s="42"/>
      <c r="AI30" s="42"/>
      <c r="AJ30" s="42"/>
      <c r="AK30" s="316">
        <f>ROUND(AW54, 2)</f>
        <v>0</v>
      </c>
      <c r="AL30" s="317"/>
      <c r="AM30" s="317"/>
      <c r="AN30" s="317"/>
      <c r="AO30" s="317"/>
      <c r="AP30" s="42"/>
      <c r="AQ30" s="42"/>
      <c r="AR30" s="43"/>
      <c r="BE30" s="306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18">
        <v>0.21</v>
      </c>
      <c r="M31" s="317"/>
      <c r="N31" s="317"/>
      <c r="O31" s="317"/>
      <c r="P31" s="317"/>
      <c r="Q31" s="42"/>
      <c r="R31" s="42"/>
      <c r="S31" s="42"/>
      <c r="T31" s="42"/>
      <c r="U31" s="42"/>
      <c r="V31" s="42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2"/>
      <c r="AG31" s="42"/>
      <c r="AH31" s="42"/>
      <c r="AI31" s="42"/>
      <c r="AJ31" s="42"/>
      <c r="AK31" s="316">
        <v>0</v>
      </c>
      <c r="AL31" s="317"/>
      <c r="AM31" s="317"/>
      <c r="AN31" s="317"/>
      <c r="AO31" s="317"/>
      <c r="AP31" s="42"/>
      <c r="AQ31" s="42"/>
      <c r="AR31" s="43"/>
      <c r="BE31" s="306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18">
        <v>0.15</v>
      </c>
      <c r="M32" s="317"/>
      <c r="N32" s="317"/>
      <c r="O32" s="317"/>
      <c r="P32" s="317"/>
      <c r="Q32" s="42"/>
      <c r="R32" s="42"/>
      <c r="S32" s="42"/>
      <c r="T32" s="42"/>
      <c r="U32" s="42"/>
      <c r="V32" s="42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2"/>
      <c r="AG32" s="42"/>
      <c r="AH32" s="42"/>
      <c r="AI32" s="42"/>
      <c r="AJ32" s="42"/>
      <c r="AK32" s="316">
        <v>0</v>
      </c>
      <c r="AL32" s="317"/>
      <c r="AM32" s="317"/>
      <c r="AN32" s="317"/>
      <c r="AO32" s="317"/>
      <c r="AP32" s="42"/>
      <c r="AQ32" s="42"/>
      <c r="AR32" s="43"/>
      <c r="BE32" s="306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18">
        <v>0</v>
      </c>
      <c r="M33" s="317"/>
      <c r="N33" s="317"/>
      <c r="O33" s="317"/>
      <c r="P33" s="317"/>
      <c r="Q33" s="42"/>
      <c r="R33" s="42"/>
      <c r="S33" s="42"/>
      <c r="T33" s="42"/>
      <c r="U33" s="42"/>
      <c r="V33" s="42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2"/>
      <c r="AG33" s="42"/>
      <c r="AH33" s="42"/>
      <c r="AI33" s="42"/>
      <c r="AJ33" s="42"/>
      <c r="AK33" s="316">
        <v>0</v>
      </c>
      <c r="AL33" s="317"/>
      <c r="AM33" s="317"/>
      <c r="AN33" s="317"/>
      <c r="AO33" s="317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19" t="s">
        <v>51</v>
      </c>
      <c r="Y35" s="320"/>
      <c r="Z35" s="320"/>
      <c r="AA35" s="320"/>
      <c r="AB35" s="320"/>
      <c r="AC35" s="46"/>
      <c r="AD35" s="46"/>
      <c r="AE35" s="46"/>
      <c r="AF35" s="46"/>
      <c r="AG35" s="46"/>
      <c r="AH35" s="46"/>
      <c r="AI35" s="46"/>
      <c r="AJ35" s="46"/>
      <c r="AK35" s="321">
        <f>SUM(AK26:AK33)</f>
        <v>0</v>
      </c>
      <c r="AL35" s="320"/>
      <c r="AM35" s="320"/>
      <c r="AN35" s="320"/>
      <c r="AO35" s="32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2022_15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3" t="str">
        <f>K6</f>
        <v>III/19326 KŠICE - TRPÍSTY, OPRAVA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Kšice, Trpísty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25" t="str">
        <f>IF(AN8= "","",AN8)</f>
        <v>21. 9. 2022</v>
      </c>
      <c r="AN47" s="32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SÚS Plzeňského kraje,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26" t="str">
        <f>IF(E17="","",E17)</f>
        <v xml:space="preserve"> </v>
      </c>
      <c r="AN49" s="327"/>
      <c r="AO49" s="327"/>
      <c r="AP49" s="327"/>
      <c r="AQ49" s="37"/>
      <c r="AR49" s="40"/>
      <c r="AS49" s="328" t="s">
        <v>53</v>
      </c>
      <c r="AT49" s="32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26" t="str">
        <f>IF(E20="","",E20)</f>
        <v>Ing. Josef Popule</v>
      </c>
      <c r="AN50" s="327"/>
      <c r="AO50" s="327"/>
      <c r="AP50" s="327"/>
      <c r="AQ50" s="37"/>
      <c r="AR50" s="40"/>
      <c r="AS50" s="330"/>
      <c r="AT50" s="33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2"/>
      <c r="AT51" s="33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4" t="s">
        <v>54</v>
      </c>
      <c r="D52" s="335"/>
      <c r="E52" s="335"/>
      <c r="F52" s="335"/>
      <c r="G52" s="335"/>
      <c r="H52" s="67"/>
      <c r="I52" s="336" t="s">
        <v>55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56</v>
      </c>
      <c r="AH52" s="335"/>
      <c r="AI52" s="335"/>
      <c r="AJ52" s="335"/>
      <c r="AK52" s="335"/>
      <c r="AL52" s="335"/>
      <c r="AM52" s="335"/>
      <c r="AN52" s="336" t="s">
        <v>57</v>
      </c>
      <c r="AO52" s="335"/>
      <c r="AP52" s="335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9" t="s">
        <v>21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72</v>
      </c>
      <c r="BT54" s="85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0" s="7" customFormat="1" ht="16.5" customHeight="1">
      <c r="A55" s="86" t="s">
        <v>76</v>
      </c>
      <c r="B55" s="87"/>
      <c r="C55" s="88"/>
      <c r="D55" s="340" t="s">
        <v>14</v>
      </c>
      <c r="E55" s="340"/>
      <c r="F55" s="340"/>
      <c r="G55" s="340"/>
      <c r="H55" s="340"/>
      <c r="I55" s="89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'2022_15 - III-19326 KŠICE...'!J28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90" t="s">
        <v>77</v>
      </c>
      <c r="AR55" s="91"/>
      <c r="AS55" s="92">
        <v>0</v>
      </c>
      <c r="AT55" s="93">
        <f>ROUND(SUM(AV55:AW55),2)</f>
        <v>0</v>
      </c>
      <c r="AU55" s="94">
        <f>'2022_15 - III-19326 KŠICE...'!P78</f>
        <v>0</v>
      </c>
      <c r="AV55" s="93">
        <f>'2022_15 - III-19326 KŠICE...'!J31</f>
        <v>0</v>
      </c>
      <c r="AW55" s="93">
        <f>'2022_15 - III-19326 KŠICE...'!J32</f>
        <v>0</v>
      </c>
      <c r="AX55" s="93">
        <f>'2022_15 - III-19326 KŠICE...'!J33</f>
        <v>0</v>
      </c>
      <c r="AY55" s="93">
        <f>'2022_15 - III-19326 KŠICE...'!J34</f>
        <v>0</v>
      </c>
      <c r="AZ55" s="93">
        <f>'2022_15 - III-19326 KŠICE...'!F31</f>
        <v>0</v>
      </c>
      <c r="BA55" s="93">
        <f>'2022_15 - III-19326 KŠICE...'!F32</f>
        <v>0</v>
      </c>
      <c r="BB55" s="93">
        <f>'2022_15 - III-19326 KŠICE...'!F33</f>
        <v>0</v>
      </c>
      <c r="BC55" s="93">
        <f>'2022_15 - III-19326 KŠICE...'!F34</f>
        <v>0</v>
      </c>
      <c r="BD55" s="95">
        <f>'2022_15 - III-19326 KŠICE...'!F35</f>
        <v>0</v>
      </c>
      <c r="BT55" s="96" t="s">
        <v>78</v>
      </c>
      <c r="BU55" s="96" t="s">
        <v>79</v>
      </c>
      <c r="BV55" s="96" t="s">
        <v>74</v>
      </c>
      <c r="BW55" s="96" t="s">
        <v>5</v>
      </c>
      <c r="BX55" s="96" t="s">
        <v>75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wqQSYrYHOCb73kmPxhtE/YeIpbofJGsahsAaO+6EynAR9aaiLNcwmoXGBYriKcrkAp7f3mJqANYVYnWWZvWWlw==" saltValue="YKGGaapKx9ojEWlG2f7tYcm5euWP+z6fO0dkxbOHg6eY879IcHQxWKcscpfpWoOFWBfew2rwi7SxSo/7c0SjV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2_15 - III-19326 KŠICE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80</v>
      </c>
    </row>
    <row r="4" spans="1:46" s="1" customFormat="1" ht="24.95" customHeight="1">
      <c r="B4" s="21"/>
      <c r="D4" s="99" t="s">
        <v>81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44" t="s">
        <v>17</v>
      </c>
      <c r="F7" s="345"/>
      <c r="G7" s="345"/>
      <c r="H7" s="345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21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22</v>
      </c>
      <c r="E10" s="35"/>
      <c r="F10" s="103" t="s">
        <v>23</v>
      </c>
      <c r="G10" s="35"/>
      <c r="H10" s="35"/>
      <c r="I10" s="101" t="s">
        <v>24</v>
      </c>
      <c r="J10" s="104" t="str">
        <f>'Rekapitulace stavby'!AN8</f>
        <v>21. 9. 2022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26</v>
      </c>
      <c r="E12" s="35"/>
      <c r="F12" s="35"/>
      <c r="G12" s="35"/>
      <c r="H12" s="35"/>
      <c r="I12" s="101" t="s">
        <v>27</v>
      </c>
      <c r="J12" s="103" t="s">
        <v>21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28</v>
      </c>
      <c r="F13" s="35"/>
      <c r="G13" s="35"/>
      <c r="H13" s="35"/>
      <c r="I13" s="101" t="s">
        <v>29</v>
      </c>
      <c r="J13" s="103" t="s">
        <v>21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30</v>
      </c>
      <c r="E15" s="35"/>
      <c r="F15" s="35"/>
      <c r="G15" s="35"/>
      <c r="H15" s="35"/>
      <c r="I15" s="101" t="s">
        <v>27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6" t="str">
        <f>'Rekapitulace stavby'!E14</f>
        <v>Vyplň údaj</v>
      </c>
      <c r="F16" s="347"/>
      <c r="G16" s="347"/>
      <c r="H16" s="347"/>
      <c r="I16" s="101" t="s">
        <v>29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32</v>
      </c>
      <c r="E18" s="35"/>
      <c r="F18" s="35"/>
      <c r="G18" s="35"/>
      <c r="H18" s="35"/>
      <c r="I18" s="101" t="s">
        <v>27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29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35</v>
      </c>
      <c r="E21" s="35"/>
      <c r="F21" s="35"/>
      <c r="G21" s="35"/>
      <c r="H21" s="35"/>
      <c r="I21" s="101" t="s">
        <v>27</v>
      </c>
      <c r="J21" s="103" t="s">
        <v>21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36</v>
      </c>
      <c r="F22" s="35"/>
      <c r="G22" s="35"/>
      <c r="H22" s="35"/>
      <c r="I22" s="101" t="s">
        <v>29</v>
      </c>
      <c r="J22" s="103" t="s">
        <v>21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37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48" t="s">
        <v>38</v>
      </c>
      <c r="F25" s="348"/>
      <c r="G25" s="348"/>
      <c r="H25" s="348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39</v>
      </c>
      <c r="E28" s="35"/>
      <c r="F28" s="35"/>
      <c r="G28" s="35"/>
      <c r="H28" s="35"/>
      <c r="I28" s="35"/>
      <c r="J28" s="110">
        <f>ROUND(J78,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41</v>
      </c>
      <c r="G30" s="35"/>
      <c r="H30" s="35"/>
      <c r="I30" s="111" t="s">
        <v>40</v>
      </c>
      <c r="J30" s="111" t="s">
        <v>42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43</v>
      </c>
      <c r="E31" s="101" t="s">
        <v>44</v>
      </c>
      <c r="F31" s="113">
        <f>ROUND((SUM(BE78:BE136)),  2)</f>
        <v>0</v>
      </c>
      <c r="G31" s="35"/>
      <c r="H31" s="35"/>
      <c r="I31" s="114">
        <v>0.21</v>
      </c>
      <c r="J31" s="113">
        <f>ROUND(((SUM(BE78:BE136))*I31),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45</v>
      </c>
      <c r="F32" s="113">
        <f>ROUND((SUM(BF78:BF136)),  2)</f>
        <v>0</v>
      </c>
      <c r="G32" s="35"/>
      <c r="H32" s="35"/>
      <c r="I32" s="114">
        <v>0.15</v>
      </c>
      <c r="J32" s="113">
        <f>ROUND(((SUM(BF78:BF136))*I32),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46</v>
      </c>
      <c r="F33" s="113">
        <f>ROUND((SUM(BG78:BG136)),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47</v>
      </c>
      <c r="F34" s="113">
        <f>ROUND((SUM(BH78:BH136)),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48</v>
      </c>
      <c r="F35" s="113">
        <f>ROUND((SUM(BI78:BI136)),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49</v>
      </c>
      <c r="E37" s="117"/>
      <c r="F37" s="117"/>
      <c r="G37" s="118" t="s">
        <v>50</v>
      </c>
      <c r="H37" s="119" t="s">
        <v>51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82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23" t="str">
        <f>E7</f>
        <v>III/19326 KŠICE - TRPÍSTY, OPRAVA</v>
      </c>
      <c r="F46" s="349"/>
      <c r="G46" s="349"/>
      <c r="H46" s="349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22</v>
      </c>
      <c r="D48" s="37"/>
      <c r="E48" s="37"/>
      <c r="F48" s="28" t="str">
        <f>F10</f>
        <v>Kšice, Trpísty</v>
      </c>
      <c r="G48" s="37"/>
      <c r="H48" s="37"/>
      <c r="I48" s="30" t="s">
        <v>24</v>
      </c>
      <c r="J48" s="60" t="str">
        <f>IF(J10="","",J10)</f>
        <v>21. 9. 2022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26</v>
      </c>
      <c r="D50" s="37"/>
      <c r="E50" s="37"/>
      <c r="F50" s="28" t="str">
        <f>E13</f>
        <v>SÚS Plzeňského kraje, p.o.</v>
      </c>
      <c r="G50" s="37"/>
      <c r="H50" s="37"/>
      <c r="I50" s="30" t="s">
        <v>32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30</v>
      </c>
      <c r="D51" s="37"/>
      <c r="E51" s="37"/>
      <c r="F51" s="28" t="str">
        <f>IF(E16="","",E16)</f>
        <v>Vyplň údaj</v>
      </c>
      <c r="G51" s="37"/>
      <c r="H51" s="37"/>
      <c r="I51" s="30" t="s">
        <v>35</v>
      </c>
      <c r="J51" s="33" t="str">
        <f>E22</f>
        <v>Ing. Josef Popule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83</v>
      </c>
      <c r="D53" s="127"/>
      <c r="E53" s="127"/>
      <c r="F53" s="127"/>
      <c r="G53" s="127"/>
      <c r="H53" s="127"/>
      <c r="I53" s="127"/>
      <c r="J53" s="128" t="s">
        <v>84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71</v>
      </c>
      <c r="D55" s="37"/>
      <c r="E55" s="37"/>
      <c r="F55" s="37"/>
      <c r="G55" s="37"/>
      <c r="H55" s="37"/>
      <c r="I55" s="37"/>
      <c r="J55" s="78">
        <f>J78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85</v>
      </c>
    </row>
    <row r="56" spans="1:47" s="9" customFormat="1" ht="24.95" customHeight="1">
      <c r="B56" s="130"/>
      <c r="C56" s="131"/>
      <c r="D56" s="132" t="s">
        <v>86</v>
      </c>
      <c r="E56" s="133"/>
      <c r="F56" s="133"/>
      <c r="G56" s="133"/>
      <c r="H56" s="133"/>
      <c r="I56" s="133"/>
      <c r="J56" s="134">
        <f>J79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87</v>
      </c>
      <c r="E57" s="139"/>
      <c r="F57" s="139"/>
      <c r="G57" s="139"/>
      <c r="H57" s="139"/>
      <c r="I57" s="139"/>
      <c r="J57" s="140">
        <f>J80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88</v>
      </c>
      <c r="E58" s="139"/>
      <c r="F58" s="139"/>
      <c r="G58" s="139"/>
      <c r="H58" s="139"/>
      <c r="I58" s="139"/>
      <c r="J58" s="140">
        <f>J90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89</v>
      </c>
      <c r="E59" s="139"/>
      <c r="F59" s="139"/>
      <c r="G59" s="139"/>
      <c r="H59" s="139"/>
      <c r="I59" s="139"/>
      <c r="J59" s="140">
        <f>J108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90</v>
      </c>
      <c r="E60" s="139"/>
      <c r="F60" s="139"/>
      <c r="G60" s="139"/>
      <c r="H60" s="139"/>
      <c r="I60" s="139"/>
      <c r="J60" s="140">
        <f>J134</f>
        <v>0</v>
      </c>
      <c r="K60" s="137"/>
      <c r="L60" s="141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2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91</v>
      </c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6.5" customHeight="1">
      <c r="A70" s="35"/>
      <c r="B70" s="36"/>
      <c r="C70" s="37"/>
      <c r="D70" s="37"/>
      <c r="E70" s="323" t="str">
        <f>E7</f>
        <v>III/19326 KŠICE - TRPÍSTY, OPRAVA</v>
      </c>
      <c r="F70" s="349"/>
      <c r="G70" s="349"/>
      <c r="H70" s="349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2" customHeight="1">
      <c r="A72" s="35"/>
      <c r="B72" s="36"/>
      <c r="C72" s="30" t="s">
        <v>22</v>
      </c>
      <c r="D72" s="37"/>
      <c r="E72" s="37"/>
      <c r="F72" s="28" t="str">
        <f>F10</f>
        <v>Kšice, Trpísty</v>
      </c>
      <c r="G72" s="37"/>
      <c r="H72" s="37"/>
      <c r="I72" s="30" t="s">
        <v>24</v>
      </c>
      <c r="J72" s="60" t="str">
        <f>IF(J10="","",J10)</f>
        <v>21. 9. 2022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5.2" customHeight="1">
      <c r="A74" s="35"/>
      <c r="B74" s="36"/>
      <c r="C74" s="30" t="s">
        <v>26</v>
      </c>
      <c r="D74" s="37"/>
      <c r="E74" s="37"/>
      <c r="F74" s="28" t="str">
        <f>E13</f>
        <v>SÚS Plzeňského kraje, p.o.</v>
      </c>
      <c r="G74" s="37"/>
      <c r="H74" s="37"/>
      <c r="I74" s="30" t="s">
        <v>32</v>
      </c>
      <c r="J74" s="33" t="str">
        <f>E19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15.2" customHeight="1">
      <c r="A75" s="35"/>
      <c r="B75" s="36"/>
      <c r="C75" s="30" t="s">
        <v>30</v>
      </c>
      <c r="D75" s="37"/>
      <c r="E75" s="37"/>
      <c r="F75" s="28" t="str">
        <f>IF(E16="","",E16)</f>
        <v>Vyplň údaj</v>
      </c>
      <c r="G75" s="37"/>
      <c r="H75" s="37"/>
      <c r="I75" s="30" t="s">
        <v>35</v>
      </c>
      <c r="J75" s="33" t="str">
        <f>E22</f>
        <v>Ing. Josef Popule</v>
      </c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0.3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11" customFormat="1" ht="29.25" customHeight="1">
      <c r="A77" s="142"/>
      <c r="B77" s="143"/>
      <c r="C77" s="144" t="s">
        <v>92</v>
      </c>
      <c r="D77" s="145" t="s">
        <v>58</v>
      </c>
      <c r="E77" s="145" t="s">
        <v>54</v>
      </c>
      <c r="F77" s="145" t="s">
        <v>55</v>
      </c>
      <c r="G77" s="145" t="s">
        <v>93</v>
      </c>
      <c r="H77" s="145" t="s">
        <v>94</v>
      </c>
      <c r="I77" s="145" t="s">
        <v>95</v>
      </c>
      <c r="J77" s="145" t="s">
        <v>84</v>
      </c>
      <c r="K77" s="146" t="s">
        <v>96</v>
      </c>
      <c r="L77" s="147"/>
      <c r="M77" s="69" t="s">
        <v>21</v>
      </c>
      <c r="N77" s="70" t="s">
        <v>43</v>
      </c>
      <c r="O77" s="70" t="s">
        <v>97</v>
      </c>
      <c r="P77" s="70" t="s">
        <v>98</v>
      </c>
      <c r="Q77" s="70" t="s">
        <v>99</v>
      </c>
      <c r="R77" s="70" t="s">
        <v>100</v>
      </c>
      <c r="S77" s="70" t="s">
        <v>101</v>
      </c>
      <c r="T77" s="71" t="s">
        <v>102</v>
      </c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63" s="2" customFormat="1" ht="22.9" customHeight="1">
      <c r="A78" s="35"/>
      <c r="B78" s="36"/>
      <c r="C78" s="76" t="s">
        <v>103</v>
      </c>
      <c r="D78" s="37"/>
      <c r="E78" s="37"/>
      <c r="F78" s="37"/>
      <c r="G78" s="37"/>
      <c r="H78" s="37"/>
      <c r="I78" s="37"/>
      <c r="J78" s="148">
        <f>BK78</f>
        <v>0</v>
      </c>
      <c r="K78" s="37"/>
      <c r="L78" s="40"/>
      <c r="M78" s="72"/>
      <c r="N78" s="149"/>
      <c r="O78" s="73"/>
      <c r="P78" s="150">
        <f>P79</f>
        <v>0</v>
      </c>
      <c r="Q78" s="73"/>
      <c r="R78" s="150">
        <f>R79</f>
        <v>1495.5536</v>
      </c>
      <c r="S78" s="73"/>
      <c r="T78" s="151">
        <f>T79</f>
        <v>465.5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T78" s="18" t="s">
        <v>72</v>
      </c>
      <c r="AU78" s="18" t="s">
        <v>85</v>
      </c>
      <c r="BK78" s="152">
        <f>BK79</f>
        <v>0</v>
      </c>
    </row>
    <row r="79" spans="1:63" s="12" customFormat="1" ht="25.9" customHeight="1">
      <c r="B79" s="153"/>
      <c r="C79" s="154"/>
      <c r="D79" s="155" t="s">
        <v>72</v>
      </c>
      <c r="E79" s="156" t="s">
        <v>104</v>
      </c>
      <c r="F79" s="156" t="s">
        <v>105</v>
      </c>
      <c r="G79" s="154"/>
      <c r="H79" s="154"/>
      <c r="I79" s="157"/>
      <c r="J79" s="158">
        <f>BK79</f>
        <v>0</v>
      </c>
      <c r="K79" s="154"/>
      <c r="L79" s="159"/>
      <c r="M79" s="160"/>
      <c r="N79" s="161"/>
      <c r="O79" s="161"/>
      <c r="P79" s="162">
        <f>P80+P90+P108+P134</f>
        <v>0</v>
      </c>
      <c r="Q79" s="161"/>
      <c r="R79" s="162">
        <f>R80+R90+R108+R134</f>
        <v>1495.5536</v>
      </c>
      <c r="S79" s="161"/>
      <c r="T79" s="163">
        <f>T80+T90+T108+T134</f>
        <v>465.5</v>
      </c>
      <c r="AR79" s="164" t="s">
        <v>78</v>
      </c>
      <c r="AT79" s="165" t="s">
        <v>72</v>
      </c>
      <c r="AU79" s="165" t="s">
        <v>73</v>
      </c>
      <c r="AY79" s="164" t="s">
        <v>106</v>
      </c>
      <c r="BK79" s="166">
        <f>BK80+BK90+BK108+BK134</f>
        <v>0</v>
      </c>
    </row>
    <row r="80" spans="1:63" s="12" customFormat="1" ht="22.9" customHeight="1">
      <c r="B80" s="153"/>
      <c r="C80" s="154"/>
      <c r="D80" s="155" t="s">
        <v>72</v>
      </c>
      <c r="E80" s="167" t="s">
        <v>78</v>
      </c>
      <c r="F80" s="167" t="s">
        <v>107</v>
      </c>
      <c r="G80" s="154"/>
      <c r="H80" s="154"/>
      <c r="I80" s="157"/>
      <c r="J80" s="168">
        <f>BK80</f>
        <v>0</v>
      </c>
      <c r="K80" s="154"/>
      <c r="L80" s="159"/>
      <c r="M80" s="160"/>
      <c r="N80" s="161"/>
      <c r="O80" s="161"/>
      <c r="P80" s="162">
        <f>SUM(P81:P89)</f>
        <v>0</v>
      </c>
      <c r="Q80" s="161"/>
      <c r="R80" s="162">
        <f>SUM(R81:R89)</f>
        <v>4.7500000000000001E-2</v>
      </c>
      <c r="S80" s="161"/>
      <c r="T80" s="163">
        <f>SUM(T81:T89)</f>
        <v>126.50000000000001</v>
      </c>
      <c r="AR80" s="164" t="s">
        <v>78</v>
      </c>
      <c r="AT80" s="165" t="s">
        <v>72</v>
      </c>
      <c r="AU80" s="165" t="s">
        <v>78</v>
      </c>
      <c r="AY80" s="164" t="s">
        <v>106</v>
      </c>
      <c r="BK80" s="166">
        <f>SUM(BK81:BK89)</f>
        <v>0</v>
      </c>
    </row>
    <row r="81" spans="1:65" s="2" customFormat="1" ht="24.2" customHeight="1">
      <c r="A81" s="35"/>
      <c r="B81" s="36"/>
      <c r="C81" s="169" t="s">
        <v>78</v>
      </c>
      <c r="D81" s="169" t="s">
        <v>108</v>
      </c>
      <c r="E81" s="170" t="s">
        <v>109</v>
      </c>
      <c r="F81" s="171" t="s">
        <v>110</v>
      </c>
      <c r="G81" s="172" t="s">
        <v>111</v>
      </c>
      <c r="H81" s="173">
        <v>50</v>
      </c>
      <c r="I81" s="174"/>
      <c r="J81" s="175">
        <f>ROUND(I81*H81,2)</f>
        <v>0</v>
      </c>
      <c r="K81" s="171" t="s">
        <v>112</v>
      </c>
      <c r="L81" s="40"/>
      <c r="M81" s="176" t="s">
        <v>21</v>
      </c>
      <c r="N81" s="177" t="s">
        <v>44</v>
      </c>
      <c r="O81" s="65"/>
      <c r="P81" s="178">
        <f>O81*H81</f>
        <v>0</v>
      </c>
      <c r="Q81" s="178">
        <v>0</v>
      </c>
      <c r="R81" s="178">
        <f>Q81*H81</f>
        <v>0</v>
      </c>
      <c r="S81" s="178">
        <v>9.8000000000000004E-2</v>
      </c>
      <c r="T81" s="179">
        <f>S81*H81</f>
        <v>4.9000000000000004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R81" s="180" t="s">
        <v>113</v>
      </c>
      <c r="AT81" s="180" t="s">
        <v>108</v>
      </c>
      <c r="AU81" s="180" t="s">
        <v>80</v>
      </c>
      <c r="AY81" s="18" t="s">
        <v>106</v>
      </c>
      <c r="BE81" s="181">
        <f>IF(N81="základní",J81,0)</f>
        <v>0</v>
      </c>
      <c r="BF81" s="181">
        <f>IF(N81="snížená",J81,0)</f>
        <v>0</v>
      </c>
      <c r="BG81" s="181">
        <f>IF(N81="zákl. přenesená",J81,0)</f>
        <v>0</v>
      </c>
      <c r="BH81" s="181">
        <f>IF(N81="sníž. přenesená",J81,0)</f>
        <v>0</v>
      </c>
      <c r="BI81" s="181">
        <f>IF(N81="nulová",J81,0)</f>
        <v>0</v>
      </c>
      <c r="BJ81" s="18" t="s">
        <v>78</v>
      </c>
      <c r="BK81" s="181">
        <f>ROUND(I81*H81,2)</f>
        <v>0</v>
      </c>
      <c r="BL81" s="18" t="s">
        <v>113</v>
      </c>
      <c r="BM81" s="180" t="s">
        <v>114</v>
      </c>
    </row>
    <row r="82" spans="1:65" s="2" customFormat="1" ht="175.5">
      <c r="A82" s="35"/>
      <c r="B82" s="36"/>
      <c r="C82" s="37"/>
      <c r="D82" s="182" t="s">
        <v>115</v>
      </c>
      <c r="E82" s="37"/>
      <c r="F82" s="183" t="s">
        <v>116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115</v>
      </c>
      <c r="AU82" s="18" t="s">
        <v>80</v>
      </c>
    </row>
    <row r="83" spans="1:65" s="13" customFormat="1" ht="11.25">
      <c r="B83" s="187"/>
      <c r="C83" s="188"/>
      <c r="D83" s="182" t="s">
        <v>117</v>
      </c>
      <c r="E83" s="189" t="s">
        <v>21</v>
      </c>
      <c r="F83" s="190" t="s">
        <v>118</v>
      </c>
      <c r="G83" s="188"/>
      <c r="H83" s="189" t="s">
        <v>21</v>
      </c>
      <c r="I83" s="191"/>
      <c r="J83" s="188"/>
      <c r="K83" s="188"/>
      <c r="L83" s="192"/>
      <c r="M83" s="193"/>
      <c r="N83" s="194"/>
      <c r="O83" s="194"/>
      <c r="P83" s="194"/>
      <c r="Q83" s="194"/>
      <c r="R83" s="194"/>
      <c r="S83" s="194"/>
      <c r="T83" s="195"/>
      <c r="AT83" s="196" t="s">
        <v>117</v>
      </c>
      <c r="AU83" s="196" t="s">
        <v>80</v>
      </c>
      <c r="AV83" s="13" t="s">
        <v>78</v>
      </c>
      <c r="AW83" s="13" t="s">
        <v>34</v>
      </c>
      <c r="AX83" s="13" t="s">
        <v>73</v>
      </c>
      <c r="AY83" s="196" t="s">
        <v>106</v>
      </c>
    </row>
    <row r="84" spans="1:65" s="14" customFormat="1" ht="11.25">
      <c r="B84" s="197"/>
      <c r="C84" s="198"/>
      <c r="D84" s="182" t="s">
        <v>117</v>
      </c>
      <c r="E84" s="199" t="s">
        <v>21</v>
      </c>
      <c r="F84" s="200" t="s">
        <v>119</v>
      </c>
      <c r="G84" s="198"/>
      <c r="H84" s="201">
        <v>25</v>
      </c>
      <c r="I84" s="202"/>
      <c r="J84" s="198"/>
      <c r="K84" s="198"/>
      <c r="L84" s="203"/>
      <c r="M84" s="204"/>
      <c r="N84" s="205"/>
      <c r="O84" s="205"/>
      <c r="P84" s="205"/>
      <c r="Q84" s="205"/>
      <c r="R84" s="205"/>
      <c r="S84" s="205"/>
      <c r="T84" s="206"/>
      <c r="AT84" s="207" t="s">
        <v>117</v>
      </c>
      <c r="AU84" s="207" t="s">
        <v>80</v>
      </c>
      <c r="AV84" s="14" t="s">
        <v>80</v>
      </c>
      <c r="AW84" s="14" t="s">
        <v>34</v>
      </c>
      <c r="AX84" s="14" t="s">
        <v>73</v>
      </c>
      <c r="AY84" s="207" t="s">
        <v>106</v>
      </c>
    </row>
    <row r="85" spans="1:65" s="14" customFormat="1" ht="11.25">
      <c r="B85" s="197"/>
      <c r="C85" s="198"/>
      <c r="D85" s="182" t="s">
        <v>117</v>
      </c>
      <c r="E85" s="199" t="s">
        <v>21</v>
      </c>
      <c r="F85" s="200" t="s">
        <v>120</v>
      </c>
      <c r="G85" s="198"/>
      <c r="H85" s="201">
        <v>25</v>
      </c>
      <c r="I85" s="202"/>
      <c r="J85" s="198"/>
      <c r="K85" s="198"/>
      <c r="L85" s="203"/>
      <c r="M85" s="204"/>
      <c r="N85" s="205"/>
      <c r="O85" s="205"/>
      <c r="P85" s="205"/>
      <c r="Q85" s="205"/>
      <c r="R85" s="205"/>
      <c r="S85" s="205"/>
      <c r="T85" s="206"/>
      <c r="AT85" s="207" t="s">
        <v>117</v>
      </c>
      <c r="AU85" s="207" t="s">
        <v>80</v>
      </c>
      <c r="AV85" s="14" t="s">
        <v>80</v>
      </c>
      <c r="AW85" s="14" t="s">
        <v>34</v>
      </c>
      <c r="AX85" s="14" t="s">
        <v>73</v>
      </c>
      <c r="AY85" s="207" t="s">
        <v>106</v>
      </c>
    </row>
    <row r="86" spans="1:65" s="15" customFormat="1" ht="11.25">
      <c r="B86" s="208"/>
      <c r="C86" s="209"/>
      <c r="D86" s="182" t="s">
        <v>117</v>
      </c>
      <c r="E86" s="210" t="s">
        <v>21</v>
      </c>
      <c r="F86" s="211" t="s">
        <v>121</v>
      </c>
      <c r="G86" s="209"/>
      <c r="H86" s="212">
        <v>50</v>
      </c>
      <c r="I86" s="213"/>
      <c r="J86" s="209"/>
      <c r="K86" s="209"/>
      <c r="L86" s="214"/>
      <c r="M86" s="215"/>
      <c r="N86" s="216"/>
      <c r="O86" s="216"/>
      <c r="P86" s="216"/>
      <c r="Q86" s="216"/>
      <c r="R86" s="216"/>
      <c r="S86" s="216"/>
      <c r="T86" s="217"/>
      <c r="AT86" s="218" t="s">
        <v>117</v>
      </c>
      <c r="AU86" s="218" t="s">
        <v>80</v>
      </c>
      <c r="AV86" s="15" t="s">
        <v>113</v>
      </c>
      <c r="AW86" s="15" t="s">
        <v>34</v>
      </c>
      <c r="AX86" s="15" t="s">
        <v>78</v>
      </c>
      <c r="AY86" s="218" t="s">
        <v>106</v>
      </c>
    </row>
    <row r="87" spans="1:65" s="2" customFormat="1" ht="24.2" customHeight="1">
      <c r="A87" s="35"/>
      <c r="B87" s="36"/>
      <c r="C87" s="169" t="s">
        <v>80</v>
      </c>
      <c r="D87" s="169" t="s">
        <v>108</v>
      </c>
      <c r="E87" s="170" t="s">
        <v>122</v>
      </c>
      <c r="F87" s="171" t="s">
        <v>123</v>
      </c>
      <c r="G87" s="172" t="s">
        <v>111</v>
      </c>
      <c r="H87" s="173">
        <v>950</v>
      </c>
      <c r="I87" s="174"/>
      <c r="J87" s="175">
        <f>ROUND(I87*H87,2)</f>
        <v>0</v>
      </c>
      <c r="K87" s="171" t="s">
        <v>124</v>
      </c>
      <c r="L87" s="40"/>
      <c r="M87" s="176" t="s">
        <v>21</v>
      </c>
      <c r="N87" s="177" t="s">
        <v>44</v>
      </c>
      <c r="O87" s="65"/>
      <c r="P87" s="178">
        <f>O87*H87</f>
        <v>0</v>
      </c>
      <c r="Q87" s="178">
        <v>5.0000000000000002E-5</v>
      </c>
      <c r="R87" s="178">
        <f>Q87*H87</f>
        <v>4.7500000000000001E-2</v>
      </c>
      <c r="S87" s="178">
        <v>0.128</v>
      </c>
      <c r="T87" s="179">
        <f>S87*H87</f>
        <v>121.60000000000001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0" t="s">
        <v>113</v>
      </c>
      <c r="AT87" s="180" t="s">
        <v>108</v>
      </c>
      <c r="AU87" s="180" t="s">
        <v>80</v>
      </c>
      <c r="AY87" s="18" t="s">
        <v>106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18" t="s">
        <v>78</v>
      </c>
      <c r="BK87" s="181">
        <f>ROUND(I87*H87,2)</f>
        <v>0</v>
      </c>
      <c r="BL87" s="18" t="s">
        <v>113</v>
      </c>
      <c r="BM87" s="180" t="s">
        <v>125</v>
      </c>
    </row>
    <row r="88" spans="1:65" s="2" customFormat="1" ht="195">
      <c r="A88" s="35"/>
      <c r="B88" s="36"/>
      <c r="C88" s="37"/>
      <c r="D88" s="182" t="s">
        <v>115</v>
      </c>
      <c r="E88" s="37"/>
      <c r="F88" s="183" t="s">
        <v>126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115</v>
      </c>
      <c r="AU88" s="18" t="s">
        <v>80</v>
      </c>
    </row>
    <row r="89" spans="1:65" s="14" customFormat="1" ht="11.25">
      <c r="B89" s="197"/>
      <c r="C89" s="198"/>
      <c r="D89" s="182" t="s">
        <v>117</v>
      </c>
      <c r="E89" s="199" t="s">
        <v>21</v>
      </c>
      <c r="F89" s="200" t="s">
        <v>127</v>
      </c>
      <c r="G89" s="198"/>
      <c r="H89" s="201">
        <v>950</v>
      </c>
      <c r="I89" s="202"/>
      <c r="J89" s="198"/>
      <c r="K89" s="198"/>
      <c r="L89" s="203"/>
      <c r="M89" s="204"/>
      <c r="N89" s="205"/>
      <c r="O89" s="205"/>
      <c r="P89" s="205"/>
      <c r="Q89" s="205"/>
      <c r="R89" s="205"/>
      <c r="S89" s="205"/>
      <c r="T89" s="206"/>
      <c r="AT89" s="207" t="s">
        <v>117</v>
      </c>
      <c r="AU89" s="207" t="s">
        <v>80</v>
      </c>
      <c r="AV89" s="14" t="s">
        <v>80</v>
      </c>
      <c r="AW89" s="14" t="s">
        <v>34</v>
      </c>
      <c r="AX89" s="14" t="s">
        <v>78</v>
      </c>
      <c r="AY89" s="207" t="s">
        <v>106</v>
      </c>
    </row>
    <row r="90" spans="1:65" s="12" customFormat="1" ht="22.9" customHeight="1">
      <c r="B90" s="153"/>
      <c r="C90" s="154"/>
      <c r="D90" s="155" t="s">
        <v>72</v>
      </c>
      <c r="E90" s="167" t="s">
        <v>128</v>
      </c>
      <c r="F90" s="167" t="s">
        <v>129</v>
      </c>
      <c r="G90" s="154"/>
      <c r="H90" s="154"/>
      <c r="I90" s="157"/>
      <c r="J90" s="168">
        <f>BK90</f>
        <v>0</v>
      </c>
      <c r="K90" s="154"/>
      <c r="L90" s="159"/>
      <c r="M90" s="160"/>
      <c r="N90" s="161"/>
      <c r="O90" s="161"/>
      <c r="P90" s="162">
        <f>SUM(P91:P107)</f>
        <v>0</v>
      </c>
      <c r="Q90" s="161"/>
      <c r="R90" s="162">
        <f>SUM(R91:R107)</f>
        <v>1495.5</v>
      </c>
      <c r="S90" s="161"/>
      <c r="T90" s="163">
        <f>SUM(T91:T107)</f>
        <v>0</v>
      </c>
      <c r="AR90" s="164" t="s">
        <v>78</v>
      </c>
      <c r="AT90" s="165" t="s">
        <v>72</v>
      </c>
      <c r="AU90" s="165" t="s">
        <v>78</v>
      </c>
      <c r="AY90" s="164" t="s">
        <v>106</v>
      </c>
      <c r="BK90" s="166">
        <f>SUM(BK91:BK107)</f>
        <v>0</v>
      </c>
    </row>
    <row r="91" spans="1:65" s="2" customFormat="1" ht="24.2" customHeight="1">
      <c r="A91" s="35"/>
      <c r="B91" s="36"/>
      <c r="C91" s="169" t="s">
        <v>130</v>
      </c>
      <c r="D91" s="169" t="s">
        <v>108</v>
      </c>
      <c r="E91" s="170" t="s">
        <v>131</v>
      </c>
      <c r="F91" s="171" t="s">
        <v>132</v>
      </c>
      <c r="G91" s="172" t="s">
        <v>111</v>
      </c>
      <c r="H91" s="173">
        <v>1500</v>
      </c>
      <c r="I91" s="174"/>
      <c r="J91" s="175">
        <f>ROUND(I91*H91,2)</f>
        <v>0</v>
      </c>
      <c r="K91" s="171" t="s">
        <v>124</v>
      </c>
      <c r="L91" s="40"/>
      <c r="M91" s="176" t="s">
        <v>21</v>
      </c>
      <c r="N91" s="177" t="s">
        <v>44</v>
      </c>
      <c r="O91" s="65"/>
      <c r="P91" s="178">
        <f>O91*H91</f>
        <v>0</v>
      </c>
      <c r="Q91" s="178">
        <v>0.216</v>
      </c>
      <c r="R91" s="178">
        <f>Q91*H91</f>
        <v>324</v>
      </c>
      <c r="S91" s="178">
        <v>0</v>
      </c>
      <c r="T91" s="17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0" t="s">
        <v>113</v>
      </c>
      <c r="AT91" s="180" t="s">
        <v>108</v>
      </c>
      <c r="AU91" s="180" t="s">
        <v>80</v>
      </c>
      <c r="AY91" s="18" t="s">
        <v>106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8" t="s">
        <v>78</v>
      </c>
      <c r="BK91" s="181">
        <f>ROUND(I91*H91,2)</f>
        <v>0</v>
      </c>
      <c r="BL91" s="18" t="s">
        <v>113</v>
      </c>
      <c r="BM91" s="180" t="s">
        <v>133</v>
      </c>
    </row>
    <row r="92" spans="1:65" s="2" customFormat="1" ht="68.25">
      <c r="A92" s="35"/>
      <c r="B92" s="36"/>
      <c r="C92" s="37"/>
      <c r="D92" s="182" t="s">
        <v>115</v>
      </c>
      <c r="E92" s="37"/>
      <c r="F92" s="183" t="s">
        <v>134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115</v>
      </c>
      <c r="AU92" s="18" t="s">
        <v>80</v>
      </c>
    </row>
    <row r="93" spans="1:65" s="13" customFormat="1" ht="11.25">
      <c r="B93" s="187"/>
      <c r="C93" s="188"/>
      <c r="D93" s="182" t="s">
        <v>117</v>
      </c>
      <c r="E93" s="189" t="s">
        <v>21</v>
      </c>
      <c r="F93" s="190" t="s">
        <v>135</v>
      </c>
      <c r="G93" s="188"/>
      <c r="H93" s="189" t="s">
        <v>21</v>
      </c>
      <c r="I93" s="191"/>
      <c r="J93" s="188"/>
      <c r="K93" s="188"/>
      <c r="L93" s="192"/>
      <c r="M93" s="193"/>
      <c r="N93" s="194"/>
      <c r="O93" s="194"/>
      <c r="P93" s="194"/>
      <c r="Q93" s="194"/>
      <c r="R93" s="194"/>
      <c r="S93" s="194"/>
      <c r="T93" s="195"/>
      <c r="AT93" s="196" t="s">
        <v>117</v>
      </c>
      <c r="AU93" s="196" t="s">
        <v>80</v>
      </c>
      <c r="AV93" s="13" t="s">
        <v>78</v>
      </c>
      <c r="AW93" s="13" t="s">
        <v>34</v>
      </c>
      <c r="AX93" s="13" t="s">
        <v>73</v>
      </c>
      <c r="AY93" s="196" t="s">
        <v>106</v>
      </c>
    </row>
    <row r="94" spans="1:65" s="14" customFormat="1" ht="11.25">
      <c r="B94" s="197"/>
      <c r="C94" s="198"/>
      <c r="D94" s="182" t="s">
        <v>117</v>
      </c>
      <c r="E94" s="199" t="s">
        <v>21</v>
      </c>
      <c r="F94" s="200" t="s">
        <v>136</v>
      </c>
      <c r="G94" s="198"/>
      <c r="H94" s="201">
        <v>1500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117</v>
      </c>
      <c r="AU94" s="207" t="s">
        <v>80</v>
      </c>
      <c r="AV94" s="14" t="s">
        <v>80</v>
      </c>
      <c r="AW94" s="14" t="s">
        <v>34</v>
      </c>
      <c r="AX94" s="14" t="s">
        <v>78</v>
      </c>
      <c r="AY94" s="207" t="s">
        <v>106</v>
      </c>
    </row>
    <row r="95" spans="1:65" s="2" customFormat="1" ht="24.2" customHeight="1">
      <c r="A95" s="35"/>
      <c r="B95" s="36"/>
      <c r="C95" s="169" t="s">
        <v>113</v>
      </c>
      <c r="D95" s="169" t="s">
        <v>108</v>
      </c>
      <c r="E95" s="170" t="s">
        <v>137</v>
      </c>
      <c r="F95" s="171" t="s">
        <v>138</v>
      </c>
      <c r="G95" s="172" t="s">
        <v>111</v>
      </c>
      <c r="H95" s="173">
        <v>7500</v>
      </c>
      <c r="I95" s="174"/>
      <c r="J95" s="175">
        <f>ROUND(I95*H95,2)</f>
        <v>0</v>
      </c>
      <c r="K95" s="171" t="s">
        <v>124</v>
      </c>
      <c r="L95" s="40"/>
      <c r="M95" s="176" t="s">
        <v>21</v>
      </c>
      <c r="N95" s="177" t="s">
        <v>44</v>
      </c>
      <c r="O95" s="65"/>
      <c r="P95" s="178">
        <f>O95*H95</f>
        <v>0</v>
      </c>
      <c r="Q95" s="178">
        <v>0.15620000000000001</v>
      </c>
      <c r="R95" s="178">
        <f>Q95*H95</f>
        <v>1171.5</v>
      </c>
      <c r="S95" s="178">
        <v>0</v>
      </c>
      <c r="T95" s="17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0" t="s">
        <v>113</v>
      </c>
      <c r="AT95" s="180" t="s">
        <v>108</v>
      </c>
      <c r="AU95" s="180" t="s">
        <v>80</v>
      </c>
      <c r="AY95" s="18" t="s">
        <v>106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8" t="s">
        <v>78</v>
      </c>
      <c r="BK95" s="181">
        <f>ROUND(I95*H95,2)</f>
        <v>0</v>
      </c>
      <c r="BL95" s="18" t="s">
        <v>113</v>
      </c>
      <c r="BM95" s="180" t="s">
        <v>139</v>
      </c>
    </row>
    <row r="96" spans="1:65" s="2" customFormat="1" ht="126.75">
      <c r="A96" s="35"/>
      <c r="B96" s="36"/>
      <c r="C96" s="37"/>
      <c r="D96" s="182" t="s">
        <v>115</v>
      </c>
      <c r="E96" s="37"/>
      <c r="F96" s="183" t="s">
        <v>140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115</v>
      </c>
      <c r="AU96" s="18" t="s">
        <v>80</v>
      </c>
    </row>
    <row r="97" spans="1:65" s="14" customFormat="1" ht="11.25">
      <c r="B97" s="197"/>
      <c r="C97" s="198"/>
      <c r="D97" s="182" t="s">
        <v>117</v>
      </c>
      <c r="E97" s="199" t="s">
        <v>21</v>
      </c>
      <c r="F97" s="200" t="s">
        <v>141</v>
      </c>
      <c r="G97" s="198"/>
      <c r="H97" s="201">
        <v>7500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117</v>
      </c>
      <c r="AU97" s="207" t="s">
        <v>80</v>
      </c>
      <c r="AV97" s="14" t="s">
        <v>80</v>
      </c>
      <c r="AW97" s="14" t="s">
        <v>34</v>
      </c>
      <c r="AX97" s="14" t="s">
        <v>78</v>
      </c>
      <c r="AY97" s="207" t="s">
        <v>106</v>
      </c>
    </row>
    <row r="98" spans="1:65" s="2" customFormat="1" ht="14.45" customHeight="1">
      <c r="A98" s="35"/>
      <c r="B98" s="36"/>
      <c r="C98" s="169" t="s">
        <v>128</v>
      </c>
      <c r="D98" s="169" t="s">
        <v>108</v>
      </c>
      <c r="E98" s="170" t="s">
        <v>142</v>
      </c>
      <c r="F98" s="171" t="s">
        <v>143</v>
      </c>
      <c r="G98" s="172" t="s">
        <v>111</v>
      </c>
      <c r="H98" s="173">
        <v>7500</v>
      </c>
      <c r="I98" s="174"/>
      <c r="J98" s="175">
        <f>ROUND(I98*H98,2)</f>
        <v>0</v>
      </c>
      <c r="K98" s="171" t="s">
        <v>112</v>
      </c>
      <c r="L98" s="40"/>
      <c r="M98" s="176" t="s">
        <v>21</v>
      </c>
      <c r="N98" s="177" t="s">
        <v>44</v>
      </c>
      <c r="O98" s="6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0" t="s">
        <v>113</v>
      </c>
      <c r="AT98" s="180" t="s">
        <v>108</v>
      </c>
      <c r="AU98" s="180" t="s">
        <v>80</v>
      </c>
      <c r="AY98" s="18" t="s">
        <v>106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8" t="s">
        <v>78</v>
      </c>
      <c r="BK98" s="181">
        <f>ROUND(I98*H98,2)</f>
        <v>0</v>
      </c>
      <c r="BL98" s="18" t="s">
        <v>113</v>
      </c>
      <c r="BM98" s="180" t="s">
        <v>144</v>
      </c>
    </row>
    <row r="99" spans="1:65" s="14" customFormat="1" ht="11.25">
      <c r="B99" s="197"/>
      <c r="C99" s="198"/>
      <c r="D99" s="182" t="s">
        <v>117</v>
      </c>
      <c r="E99" s="199" t="s">
        <v>21</v>
      </c>
      <c r="F99" s="200" t="s">
        <v>141</v>
      </c>
      <c r="G99" s="198"/>
      <c r="H99" s="201">
        <v>7500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117</v>
      </c>
      <c r="AU99" s="207" t="s">
        <v>80</v>
      </c>
      <c r="AV99" s="14" t="s">
        <v>80</v>
      </c>
      <c r="AW99" s="14" t="s">
        <v>34</v>
      </c>
      <c r="AX99" s="14" t="s">
        <v>78</v>
      </c>
      <c r="AY99" s="207" t="s">
        <v>106</v>
      </c>
    </row>
    <row r="100" spans="1:65" s="2" customFormat="1" ht="14.45" customHeight="1">
      <c r="A100" s="35"/>
      <c r="B100" s="36"/>
      <c r="C100" s="169" t="s">
        <v>145</v>
      </c>
      <c r="D100" s="169" t="s">
        <v>108</v>
      </c>
      <c r="E100" s="170" t="s">
        <v>146</v>
      </c>
      <c r="F100" s="171" t="s">
        <v>147</v>
      </c>
      <c r="G100" s="172" t="s">
        <v>111</v>
      </c>
      <c r="H100" s="173">
        <v>7500</v>
      </c>
      <c r="I100" s="174"/>
      <c r="J100" s="175">
        <f>ROUND(I100*H100,2)</f>
        <v>0</v>
      </c>
      <c r="K100" s="171" t="s">
        <v>112</v>
      </c>
      <c r="L100" s="40"/>
      <c r="M100" s="176" t="s">
        <v>21</v>
      </c>
      <c r="N100" s="177" t="s">
        <v>44</v>
      </c>
      <c r="O100" s="6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0" t="s">
        <v>113</v>
      </c>
      <c r="AT100" s="180" t="s">
        <v>108</v>
      </c>
      <c r="AU100" s="180" t="s">
        <v>80</v>
      </c>
      <c r="AY100" s="18" t="s">
        <v>106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8" t="s">
        <v>78</v>
      </c>
      <c r="BK100" s="181">
        <f>ROUND(I100*H100,2)</f>
        <v>0</v>
      </c>
      <c r="BL100" s="18" t="s">
        <v>113</v>
      </c>
      <c r="BM100" s="180" t="s">
        <v>148</v>
      </c>
    </row>
    <row r="101" spans="1:65" s="14" customFormat="1" ht="11.25">
      <c r="B101" s="197"/>
      <c r="C101" s="198"/>
      <c r="D101" s="182" t="s">
        <v>117</v>
      </c>
      <c r="E101" s="199" t="s">
        <v>21</v>
      </c>
      <c r="F101" s="200" t="s">
        <v>141</v>
      </c>
      <c r="G101" s="198"/>
      <c r="H101" s="201">
        <v>7500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117</v>
      </c>
      <c r="AU101" s="207" t="s">
        <v>80</v>
      </c>
      <c r="AV101" s="14" t="s">
        <v>80</v>
      </c>
      <c r="AW101" s="14" t="s">
        <v>34</v>
      </c>
      <c r="AX101" s="14" t="s">
        <v>78</v>
      </c>
      <c r="AY101" s="207" t="s">
        <v>106</v>
      </c>
    </row>
    <row r="102" spans="1:65" s="2" customFormat="1" ht="24.2" customHeight="1">
      <c r="A102" s="35"/>
      <c r="B102" s="36"/>
      <c r="C102" s="169" t="s">
        <v>149</v>
      </c>
      <c r="D102" s="169" t="s">
        <v>108</v>
      </c>
      <c r="E102" s="170" t="s">
        <v>150</v>
      </c>
      <c r="F102" s="171" t="s">
        <v>151</v>
      </c>
      <c r="G102" s="172" t="s">
        <v>111</v>
      </c>
      <c r="H102" s="173">
        <v>7500</v>
      </c>
      <c r="I102" s="174"/>
      <c r="J102" s="175">
        <f>ROUND(I102*H102,2)</f>
        <v>0</v>
      </c>
      <c r="K102" s="171" t="s">
        <v>112</v>
      </c>
      <c r="L102" s="40"/>
      <c r="M102" s="176" t="s">
        <v>21</v>
      </c>
      <c r="N102" s="177" t="s">
        <v>44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113</v>
      </c>
      <c r="AT102" s="180" t="s">
        <v>108</v>
      </c>
      <c r="AU102" s="180" t="s">
        <v>80</v>
      </c>
      <c r="AY102" s="18" t="s">
        <v>106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78</v>
      </c>
      <c r="BK102" s="181">
        <f>ROUND(I102*H102,2)</f>
        <v>0</v>
      </c>
      <c r="BL102" s="18" t="s">
        <v>113</v>
      </c>
      <c r="BM102" s="180" t="s">
        <v>152</v>
      </c>
    </row>
    <row r="103" spans="1:65" s="2" customFormat="1" ht="48.75">
      <c r="A103" s="35"/>
      <c r="B103" s="36"/>
      <c r="C103" s="37"/>
      <c r="D103" s="182" t="s">
        <v>115</v>
      </c>
      <c r="E103" s="37"/>
      <c r="F103" s="183" t="s">
        <v>153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115</v>
      </c>
      <c r="AU103" s="18" t="s">
        <v>80</v>
      </c>
    </row>
    <row r="104" spans="1:65" s="14" customFormat="1" ht="11.25">
      <c r="B104" s="197"/>
      <c r="C104" s="198"/>
      <c r="D104" s="182" t="s">
        <v>117</v>
      </c>
      <c r="E104" s="199" t="s">
        <v>21</v>
      </c>
      <c r="F104" s="200" t="s">
        <v>141</v>
      </c>
      <c r="G104" s="198"/>
      <c r="H104" s="201">
        <v>7500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117</v>
      </c>
      <c r="AU104" s="207" t="s">
        <v>80</v>
      </c>
      <c r="AV104" s="14" t="s">
        <v>80</v>
      </c>
      <c r="AW104" s="14" t="s">
        <v>34</v>
      </c>
      <c r="AX104" s="14" t="s">
        <v>78</v>
      </c>
      <c r="AY104" s="207" t="s">
        <v>106</v>
      </c>
    </row>
    <row r="105" spans="1:65" s="2" customFormat="1" ht="24.2" customHeight="1">
      <c r="A105" s="35"/>
      <c r="B105" s="36"/>
      <c r="C105" s="169" t="s">
        <v>154</v>
      </c>
      <c r="D105" s="169" t="s">
        <v>108</v>
      </c>
      <c r="E105" s="170" t="s">
        <v>155</v>
      </c>
      <c r="F105" s="171" t="s">
        <v>156</v>
      </c>
      <c r="G105" s="172" t="s">
        <v>111</v>
      </c>
      <c r="H105" s="173">
        <v>950</v>
      </c>
      <c r="I105" s="174"/>
      <c r="J105" s="175">
        <f>ROUND(I105*H105,2)</f>
        <v>0</v>
      </c>
      <c r="K105" s="171" t="s">
        <v>124</v>
      </c>
      <c r="L105" s="40"/>
      <c r="M105" s="176" t="s">
        <v>21</v>
      </c>
      <c r="N105" s="177" t="s">
        <v>44</v>
      </c>
      <c r="O105" s="6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113</v>
      </c>
      <c r="AT105" s="180" t="s">
        <v>108</v>
      </c>
      <c r="AU105" s="180" t="s">
        <v>80</v>
      </c>
      <c r="AY105" s="18" t="s">
        <v>106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78</v>
      </c>
      <c r="BK105" s="181">
        <f>ROUND(I105*H105,2)</f>
        <v>0</v>
      </c>
      <c r="BL105" s="18" t="s">
        <v>113</v>
      </c>
      <c r="BM105" s="180" t="s">
        <v>157</v>
      </c>
    </row>
    <row r="106" spans="1:65" s="2" customFormat="1" ht="48.75">
      <c r="A106" s="35"/>
      <c r="B106" s="36"/>
      <c r="C106" s="37"/>
      <c r="D106" s="182" t="s">
        <v>115</v>
      </c>
      <c r="E106" s="37"/>
      <c r="F106" s="183" t="s">
        <v>158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115</v>
      </c>
      <c r="AU106" s="18" t="s">
        <v>80</v>
      </c>
    </row>
    <row r="107" spans="1:65" s="14" customFormat="1" ht="11.25">
      <c r="B107" s="197"/>
      <c r="C107" s="198"/>
      <c r="D107" s="182" t="s">
        <v>117</v>
      </c>
      <c r="E107" s="199" t="s">
        <v>21</v>
      </c>
      <c r="F107" s="200" t="s">
        <v>127</v>
      </c>
      <c r="G107" s="198"/>
      <c r="H107" s="201">
        <v>950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117</v>
      </c>
      <c r="AU107" s="207" t="s">
        <v>80</v>
      </c>
      <c r="AV107" s="14" t="s">
        <v>80</v>
      </c>
      <c r="AW107" s="14" t="s">
        <v>34</v>
      </c>
      <c r="AX107" s="14" t="s">
        <v>78</v>
      </c>
      <c r="AY107" s="207" t="s">
        <v>106</v>
      </c>
    </row>
    <row r="108" spans="1:65" s="12" customFormat="1" ht="22.9" customHeight="1">
      <c r="B108" s="153"/>
      <c r="C108" s="154"/>
      <c r="D108" s="155" t="s">
        <v>72</v>
      </c>
      <c r="E108" s="167" t="s">
        <v>159</v>
      </c>
      <c r="F108" s="167" t="s">
        <v>160</v>
      </c>
      <c r="G108" s="154"/>
      <c r="H108" s="154"/>
      <c r="I108" s="157"/>
      <c r="J108" s="168">
        <f>BK108</f>
        <v>0</v>
      </c>
      <c r="K108" s="154"/>
      <c r="L108" s="159"/>
      <c r="M108" s="160"/>
      <c r="N108" s="161"/>
      <c r="O108" s="161"/>
      <c r="P108" s="162">
        <f>SUM(P109:P133)</f>
        <v>0</v>
      </c>
      <c r="Q108" s="161"/>
      <c r="R108" s="162">
        <f>SUM(R109:R133)</f>
        <v>6.0999999999999995E-3</v>
      </c>
      <c r="S108" s="161"/>
      <c r="T108" s="163">
        <f>SUM(T109:T133)</f>
        <v>339</v>
      </c>
      <c r="AR108" s="164" t="s">
        <v>78</v>
      </c>
      <c r="AT108" s="165" t="s">
        <v>72</v>
      </c>
      <c r="AU108" s="165" t="s">
        <v>78</v>
      </c>
      <c r="AY108" s="164" t="s">
        <v>106</v>
      </c>
      <c r="BK108" s="166">
        <f>SUM(BK109:BK133)</f>
        <v>0</v>
      </c>
    </row>
    <row r="109" spans="1:65" s="2" customFormat="1" ht="24.2" customHeight="1">
      <c r="A109" s="35"/>
      <c r="B109" s="36"/>
      <c r="C109" s="169" t="s">
        <v>159</v>
      </c>
      <c r="D109" s="169" t="s">
        <v>108</v>
      </c>
      <c r="E109" s="170" t="s">
        <v>161</v>
      </c>
      <c r="F109" s="171" t="s">
        <v>162</v>
      </c>
      <c r="G109" s="172" t="s">
        <v>163</v>
      </c>
      <c r="H109" s="173">
        <v>10</v>
      </c>
      <c r="I109" s="174"/>
      <c r="J109" s="175">
        <f>ROUND(I109*H109,2)</f>
        <v>0</v>
      </c>
      <c r="K109" s="171" t="s">
        <v>112</v>
      </c>
      <c r="L109" s="40"/>
      <c r="M109" s="176" t="s">
        <v>21</v>
      </c>
      <c r="N109" s="177" t="s">
        <v>44</v>
      </c>
      <c r="O109" s="65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0" t="s">
        <v>113</v>
      </c>
      <c r="AT109" s="180" t="s">
        <v>108</v>
      </c>
      <c r="AU109" s="180" t="s">
        <v>80</v>
      </c>
      <c r="AY109" s="18" t="s">
        <v>106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8" t="s">
        <v>78</v>
      </c>
      <c r="BK109" s="181">
        <f>ROUND(I109*H109,2)</f>
        <v>0</v>
      </c>
      <c r="BL109" s="18" t="s">
        <v>113</v>
      </c>
      <c r="BM109" s="180" t="s">
        <v>164</v>
      </c>
    </row>
    <row r="110" spans="1:65" s="2" customFormat="1" ht="48.75">
      <c r="A110" s="35"/>
      <c r="B110" s="36"/>
      <c r="C110" s="37"/>
      <c r="D110" s="182" t="s">
        <v>115</v>
      </c>
      <c r="E110" s="37"/>
      <c r="F110" s="183" t="s">
        <v>165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115</v>
      </c>
      <c r="AU110" s="18" t="s">
        <v>80</v>
      </c>
    </row>
    <row r="111" spans="1:65" s="13" customFormat="1" ht="11.25">
      <c r="B111" s="187"/>
      <c r="C111" s="188"/>
      <c r="D111" s="182" t="s">
        <v>117</v>
      </c>
      <c r="E111" s="189" t="s">
        <v>21</v>
      </c>
      <c r="F111" s="190" t="s">
        <v>166</v>
      </c>
      <c r="G111" s="188"/>
      <c r="H111" s="189" t="s">
        <v>21</v>
      </c>
      <c r="I111" s="191"/>
      <c r="J111" s="188"/>
      <c r="K111" s="188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117</v>
      </c>
      <c r="AU111" s="196" t="s">
        <v>80</v>
      </c>
      <c r="AV111" s="13" t="s">
        <v>78</v>
      </c>
      <c r="AW111" s="13" t="s">
        <v>34</v>
      </c>
      <c r="AX111" s="13" t="s">
        <v>73</v>
      </c>
      <c r="AY111" s="196" t="s">
        <v>106</v>
      </c>
    </row>
    <row r="112" spans="1:65" s="14" customFormat="1" ht="11.25">
      <c r="B112" s="197"/>
      <c r="C112" s="198"/>
      <c r="D112" s="182" t="s">
        <v>117</v>
      </c>
      <c r="E112" s="199" t="s">
        <v>21</v>
      </c>
      <c r="F112" s="200" t="s">
        <v>167</v>
      </c>
      <c r="G112" s="198"/>
      <c r="H112" s="201">
        <v>5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117</v>
      </c>
      <c r="AU112" s="207" t="s">
        <v>80</v>
      </c>
      <c r="AV112" s="14" t="s">
        <v>80</v>
      </c>
      <c r="AW112" s="14" t="s">
        <v>34</v>
      </c>
      <c r="AX112" s="14" t="s">
        <v>73</v>
      </c>
      <c r="AY112" s="207" t="s">
        <v>106</v>
      </c>
    </row>
    <row r="113" spans="1:65" s="14" customFormat="1" ht="11.25">
      <c r="B113" s="197"/>
      <c r="C113" s="198"/>
      <c r="D113" s="182" t="s">
        <v>117</v>
      </c>
      <c r="E113" s="199" t="s">
        <v>21</v>
      </c>
      <c r="F113" s="200" t="s">
        <v>168</v>
      </c>
      <c r="G113" s="198"/>
      <c r="H113" s="201">
        <v>5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117</v>
      </c>
      <c r="AU113" s="207" t="s">
        <v>80</v>
      </c>
      <c r="AV113" s="14" t="s">
        <v>80</v>
      </c>
      <c r="AW113" s="14" t="s">
        <v>34</v>
      </c>
      <c r="AX113" s="14" t="s">
        <v>73</v>
      </c>
      <c r="AY113" s="207" t="s">
        <v>106</v>
      </c>
    </row>
    <row r="114" spans="1:65" s="15" customFormat="1" ht="11.25">
      <c r="B114" s="208"/>
      <c r="C114" s="209"/>
      <c r="D114" s="182" t="s">
        <v>117</v>
      </c>
      <c r="E114" s="210" t="s">
        <v>21</v>
      </c>
      <c r="F114" s="211" t="s">
        <v>121</v>
      </c>
      <c r="G114" s="209"/>
      <c r="H114" s="212">
        <v>10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117</v>
      </c>
      <c r="AU114" s="218" t="s">
        <v>80</v>
      </c>
      <c r="AV114" s="15" t="s">
        <v>113</v>
      </c>
      <c r="AW114" s="15" t="s">
        <v>34</v>
      </c>
      <c r="AX114" s="15" t="s">
        <v>78</v>
      </c>
      <c r="AY114" s="218" t="s">
        <v>106</v>
      </c>
    </row>
    <row r="115" spans="1:65" s="2" customFormat="1" ht="24.2" customHeight="1">
      <c r="A115" s="35"/>
      <c r="B115" s="36"/>
      <c r="C115" s="169" t="s">
        <v>169</v>
      </c>
      <c r="D115" s="169" t="s">
        <v>108</v>
      </c>
      <c r="E115" s="170" t="s">
        <v>170</v>
      </c>
      <c r="F115" s="171" t="s">
        <v>171</v>
      </c>
      <c r="G115" s="172" t="s">
        <v>163</v>
      </c>
      <c r="H115" s="173">
        <v>10</v>
      </c>
      <c r="I115" s="174"/>
      <c r="J115" s="175">
        <f>ROUND(I115*H115,2)</f>
        <v>0</v>
      </c>
      <c r="K115" s="171" t="s">
        <v>112</v>
      </c>
      <c r="L115" s="40"/>
      <c r="M115" s="176" t="s">
        <v>21</v>
      </c>
      <c r="N115" s="177" t="s">
        <v>44</v>
      </c>
      <c r="O115" s="65"/>
      <c r="P115" s="178">
        <f>O115*H115</f>
        <v>0</v>
      </c>
      <c r="Q115" s="178">
        <v>6.0999999999999997E-4</v>
      </c>
      <c r="R115" s="178">
        <f>Q115*H115</f>
        <v>6.0999999999999995E-3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113</v>
      </c>
      <c r="AT115" s="180" t="s">
        <v>108</v>
      </c>
      <c r="AU115" s="180" t="s">
        <v>80</v>
      </c>
      <c r="AY115" s="18" t="s">
        <v>106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78</v>
      </c>
      <c r="BK115" s="181">
        <f>ROUND(I115*H115,2)</f>
        <v>0</v>
      </c>
      <c r="BL115" s="18" t="s">
        <v>113</v>
      </c>
      <c r="BM115" s="180" t="s">
        <v>172</v>
      </c>
    </row>
    <row r="116" spans="1:65" s="2" customFormat="1" ht="29.25">
      <c r="A116" s="35"/>
      <c r="B116" s="36"/>
      <c r="C116" s="37"/>
      <c r="D116" s="182" t="s">
        <v>115</v>
      </c>
      <c r="E116" s="37"/>
      <c r="F116" s="183" t="s">
        <v>173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115</v>
      </c>
      <c r="AU116" s="18" t="s">
        <v>80</v>
      </c>
    </row>
    <row r="117" spans="1:65" s="13" customFormat="1" ht="11.25">
      <c r="B117" s="187"/>
      <c r="C117" s="188"/>
      <c r="D117" s="182" t="s">
        <v>117</v>
      </c>
      <c r="E117" s="189" t="s">
        <v>21</v>
      </c>
      <c r="F117" s="190" t="s">
        <v>166</v>
      </c>
      <c r="G117" s="188"/>
      <c r="H117" s="189" t="s">
        <v>21</v>
      </c>
      <c r="I117" s="191"/>
      <c r="J117" s="188"/>
      <c r="K117" s="188"/>
      <c r="L117" s="192"/>
      <c r="M117" s="193"/>
      <c r="N117" s="194"/>
      <c r="O117" s="194"/>
      <c r="P117" s="194"/>
      <c r="Q117" s="194"/>
      <c r="R117" s="194"/>
      <c r="S117" s="194"/>
      <c r="T117" s="195"/>
      <c r="AT117" s="196" t="s">
        <v>117</v>
      </c>
      <c r="AU117" s="196" t="s">
        <v>80</v>
      </c>
      <c r="AV117" s="13" t="s">
        <v>78</v>
      </c>
      <c r="AW117" s="13" t="s">
        <v>34</v>
      </c>
      <c r="AX117" s="13" t="s">
        <v>73</v>
      </c>
      <c r="AY117" s="196" t="s">
        <v>106</v>
      </c>
    </row>
    <row r="118" spans="1:65" s="14" customFormat="1" ht="11.25">
      <c r="B118" s="197"/>
      <c r="C118" s="198"/>
      <c r="D118" s="182" t="s">
        <v>117</v>
      </c>
      <c r="E118" s="199" t="s">
        <v>21</v>
      </c>
      <c r="F118" s="200" t="s">
        <v>167</v>
      </c>
      <c r="G118" s="198"/>
      <c r="H118" s="201">
        <v>5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117</v>
      </c>
      <c r="AU118" s="207" t="s">
        <v>80</v>
      </c>
      <c r="AV118" s="14" t="s">
        <v>80</v>
      </c>
      <c r="AW118" s="14" t="s">
        <v>34</v>
      </c>
      <c r="AX118" s="14" t="s">
        <v>73</v>
      </c>
      <c r="AY118" s="207" t="s">
        <v>106</v>
      </c>
    </row>
    <row r="119" spans="1:65" s="14" customFormat="1" ht="11.25">
      <c r="B119" s="197"/>
      <c r="C119" s="198"/>
      <c r="D119" s="182" t="s">
        <v>117</v>
      </c>
      <c r="E119" s="199" t="s">
        <v>21</v>
      </c>
      <c r="F119" s="200" t="s">
        <v>168</v>
      </c>
      <c r="G119" s="198"/>
      <c r="H119" s="201">
        <v>5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117</v>
      </c>
      <c r="AU119" s="207" t="s">
        <v>80</v>
      </c>
      <c r="AV119" s="14" t="s">
        <v>80</v>
      </c>
      <c r="AW119" s="14" t="s">
        <v>34</v>
      </c>
      <c r="AX119" s="14" t="s">
        <v>73</v>
      </c>
      <c r="AY119" s="207" t="s">
        <v>106</v>
      </c>
    </row>
    <row r="120" spans="1:65" s="15" customFormat="1" ht="11.25">
      <c r="B120" s="208"/>
      <c r="C120" s="209"/>
      <c r="D120" s="182" t="s">
        <v>117</v>
      </c>
      <c r="E120" s="210" t="s">
        <v>21</v>
      </c>
      <c r="F120" s="211" t="s">
        <v>121</v>
      </c>
      <c r="G120" s="209"/>
      <c r="H120" s="212">
        <v>10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117</v>
      </c>
      <c r="AU120" s="218" t="s">
        <v>80</v>
      </c>
      <c r="AV120" s="15" t="s">
        <v>113</v>
      </c>
      <c r="AW120" s="15" t="s">
        <v>34</v>
      </c>
      <c r="AX120" s="15" t="s">
        <v>78</v>
      </c>
      <c r="AY120" s="218" t="s">
        <v>106</v>
      </c>
    </row>
    <row r="121" spans="1:65" s="2" customFormat="1" ht="14.45" customHeight="1">
      <c r="A121" s="35"/>
      <c r="B121" s="36"/>
      <c r="C121" s="169" t="s">
        <v>174</v>
      </c>
      <c r="D121" s="169" t="s">
        <v>108</v>
      </c>
      <c r="E121" s="170" t="s">
        <v>175</v>
      </c>
      <c r="F121" s="171" t="s">
        <v>176</v>
      </c>
      <c r="G121" s="172" t="s">
        <v>163</v>
      </c>
      <c r="H121" s="173">
        <v>10</v>
      </c>
      <c r="I121" s="174"/>
      <c r="J121" s="175">
        <f>ROUND(I121*H121,2)</f>
        <v>0</v>
      </c>
      <c r="K121" s="171" t="s">
        <v>112</v>
      </c>
      <c r="L121" s="40"/>
      <c r="M121" s="176" t="s">
        <v>21</v>
      </c>
      <c r="N121" s="177" t="s">
        <v>44</v>
      </c>
      <c r="O121" s="65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0" t="s">
        <v>113</v>
      </c>
      <c r="AT121" s="180" t="s">
        <v>108</v>
      </c>
      <c r="AU121" s="180" t="s">
        <v>80</v>
      </c>
      <c r="AY121" s="18" t="s">
        <v>106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8" t="s">
        <v>78</v>
      </c>
      <c r="BK121" s="181">
        <f>ROUND(I121*H121,2)</f>
        <v>0</v>
      </c>
      <c r="BL121" s="18" t="s">
        <v>113</v>
      </c>
      <c r="BM121" s="180" t="s">
        <v>177</v>
      </c>
    </row>
    <row r="122" spans="1:65" s="2" customFormat="1" ht="29.25">
      <c r="A122" s="35"/>
      <c r="B122" s="36"/>
      <c r="C122" s="37"/>
      <c r="D122" s="182" t="s">
        <v>115</v>
      </c>
      <c r="E122" s="37"/>
      <c r="F122" s="183" t="s">
        <v>178</v>
      </c>
      <c r="G122" s="37"/>
      <c r="H122" s="37"/>
      <c r="I122" s="184"/>
      <c r="J122" s="37"/>
      <c r="K122" s="37"/>
      <c r="L122" s="40"/>
      <c r="M122" s="185"/>
      <c r="N122" s="18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115</v>
      </c>
      <c r="AU122" s="18" t="s">
        <v>80</v>
      </c>
    </row>
    <row r="123" spans="1:65" s="13" customFormat="1" ht="11.25">
      <c r="B123" s="187"/>
      <c r="C123" s="188"/>
      <c r="D123" s="182" t="s">
        <v>117</v>
      </c>
      <c r="E123" s="189" t="s">
        <v>21</v>
      </c>
      <c r="F123" s="190" t="s">
        <v>179</v>
      </c>
      <c r="G123" s="188"/>
      <c r="H123" s="189" t="s">
        <v>21</v>
      </c>
      <c r="I123" s="191"/>
      <c r="J123" s="188"/>
      <c r="K123" s="188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117</v>
      </c>
      <c r="AU123" s="196" t="s">
        <v>80</v>
      </c>
      <c r="AV123" s="13" t="s">
        <v>78</v>
      </c>
      <c r="AW123" s="13" t="s">
        <v>34</v>
      </c>
      <c r="AX123" s="13" t="s">
        <v>73</v>
      </c>
      <c r="AY123" s="196" t="s">
        <v>106</v>
      </c>
    </row>
    <row r="124" spans="1:65" s="14" customFormat="1" ht="11.25">
      <c r="B124" s="197"/>
      <c r="C124" s="198"/>
      <c r="D124" s="182" t="s">
        <v>117</v>
      </c>
      <c r="E124" s="199" t="s">
        <v>21</v>
      </c>
      <c r="F124" s="200" t="s">
        <v>167</v>
      </c>
      <c r="G124" s="198"/>
      <c r="H124" s="201">
        <v>5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117</v>
      </c>
      <c r="AU124" s="207" t="s">
        <v>80</v>
      </c>
      <c r="AV124" s="14" t="s">
        <v>80</v>
      </c>
      <c r="AW124" s="14" t="s">
        <v>34</v>
      </c>
      <c r="AX124" s="14" t="s">
        <v>73</v>
      </c>
      <c r="AY124" s="207" t="s">
        <v>106</v>
      </c>
    </row>
    <row r="125" spans="1:65" s="14" customFormat="1" ht="11.25">
      <c r="B125" s="197"/>
      <c r="C125" s="198"/>
      <c r="D125" s="182" t="s">
        <v>117</v>
      </c>
      <c r="E125" s="199" t="s">
        <v>21</v>
      </c>
      <c r="F125" s="200" t="s">
        <v>168</v>
      </c>
      <c r="G125" s="198"/>
      <c r="H125" s="201">
        <v>5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117</v>
      </c>
      <c r="AU125" s="207" t="s">
        <v>80</v>
      </c>
      <c r="AV125" s="14" t="s">
        <v>80</v>
      </c>
      <c r="AW125" s="14" t="s">
        <v>34</v>
      </c>
      <c r="AX125" s="14" t="s">
        <v>73</v>
      </c>
      <c r="AY125" s="207" t="s">
        <v>106</v>
      </c>
    </row>
    <row r="126" spans="1:65" s="15" customFormat="1" ht="11.25">
      <c r="B126" s="208"/>
      <c r="C126" s="209"/>
      <c r="D126" s="182" t="s">
        <v>117</v>
      </c>
      <c r="E126" s="210" t="s">
        <v>21</v>
      </c>
      <c r="F126" s="211" t="s">
        <v>121</v>
      </c>
      <c r="G126" s="209"/>
      <c r="H126" s="212">
        <v>10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117</v>
      </c>
      <c r="AU126" s="218" t="s">
        <v>80</v>
      </c>
      <c r="AV126" s="15" t="s">
        <v>113</v>
      </c>
      <c r="AW126" s="15" t="s">
        <v>34</v>
      </c>
      <c r="AX126" s="15" t="s">
        <v>78</v>
      </c>
      <c r="AY126" s="218" t="s">
        <v>106</v>
      </c>
    </row>
    <row r="127" spans="1:65" s="2" customFormat="1" ht="24.2" customHeight="1">
      <c r="A127" s="35"/>
      <c r="B127" s="36"/>
      <c r="C127" s="169" t="s">
        <v>180</v>
      </c>
      <c r="D127" s="169" t="s">
        <v>108</v>
      </c>
      <c r="E127" s="170" t="s">
        <v>181</v>
      </c>
      <c r="F127" s="171" t="s">
        <v>182</v>
      </c>
      <c r="G127" s="172" t="s">
        <v>111</v>
      </c>
      <c r="H127" s="173">
        <v>7500</v>
      </c>
      <c r="I127" s="174"/>
      <c r="J127" s="175">
        <f>ROUND(I127*H127,2)</f>
        <v>0</v>
      </c>
      <c r="K127" s="171" t="s">
        <v>112</v>
      </c>
      <c r="L127" s="40"/>
      <c r="M127" s="176" t="s">
        <v>21</v>
      </c>
      <c r="N127" s="177" t="s">
        <v>44</v>
      </c>
      <c r="O127" s="65"/>
      <c r="P127" s="178">
        <f>O127*H127</f>
        <v>0</v>
      </c>
      <c r="Q127" s="178">
        <v>0</v>
      </c>
      <c r="R127" s="178">
        <f>Q127*H127</f>
        <v>0</v>
      </c>
      <c r="S127" s="178">
        <v>0.02</v>
      </c>
      <c r="T127" s="179">
        <f>S127*H127</f>
        <v>150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113</v>
      </c>
      <c r="AT127" s="180" t="s">
        <v>108</v>
      </c>
      <c r="AU127" s="180" t="s">
        <v>80</v>
      </c>
      <c r="AY127" s="18" t="s">
        <v>106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8" t="s">
        <v>78</v>
      </c>
      <c r="BK127" s="181">
        <f>ROUND(I127*H127,2)</f>
        <v>0</v>
      </c>
      <c r="BL127" s="18" t="s">
        <v>113</v>
      </c>
      <c r="BM127" s="180" t="s">
        <v>183</v>
      </c>
    </row>
    <row r="128" spans="1:65" s="2" customFormat="1" ht="78">
      <c r="A128" s="35"/>
      <c r="B128" s="36"/>
      <c r="C128" s="37"/>
      <c r="D128" s="182" t="s">
        <v>115</v>
      </c>
      <c r="E128" s="37"/>
      <c r="F128" s="183" t="s">
        <v>184</v>
      </c>
      <c r="G128" s="37"/>
      <c r="H128" s="37"/>
      <c r="I128" s="184"/>
      <c r="J128" s="37"/>
      <c r="K128" s="37"/>
      <c r="L128" s="40"/>
      <c r="M128" s="185"/>
      <c r="N128" s="18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115</v>
      </c>
      <c r="AU128" s="18" t="s">
        <v>80</v>
      </c>
    </row>
    <row r="129" spans="1:65" s="14" customFormat="1" ht="11.25">
      <c r="B129" s="197"/>
      <c r="C129" s="198"/>
      <c r="D129" s="182" t="s">
        <v>117</v>
      </c>
      <c r="E129" s="199" t="s">
        <v>21</v>
      </c>
      <c r="F129" s="200" t="s">
        <v>141</v>
      </c>
      <c r="G129" s="198"/>
      <c r="H129" s="201">
        <v>7500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117</v>
      </c>
      <c r="AU129" s="207" t="s">
        <v>80</v>
      </c>
      <c r="AV129" s="14" t="s">
        <v>80</v>
      </c>
      <c r="AW129" s="14" t="s">
        <v>34</v>
      </c>
      <c r="AX129" s="14" t="s">
        <v>78</v>
      </c>
      <c r="AY129" s="207" t="s">
        <v>106</v>
      </c>
    </row>
    <row r="130" spans="1:65" s="2" customFormat="1" ht="37.9" customHeight="1">
      <c r="A130" s="35"/>
      <c r="B130" s="36"/>
      <c r="C130" s="169" t="s">
        <v>185</v>
      </c>
      <c r="D130" s="169" t="s">
        <v>108</v>
      </c>
      <c r="E130" s="170" t="s">
        <v>186</v>
      </c>
      <c r="F130" s="171" t="s">
        <v>187</v>
      </c>
      <c r="G130" s="172" t="s">
        <v>111</v>
      </c>
      <c r="H130" s="173">
        <v>1500</v>
      </c>
      <c r="I130" s="174"/>
      <c r="J130" s="175">
        <f>ROUND(I130*H130,2)</f>
        <v>0</v>
      </c>
      <c r="K130" s="171" t="s">
        <v>112</v>
      </c>
      <c r="L130" s="40"/>
      <c r="M130" s="176" t="s">
        <v>21</v>
      </c>
      <c r="N130" s="177" t="s">
        <v>44</v>
      </c>
      <c r="O130" s="65"/>
      <c r="P130" s="178">
        <f>O130*H130</f>
        <v>0</v>
      </c>
      <c r="Q130" s="178">
        <v>0</v>
      </c>
      <c r="R130" s="178">
        <f>Q130*H130</f>
        <v>0</v>
      </c>
      <c r="S130" s="178">
        <v>0.126</v>
      </c>
      <c r="T130" s="179">
        <f>S130*H130</f>
        <v>189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113</v>
      </c>
      <c r="AT130" s="180" t="s">
        <v>108</v>
      </c>
      <c r="AU130" s="180" t="s">
        <v>80</v>
      </c>
      <c r="AY130" s="18" t="s">
        <v>106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8" t="s">
        <v>78</v>
      </c>
      <c r="BK130" s="181">
        <f>ROUND(I130*H130,2)</f>
        <v>0</v>
      </c>
      <c r="BL130" s="18" t="s">
        <v>113</v>
      </c>
      <c r="BM130" s="180" t="s">
        <v>188</v>
      </c>
    </row>
    <row r="131" spans="1:65" s="2" customFormat="1" ht="39">
      <c r="A131" s="35"/>
      <c r="B131" s="36"/>
      <c r="C131" s="37"/>
      <c r="D131" s="182" t="s">
        <v>115</v>
      </c>
      <c r="E131" s="37"/>
      <c r="F131" s="183" t="s">
        <v>189</v>
      </c>
      <c r="G131" s="37"/>
      <c r="H131" s="37"/>
      <c r="I131" s="184"/>
      <c r="J131" s="37"/>
      <c r="K131" s="37"/>
      <c r="L131" s="40"/>
      <c r="M131" s="185"/>
      <c r="N131" s="18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115</v>
      </c>
      <c r="AU131" s="18" t="s">
        <v>80</v>
      </c>
    </row>
    <row r="132" spans="1:65" s="13" customFormat="1" ht="11.25">
      <c r="B132" s="187"/>
      <c r="C132" s="188"/>
      <c r="D132" s="182" t="s">
        <v>117</v>
      </c>
      <c r="E132" s="189" t="s">
        <v>21</v>
      </c>
      <c r="F132" s="190" t="s">
        <v>190</v>
      </c>
      <c r="G132" s="188"/>
      <c r="H132" s="189" t="s">
        <v>21</v>
      </c>
      <c r="I132" s="191"/>
      <c r="J132" s="188"/>
      <c r="K132" s="188"/>
      <c r="L132" s="192"/>
      <c r="M132" s="193"/>
      <c r="N132" s="194"/>
      <c r="O132" s="194"/>
      <c r="P132" s="194"/>
      <c r="Q132" s="194"/>
      <c r="R132" s="194"/>
      <c r="S132" s="194"/>
      <c r="T132" s="195"/>
      <c r="AT132" s="196" t="s">
        <v>117</v>
      </c>
      <c r="AU132" s="196" t="s">
        <v>80</v>
      </c>
      <c r="AV132" s="13" t="s">
        <v>78</v>
      </c>
      <c r="AW132" s="13" t="s">
        <v>34</v>
      </c>
      <c r="AX132" s="13" t="s">
        <v>73</v>
      </c>
      <c r="AY132" s="196" t="s">
        <v>106</v>
      </c>
    </row>
    <row r="133" spans="1:65" s="14" customFormat="1" ht="11.25">
      <c r="B133" s="197"/>
      <c r="C133" s="198"/>
      <c r="D133" s="182" t="s">
        <v>117</v>
      </c>
      <c r="E133" s="199" t="s">
        <v>21</v>
      </c>
      <c r="F133" s="200" t="s">
        <v>136</v>
      </c>
      <c r="G133" s="198"/>
      <c r="H133" s="201">
        <v>1500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117</v>
      </c>
      <c r="AU133" s="207" t="s">
        <v>80</v>
      </c>
      <c r="AV133" s="14" t="s">
        <v>80</v>
      </c>
      <c r="AW133" s="14" t="s">
        <v>34</v>
      </c>
      <c r="AX133" s="14" t="s">
        <v>78</v>
      </c>
      <c r="AY133" s="207" t="s">
        <v>106</v>
      </c>
    </row>
    <row r="134" spans="1:65" s="12" customFormat="1" ht="22.9" customHeight="1">
      <c r="B134" s="153"/>
      <c r="C134" s="154"/>
      <c r="D134" s="155" t="s">
        <v>72</v>
      </c>
      <c r="E134" s="167" t="s">
        <v>191</v>
      </c>
      <c r="F134" s="167" t="s">
        <v>192</v>
      </c>
      <c r="G134" s="154"/>
      <c r="H134" s="154"/>
      <c r="I134" s="157"/>
      <c r="J134" s="168">
        <f>BK134</f>
        <v>0</v>
      </c>
      <c r="K134" s="154"/>
      <c r="L134" s="159"/>
      <c r="M134" s="160"/>
      <c r="N134" s="161"/>
      <c r="O134" s="161"/>
      <c r="P134" s="162">
        <f>SUM(P135:P136)</f>
        <v>0</v>
      </c>
      <c r="Q134" s="161"/>
      <c r="R134" s="162">
        <f>SUM(R135:R136)</f>
        <v>0</v>
      </c>
      <c r="S134" s="161"/>
      <c r="T134" s="163">
        <f>SUM(T135:T136)</f>
        <v>0</v>
      </c>
      <c r="AR134" s="164" t="s">
        <v>78</v>
      </c>
      <c r="AT134" s="165" t="s">
        <v>72</v>
      </c>
      <c r="AU134" s="165" t="s">
        <v>78</v>
      </c>
      <c r="AY134" s="164" t="s">
        <v>106</v>
      </c>
      <c r="BK134" s="166">
        <f>SUM(BK135:BK136)</f>
        <v>0</v>
      </c>
    </row>
    <row r="135" spans="1:65" s="2" customFormat="1" ht="24.2" customHeight="1">
      <c r="A135" s="35"/>
      <c r="B135" s="36"/>
      <c r="C135" s="169" t="s">
        <v>193</v>
      </c>
      <c r="D135" s="169" t="s">
        <v>108</v>
      </c>
      <c r="E135" s="170" t="s">
        <v>194</v>
      </c>
      <c r="F135" s="171" t="s">
        <v>195</v>
      </c>
      <c r="G135" s="172" t="s">
        <v>196</v>
      </c>
      <c r="H135" s="173">
        <v>1495.5540000000001</v>
      </c>
      <c r="I135" s="174"/>
      <c r="J135" s="175">
        <f>ROUND(I135*H135,2)</f>
        <v>0</v>
      </c>
      <c r="K135" s="171" t="s">
        <v>112</v>
      </c>
      <c r="L135" s="40"/>
      <c r="M135" s="176" t="s">
        <v>21</v>
      </c>
      <c r="N135" s="177" t="s">
        <v>44</v>
      </c>
      <c r="O135" s="65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113</v>
      </c>
      <c r="AT135" s="180" t="s">
        <v>108</v>
      </c>
      <c r="AU135" s="180" t="s">
        <v>80</v>
      </c>
      <c r="AY135" s="18" t="s">
        <v>106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8" t="s">
        <v>78</v>
      </c>
      <c r="BK135" s="181">
        <f>ROUND(I135*H135,2)</f>
        <v>0</v>
      </c>
      <c r="BL135" s="18" t="s">
        <v>113</v>
      </c>
      <c r="BM135" s="180" t="s">
        <v>197</v>
      </c>
    </row>
    <row r="136" spans="1:65" s="2" customFormat="1" ht="29.25">
      <c r="A136" s="35"/>
      <c r="B136" s="36"/>
      <c r="C136" s="37"/>
      <c r="D136" s="182" t="s">
        <v>115</v>
      </c>
      <c r="E136" s="37"/>
      <c r="F136" s="183" t="s">
        <v>198</v>
      </c>
      <c r="G136" s="37"/>
      <c r="H136" s="37"/>
      <c r="I136" s="184"/>
      <c r="J136" s="37"/>
      <c r="K136" s="37"/>
      <c r="L136" s="40"/>
      <c r="M136" s="219"/>
      <c r="N136" s="220"/>
      <c r="O136" s="221"/>
      <c r="P136" s="221"/>
      <c r="Q136" s="221"/>
      <c r="R136" s="221"/>
      <c r="S136" s="221"/>
      <c r="T136" s="22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115</v>
      </c>
      <c r="AU136" s="18" t="s">
        <v>80</v>
      </c>
    </row>
    <row r="137" spans="1:65" s="2" customFormat="1" ht="6.95" customHeight="1">
      <c r="A137" s="35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hr2xFFUzbQxWGJuwAiLbRun0hCB/awaAccyZilhqjG6k8WmT1/GqkPg7LZKg9nhQVB0yZt09kAcwJa2QdvoS0w==" saltValue="7ywpcefQt7/U8Trh16PWorBUi8nZ8fj1NUHYtWspRCM19JVxAebVd9V1W/TKAZUBnC79iGNBPb0ZLjfwu720eg==" spinCount="100000" sheet="1" objects="1" scenarios="1" formatColumns="0" formatRows="0" autoFilter="0"/>
  <autoFilter ref="C77:K136"/>
  <mergeCells count="6">
    <mergeCell ref="L2:V2"/>
    <mergeCell ref="E7:H7"/>
    <mergeCell ref="E16:H16"/>
    <mergeCell ref="E25:H25"/>
    <mergeCell ref="E46:H46"/>
    <mergeCell ref="E70:H7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6" customFormat="1" ht="45" customHeight="1">
      <c r="B3" s="227"/>
      <c r="C3" s="351" t="s">
        <v>199</v>
      </c>
      <c r="D3" s="351"/>
      <c r="E3" s="351"/>
      <c r="F3" s="351"/>
      <c r="G3" s="351"/>
      <c r="H3" s="351"/>
      <c r="I3" s="351"/>
      <c r="J3" s="351"/>
      <c r="K3" s="228"/>
    </row>
    <row r="4" spans="2:11" s="1" customFormat="1" ht="25.5" customHeight="1">
      <c r="B4" s="229"/>
      <c r="C4" s="356" t="s">
        <v>200</v>
      </c>
      <c r="D4" s="356"/>
      <c r="E4" s="356"/>
      <c r="F4" s="356"/>
      <c r="G4" s="356"/>
      <c r="H4" s="356"/>
      <c r="I4" s="356"/>
      <c r="J4" s="356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5" t="s">
        <v>201</v>
      </c>
      <c r="D6" s="355"/>
      <c r="E6" s="355"/>
      <c r="F6" s="355"/>
      <c r="G6" s="355"/>
      <c r="H6" s="355"/>
      <c r="I6" s="355"/>
      <c r="J6" s="355"/>
      <c r="K6" s="230"/>
    </row>
    <row r="7" spans="2:11" s="1" customFormat="1" ht="15" customHeight="1">
      <c r="B7" s="233"/>
      <c r="C7" s="355" t="s">
        <v>202</v>
      </c>
      <c r="D7" s="355"/>
      <c r="E7" s="355"/>
      <c r="F7" s="355"/>
      <c r="G7" s="355"/>
      <c r="H7" s="355"/>
      <c r="I7" s="355"/>
      <c r="J7" s="355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5" t="s">
        <v>203</v>
      </c>
      <c r="D9" s="355"/>
      <c r="E9" s="355"/>
      <c r="F9" s="355"/>
      <c r="G9" s="355"/>
      <c r="H9" s="355"/>
      <c r="I9" s="355"/>
      <c r="J9" s="355"/>
      <c r="K9" s="230"/>
    </row>
    <row r="10" spans="2:11" s="1" customFormat="1" ht="15" customHeight="1">
      <c r="B10" s="233"/>
      <c r="C10" s="232"/>
      <c r="D10" s="355" t="s">
        <v>204</v>
      </c>
      <c r="E10" s="355"/>
      <c r="F10" s="355"/>
      <c r="G10" s="355"/>
      <c r="H10" s="355"/>
      <c r="I10" s="355"/>
      <c r="J10" s="355"/>
      <c r="K10" s="230"/>
    </row>
    <row r="11" spans="2:11" s="1" customFormat="1" ht="15" customHeight="1">
      <c r="B11" s="233"/>
      <c r="C11" s="234"/>
      <c r="D11" s="355" t="s">
        <v>205</v>
      </c>
      <c r="E11" s="355"/>
      <c r="F11" s="355"/>
      <c r="G11" s="355"/>
      <c r="H11" s="355"/>
      <c r="I11" s="355"/>
      <c r="J11" s="355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206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5" t="s">
        <v>207</v>
      </c>
      <c r="E15" s="355"/>
      <c r="F15" s="355"/>
      <c r="G15" s="355"/>
      <c r="H15" s="355"/>
      <c r="I15" s="355"/>
      <c r="J15" s="355"/>
      <c r="K15" s="230"/>
    </row>
    <row r="16" spans="2:11" s="1" customFormat="1" ht="15" customHeight="1">
      <c r="B16" s="233"/>
      <c r="C16" s="234"/>
      <c r="D16" s="355" t="s">
        <v>208</v>
      </c>
      <c r="E16" s="355"/>
      <c r="F16" s="355"/>
      <c r="G16" s="355"/>
      <c r="H16" s="355"/>
      <c r="I16" s="355"/>
      <c r="J16" s="355"/>
      <c r="K16" s="230"/>
    </row>
    <row r="17" spans="2:11" s="1" customFormat="1" ht="15" customHeight="1">
      <c r="B17" s="233"/>
      <c r="C17" s="234"/>
      <c r="D17" s="355" t="s">
        <v>209</v>
      </c>
      <c r="E17" s="355"/>
      <c r="F17" s="355"/>
      <c r="G17" s="355"/>
      <c r="H17" s="355"/>
      <c r="I17" s="355"/>
      <c r="J17" s="355"/>
      <c r="K17" s="230"/>
    </row>
    <row r="18" spans="2:11" s="1" customFormat="1" ht="15" customHeight="1">
      <c r="B18" s="233"/>
      <c r="C18" s="234"/>
      <c r="D18" s="234"/>
      <c r="E18" s="236" t="s">
        <v>77</v>
      </c>
      <c r="F18" s="355" t="s">
        <v>210</v>
      </c>
      <c r="G18" s="355"/>
      <c r="H18" s="355"/>
      <c r="I18" s="355"/>
      <c r="J18" s="355"/>
      <c r="K18" s="230"/>
    </row>
    <row r="19" spans="2:11" s="1" customFormat="1" ht="15" customHeight="1">
      <c r="B19" s="233"/>
      <c r="C19" s="234"/>
      <c r="D19" s="234"/>
      <c r="E19" s="236" t="s">
        <v>211</v>
      </c>
      <c r="F19" s="355" t="s">
        <v>212</v>
      </c>
      <c r="G19" s="355"/>
      <c r="H19" s="355"/>
      <c r="I19" s="355"/>
      <c r="J19" s="355"/>
      <c r="K19" s="230"/>
    </row>
    <row r="20" spans="2:11" s="1" customFormat="1" ht="15" customHeight="1">
      <c r="B20" s="233"/>
      <c r="C20" s="234"/>
      <c r="D20" s="234"/>
      <c r="E20" s="236" t="s">
        <v>213</v>
      </c>
      <c r="F20" s="355" t="s">
        <v>214</v>
      </c>
      <c r="G20" s="355"/>
      <c r="H20" s="355"/>
      <c r="I20" s="355"/>
      <c r="J20" s="355"/>
      <c r="K20" s="230"/>
    </row>
    <row r="21" spans="2:11" s="1" customFormat="1" ht="15" customHeight="1">
      <c r="B21" s="233"/>
      <c r="C21" s="234"/>
      <c r="D21" s="234"/>
      <c r="E21" s="236" t="s">
        <v>215</v>
      </c>
      <c r="F21" s="355" t="s">
        <v>216</v>
      </c>
      <c r="G21" s="355"/>
      <c r="H21" s="355"/>
      <c r="I21" s="355"/>
      <c r="J21" s="355"/>
      <c r="K21" s="230"/>
    </row>
    <row r="22" spans="2:11" s="1" customFormat="1" ht="15" customHeight="1">
      <c r="B22" s="233"/>
      <c r="C22" s="234"/>
      <c r="D22" s="234"/>
      <c r="E22" s="236" t="s">
        <v>217</v>
      </c>
      <c r="F22" s="355" t="s">
        <v>218</v>
      </c>
      <c r="G22" s="355"/>
      <c r="H22" s="355"/>
      <c r="I22" s="355"/>
      <c r="J22" s="355"/>
      <c r="K22" s="230"/>
    </row>
    <row r="23" spans="2:11" s="1" customFormat="1" ht="15" customHeight="1">
      <c r="B23" s="233"/>
      <c r="C23" s="234"/>
      <c r="D23" s="234"/>
      <c r="E23" s="236" t="s">
        <v>219</v>
      </c>
      <c r="F23" s="355" t="s">
        <v>220</v>
      </c>
      <c r="G23" s="355"/>
      <c r="H23" s="355"/>
      <c r="I23" s="355"/>
      <c r="J23" s="355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5" t="s">
        <v>221</v>
      </c>
      <c r="D25" s="355"/>
      <c r="E25" s="355"/>
      <c r="F25" s="355"/>
      <c r="G25" s="355"/>
      <c r="H25" s="355"/>
      <c r="I25" s="355"/>
      <c r="J25" s="355"/>
      <c r="K25" s="230"/>
    </row>
    <row r="26" spans="2:11" s="1" customFormat="1" ht="15" customHeight="1">
      <c r="B26" s="233"/>
      <c r="C26" s="355" t="s">
        <v>222</v>
      </c>
      <c r="D26" s="355"/>
      <c r="E26" s="355"/>
      <c r="F26" s="355"/>
      <c r="G26" s="355"/>
      <c r="H26" s="355"/>
      <c r="I26" s="355"/>
      <c r="J26" s="355"/>
      <c r="K26" s="230"/>
    </row>
    <row r="27" spans="2:11" s="1" customFormat="1" ht="15" customHeight="1">
      <c r="B27" s="233"/>
      <c r="C27" s="232"/>
      <c r="D27" s="355" t="s">
        <v>223</v>
      </c>
      <c r="E27" s="355"/>
      <c r="F27" s="355"/>
      <c r="G27" s="355"/>
      <c r="H27" s="355"/>
      <c r="I27" s="355"/>
      <c r="J27" s="355"/>
      <c r="K27" s="230"/>
    </row>
    <row r="28" spans="2:11" s="1" customFormat="1" ht="15" customHeight="1">
      <c r="B28" s="233"/>
      <c r="C28" s="234"/>
      <c r="D28" s="355" t="s">
        <v>224</v>
      </c>
      <c r="E28" s="355"/>
      <c r="F28" s="355"/>
      <c r="G28" s="355"/>
      <c r="H28" s="355"/>
      <c r="I28" s="355"/>
      <c r="J28" s="355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5" t="s">
        <v>225</v>
      </c>
      <c r="E30" s="355"/>
      <c r="F30" s="355"/>
      <c r="G30" s="355"/>
      <c r="H30" s="355"/>
      <c r="I30" s="355"/>
      <c r="J30" s="355"/>
      <c r="K30" s="230"/>
    </row>
    <row r="31" spans="2:11" s="1" customFormat="1" ht="15" customHeight="1">
      <c r="B31" s="233"/>
      <c r="C31" s="234"/>
      <c r="D31" s="355" t="s">
        <v>226</v>
      </c>
      <c r="E31" s="355"/>
      <c r="F31" s="355"/>
      <c r="G31" s="355"/>
      <c r="H31" s="355"/>
      <c r="I31" s="355"/>
      <c r="J31" s="355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5" t="s">
        <v>227</v>
      </c>
      <c r="E33" s="355"/>
      <c r="F33" s="355"/>
      <c r="G33" s="355"/>
      <c r="H33" s="355"/>
      <c r="I33" s="355"/>
      <c r="J33" s="355"/>
      <c r="K33" s="230"/>
    </row>
    <row r="34" spans="2:11" s="1" customFormat="1" ht="15" customHeight="1">
      <c r="B34" s="233"/>
      <c r="C34" s="234"/>
      <c r="D34" s="355" t="s">
        <v>228</v>
      </c>
      <c r="E34" s="355"/>
      <c r="F34" s="355"/>
      <c r="G34" s="355"/>
      <c r="H34" s="355"/>
      <c r="I34" s="355"/>
      <c r="J34" s="355"/>
      <c r="K34" s="230"/>
    </row>
    <row r="35" spans="2:11" s="1" customFormat="1" ht="15" customHeight="1">
      <c r="B35" s="233"/>
      <c r="C35" s="234"/>
      <c r="D35" s="355" t="s">
        <v>229</v>
      </c>
      <c r="E35" s="355"/>
      <c r="F35" s="355"/>
      <c r="G35" s="355"/>
      <c r="H35" s="355"/>
      <c r="I35" s="355"/>
      <c r="J35" s="355"/>
      <c r="K35" s="230"/>
    </row>
    <row r="36" spans="2:11" s="1" customFormat="1" ht="15" customHeight="1">
      <c r="B36" s="233"/>
      <c r="C36" s="234"/>
      <c r="D36" s="232"/>
      <c r="E36" s="235" t="s">
        <v>92</v>
      </c>
      <c r="F36" s="232"/>
      <c r="G36" s="355" t="s">
        <v>230</v>
      </c>
      <c r="H36" s="355"/>
      <c r="I36" s="355"/>
      <c r="J36" s="355"/>
      <c r="K36" s="230"/>
    </row>
    <row r="37" spans="2:11" s="1" customFormat="1" ht="30.75" customHeight="1">
      <c r="B37" s="233"/>
      <c r="C37" s="234"/>
      <c r="D37" s="232"/>
      <c r="E37" s="235" t="s">
        <v>231</v>
      </c>
      <c r="F37" s="232"/>
      <c r="G37" s="355" t="s">
        <v>232</v>
      </c>
      <c r="H37" s="355"/>
      <c r="I37" s="355"/>
      <c r="J37" s="355"/>
      <c r="K37" s="230"/>
    </row>
    <row r="38" spans="2:11" s="1" customFormat="1" ht="15" customHeight="1">
      <c r="B38" s="233"/>
      <c r="C38" s="234"/>
      <c r="D38" s="232"/>
      <c r="E38" s="235" t="s">
        <v>54</v>
      </c>
      <c r="F38" s="232"/>
      <c r="G38" s="355" t="s">
        <v>233</v>
      </c>
      <c r="H38" s="355"/>
      <c r="I38" s="355"/>
      <c r="J38" s="355"/>
      <c r="K38" s="230"/>
    </row>
    <row r="39" spans="2:11" s="1" customFormat="1" ht="15" customHeight="1">
      <c r="B39" s="233"/>
      <c r="C39" s="234"/>
      <c r="D39" s="232"/>
      <c r="E39" s="235" t="s">
        <v>55</v>
      </c>
      <c r="F39" s="232"/>
      <c r="G39" s="355" t="s">
        <v>234</v>
      </c>
      <c r="H39" s="355"/>
      <c r="I39" s="355"/>
      <c r="J39" s="355"/>
      <c r="K39" s="230"/>
    </row>
    <row r="40" spans="2:11" s="1" customFormat="1" ht="15" customHeight="1">
      <c r="B40" s="233"/>
      <c r="C40" s="234"/>
      <c r="D40" s="232"/>
      <c r="E40" s="235" t="s">
        <v>93</v>
      </c>
      <c r="F40" s="232"/>
      <c r="G40" s="355" t="s">
        <v>235</v>
      </c>
      <c r="H40" s="355"/>
      <c r="I40" s="355"/>
      <c r="J40" s="355"/>
      <c r="K40" s="230"/>
    </row>
    <row r="41" spans="2:11" s="1" customFormat="1" ht="15" customHeight="1">
      <c r="B41" s="233"/>
      <c r="C41" s="234"/>
      <c r="D41" s="232"/>
      <c r="E41" s="235" t="s">
        <v>94</v>
      </c>
      <c r="F41" s="232"/>
      <c r="G41" s="355" t="s">
        <v>236</v>
      </c>
      <c r="H41" s="355"/>
      <c r="I41" s="355"/>
      <c r="J41" s="355"/>
      <c r="K41" s="230"/>
    </row>
    <row r="42" spans="2:11" s="1" customFormat="1" ht="15" customHeight="1">
      <c r="B42" s="233"/>
      <c r="C42" s="234"/>
      <c r="D42" s="232"/>
      <c r="E42" s="235" t="s">
        <v>237</v>
      </c>
      <c r="F42" s="232"/>
      <c r="G42" s="355" t="s">
        <v>238</v>
      </c>
      <c r="H42" s="355"/>
      <c r="I42" s="355"/>
      <c r="J42" s="355"/>
      <c r="K42" s="230"/>
    </row>
    <row r="43" spans="2:11" s="1" customFormat="1" ht="15" customHeight="1">
      <c r="B43" s="233"/>
      <c r="C43" s="234"/>
      <c r="D43" s="232"/>
      <c r="E43" s="235"/>
      <c r="F43" s="232"/>
      <c r="G43" s="355" t="s">
        <v>239</v>
      </c>
      <c r="H43" s="355"/>
      <c r="I43" s="355"/>
      <c r="J43" s="355"/>
      <c r="K43" s="230"/>
    </row>
    <row r="44" spans="2:11" s="1" customFormat="1" ht="15" customHeight="1">
      <c r="B44" s="233"/>
      <c r="C44" s="234"/>
      <c r="D44" s="232"/>
      <c r="E44" s="235" t="s">
        <v>240</v>
      </c>
      <c r="F44" s="232"/>
      <c r="G44" s="355" t="s">
        <v>241</v>
      </c>
      <c r="H44" s="355"/>
      <c r="I44" s="355"/>
      <c r="J44" s="355"/>
      <c r="K44" s="230"/>
    </row>
    <row r="45" spans="2:11" s="1" customFormat="1" ht="15" customHeight="1">
      <c r="B45" s="233"/>
      <c r="C45" s="234"/>
      <c r="D45" s="232"/>
      <c r="E45" s="235" t="s">
        <v>96</v>
      </c>
      <c r="F45" s="232"/>
      <c r="G45" s="355" t="s">
        <v>242</v>
      </c>
      <c r="H45" s="355"/>
      <c r="I45" s="355"/>
      <c r="J45" s="355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5" t="s">
        <v>243</v>
      </c>
      <c r="E47" s="355"/>
      <c r="F47" s="355"/>
      <c r="G47" s="355"/>
      <c r="H47" s="355"/>
      <c r="I47" s="355"/>
      <c r="J47" s="355"/>
      <c r="K47" s="230"/>
    </row>
    <row r="48" spans="2:11" s="1" customFormat="1" ht="15" customHeight="1">
      <c r="B48" s="233"/>
      <c r="C48" s="234"/>
      <c r="D48" s="234"/>
      <c r="E48" s="355" t="s">
        <v>244</v>
      </c>
      <c r="F48" s="355"/>
      <c r="G48" s="355"/>
      <c r="H48" s="355"/>
      <c r="I48" s="355"/>
      <c r="J48" s="355"/>
      <c r="K48" s="230"/>
    </row>
    <row r="49" spans="2:11" s="1" customFormat="1" ht="15" customHeight="1">
      <c r="B49" s="233"/>
      <c r="C49" s="234"/>
      <c r="D49" s="234"/>
      <c r="E49" s="355" t="s">
        <v>245</v>
      </c>
      <c r="F49" s="355"/>
      <c r="G49" s="355"/>
      <c r="H49" s="355"/>
      <c r="I49" s="355"/>
      <c r="J49" s="355"/>
      <c r="K49" s="230"/>
    </row>
    <row r="50" spans="2:11" s="1" customFormat="1" ht="15" customHeight="1">
      <c r="B50" s="233"/>
      <c r="C50" s="234"/>
      <c r="D50" s="234"/>
      <c r="E50" s="355" t="s">
        <v>246</v>
      </c>
      <c r="F50" s="355"/>
      <c r="G50" s="355"/>
      <c r="H50" s="355"/>
      <c r="I50" s="355"/>
      <c r="J50" s="355"/>
      <c r="K50" s="230"/>
    </row>
    <row r="51" spans="2:11" s="1" customFormat="1" ht="15" customHeight="1">
      <c r="B51" s="233"/>
      <c r="C51" s="234"/>
      <c r="D51" s="355" t="s">
        <v>247</v>
      </c>
      <c r="E51" s="355"/>
      <c r="F51" s="355"/>
      <c r="G51" s="355"/>
      <c r="H51" s="355"/>
      <c r="I51" s="355"/>
      <c r="J51" s="355"/>
      <c r="K51" s="230"/>
    </row>
    <row r="52" spans="2:11" s="1" customFormat="1" ht="25.5" customHeight="1">
      <c r="B52" s="229"/>
      <c r="C52" s="356" t="s">
        <v>248</v>
      </c>
      <c r="D52" s="356"/>
      <c r="E52" s="356"/>
      <c r="F52" s="356"/>
      <c r="G52" s="356"/>
      <c r="H52" s="356"/>
      <c r="I52" s="356"/>
      <c r="J52" s="356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5" t="s">
        <v>249</v>
      </c>
      <c r="D54" s="355"/>
      <c r="E54" s="355"/>
      <c r="F54" s="355"/>
      <c r="G54" s="355"/>
      <c r="H54" s="355"/>
      <c r="I54" s="355"/>
      <c r="J54" s="355"/>
      <c r="K54" s="230"/>
    </row>
    <row r="55" spans="2:11" s="1" customFormat="1" ht="15" customHeight="1">
      <c r="B55" s="229"/>
      <c r="C55" s="355" t="s">
        <v>250</v>
      </c>
      <c r="D55" s="355"/>
      <c r="E55" s="355"/>
      <c r="F55" s="355"/>
      <c r="G55" s="355"/>
      <c r="H55" s="355"/>
      <c r="I55" s="355"/>
      <c r="J55" s="355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5" t="s">
        <v>251</v>
      </c>
      <c r="D57" s="355"/>
      <c r="E57" s="355"/>
      <c r="F57" s="355"/>
      <c r="G57" s="355"/>
      <c r="H57" s="355"/>
      <c r="I57" s="355"/>
      <c r="J57" s="355"/>
      <c r="K57" s="230"/>
    </row>
    <row r="58" spans="2:11" s="1" customFormat="1" ht="15" customHeight="1">
      <c r="B58" s="229"/>
      <c r="C58" s="234"/>
      <c r="D58" s="355" t="s">
        <v>252</v>
      </c>
      <c r="E58" s="355"/>
      <c r="F58" s="355"/>
      <c r="G58" s="355"/>
      <c r="H58" s="355"/>
      <c r="I58" s="355"/>
      <c r="J58" s="355"/>
      <c r="K58" s="230"/>
    </row>
    <row r="59" spans="2:11" s="1" customFormat="1" ht="15" customHeight="1">
      <c r="B59" s="229"/>
      <c r="C59" s="234"/>
      <c r="D59" s="355" t="s">
        <v>253</v>
      </c>
      <c r="E59" s="355"/>
      <c r="F59" s="355"/>
      <c r="G59" s="355"/>
      <c r="H59" s="355"/>
      <c r="I59" s="355"/>
      <c r="J59" s="355"/>
      <c r="K59" s="230"/>
    </row>
    <row r="60" spans="2:11" s="1" customFormat="1" ht="15" customHeight="1">
      <c r="B60" s="229"/>
      <c r="C60" s="234"/>
      <c r="D60" s="355" t="s">
        <v>254</v>
      </c>
      <c r="E60" s="355"/>
      <c r="F60" s="355"/>
      <c r="G60" s="355"/>
      <c r="H60" s="355"/>
      <c r="I60" s="355"/>
      <c r="J60" s="355"/>
      <c r="K60" s="230"/>
    </row>
    <row r="61" spans="2:11" s="1" customFormat="1" ht="15" customHeight="1">
      <c r="B61" s="229"/>
      <c r="C61" s="234"/>
      <c r="D61" s="355" t="s">
        <v>255</v>
      </c>
      <c r="E61" s="355"/>
      <c r="F61" s="355"/>
      <c r="G61" s="355"/>
      <c r="H61" s="355"/>
      <c r="I61" s="355"/>
      <c r="J61" s="355"/>
      <c r="K61" s="230"/>
    </row>
    <row r="62" spans="2:11" s="1" customFormat="1" ht="15" customHeight="1">
      <c r="B62" s="229"/>
      <c r="C62" s="234"/>
      <c r="D62" s="357" t="s">
        <v>256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>
      <c r="B63" s="229"/>
      <c r="C63" s="234"/>
      <c r="D63" s="355" t="s">
        <v>257</v>
      </c>
      <c r="E63" s="355"/>
      <c r="F63" s="355"/>
      <c r="G63" s="355"/>
      <c r="H63" s="355"/>
      <c r="I63" s="355"/>
      <c r="J63" s="355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5" t="s">
        <v>258</v>
      </c>
      <c r="E65" s="355"/>
      <c r="F65" s="355"/>
      <c r="G65" s="355"/>
      <c r="H65" s="355"/>
      <c r="I65" s="355"/>
      <c r="J65" s="355"/>
      <c r="K65" s="230"/>
    </row>
    <row r="66" spans="2:11" s="1" customFormat="1" ht="15" customHeight="1">
      <c r="B66" s="229"/>
      <c r="C66" s="234"/>
      <c r="D66" s="357" t="s">
        <v>259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>
      <c r="B67" s="229"/>
      <c r="C67" s="234"/>
      <c r="D67" s="355" t="s">
        <v>260</v>
      </c>
      <c r="E67" s="355"/>
      <c r="F67" s="355"/>
      <c r="G67" s="355"/>
      <c r="H67" s="355"/>
      <c r="I67" s="355"/>
      <c r="J67" s="355"/>
      <c r="K67" s="230"/>
    </row>
    <row r="68" spans="2:11" s="1" customFormat="1" ht="15" customHeight="1">
      <c r="B68" s="229"/>
      <c r="C68" s="234"/>
      <c r="D68" s="355" t="s">
        <v>261</v>
      </c>
      <c r="E68" s="355"/>
      <c r="F68" s="355"/>
      <c r="G68" s="355"/>
      <c r="H68" s="355"/>
      <c r="I68" s="355"/>
      <c r="J68" s="355"/>
      <c r="K68" s="230"/>
    </row>
    <row r="69" spans="2:11" s="1" customFormat="1" ht="15" customHeight="1">
      <c r="B69" s="229"/>
      <c r="C69" s="234"/>
      <c r="D69" s="355" t="s">
        <v>262</v>
      </c>
      <c r="E69" s="355"/>
      <c r="F69" s="355"/>
      <c r="G69" s="355"/>
      <c r="H69" s="355"/>
      <c r="I69" s="355"/>
      <c r="J69" s="355"/>
      <c r="K69" s="230"/>
    </row>
    <row r="70" spans="2:11" s="1" customFormat="1" ht="15" customHeight="1">
      <c r="B70" s="229"/>
      <c r="C70" s="234"/>
      <c r="D70" s="355" t="s">
        <v>263</v>
      </c>
      <c r="E70" s="355"/>
      <c r="F70" s="355"/>
      <c r="G70" s="355"/>
      <c r="H70" s="355"/>
      <c r="I70" s="355"/>
      <c r="J70" s="355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0" t="s">
        <v>264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>
      <c r="B76" s="246"/>
      <c r="C76" s="248" t="s">
        <v>265</v>
      </c>
      <c r="D76" s="248"/>
      <c r="E76" s="248"/>
      <c r="F76" s="248" t="s">
        <v>266</v>
      </c>
      <c r="G76" s="249"/>
      <c r="H76" s="248" t="s">
        <v>55</v>
      </c>
      <c r="I76" s="248" t="s">
        <v>58</v>
      </c>
      <c r="J76" s="248" t="s">
        <v>267</v>
      </c>
      <c r="K76" s="247"/>
    </row>
    <row r="77" spans="2:11" s="1" customFormat="1" ht="17.25" customHeight="1">
      <c r="B77" s="246"/>
      <c r="C77" s="250" t="s">
        <v>268</v>
      </c>
      <c r="D77" s="250"/>
      <c r="E77" s="250"/>
      <c r="F77" s="251" t="s">
        <v>269</v>
      </c>
      <c r="G77" s="252"/>
      <c r="H77" s="250"/>
      <c r="I77" s="250"/>
      <c r="J77" s="250" t="s">
        <v>270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54</v>
      </c>
      <c r="D79" s="255"/>
      <c r="E79" s="255"/>
      <c r="F79" s="256" t="s">
        <v>271</v>
      </c>
      <c r="G79" s="257"/>
      <c r="H79" s="235" t="s">
        <v>272</v>
      </c>
      <c r="I79" s="235" t="s">
        <v>273</v>
      </c>
      <c r="J79" s="235">
        <v>20</v>
      </c>
      <c r="K79" s="247"/>
    </row>
    <row r="80" spans="2:11" s="1" customFormat="1" ht="15" customHeight="1">
      <c r="B80" s="246"/>
      <c r="C80" s="235" t="s">
        <v>274</v>
      </c>
      <c r="D80" s="235"/>
      <c r="E80" s="235"/>
      <c r="F80" s="256" t="s">
        <v>271</v>
      </c>
      <c r="G80" s="257"/>
      <c r="H80" s="235" t="s">
        <v>275</v>
      </c>
      <c r="I80" s="235" t="s">
        <v>273</v>
      </c>
      <c r="J80" s="235">
        <v>120</v>
      </c>
      <c r="K80" s="247"/>
    </row>
    <row r="81" spans="2:11" s="1" customFormat="1" ht="15" customHeight="1">
      <c r="B81" s="258"/>
      <c r="C81" s="235" t="s">
        <v>276</v>
      </c>
      <c r="D81" s="235"/>
      <c r="E81" s="235"/>
      <c r="F81" s="256" t="s">
        <v>277</v>
      </c>
      <c r="G81" s="257"/>
      <c r="H81" s="235" t="s">
        <v>278</v>
      </c>
      <c r="I81" s="235" t="s">
        <v>273</v>
      </c>
      <c r="J81" s="235">
        <v>50</v>
      </c>
      <c r="K81" s="247"/>
    </row>
    <row r="82" spans="2:11" s="1" customFormat="1" ht="15" customHeight="1">
      <c r="B82" s="258"/>
      <c r="C82" s="235" t="s">
        <v>279</v>
      </c>
      <c r="D82" s="235"/>
      <c r="E82" s="235"/>
      <c r="F82" s="256" t="s">
        <v>271</v>
      </c>
      <c r="G82" s="257"/>
      <c r="H82" s="235" t="s">
        <v>280</v>
      </c>
      <c r="I82" s="235" t="s">
        <v>281</v>
      </c>
      <c r="J82" s="235"/>
      <c r="K82" s="247"/>
    </row>
    <row r="83" spans="2:11" s="1" customFormat="1" ht="15" customHeight="1">
      <c r="B83" s="258"/>
      <c r="C83" s="259" t="s">
        <v>282</v>
      </c>
      <c r="D83" s="259"/>
      <c r="E83" s="259"/>
      <c r="F83" s="260" t="s">
        <v>277</v>
      </c>
      <c r="G83" s="259"/>
      <c r="H83" s="259" t="s">
        <v>283</v>
      </c>
      <c r="I83" s="259" t="s">
        <v>273</v>
      </c>
      <c r="J83" s="259">
        <v>15</v>
      </c>
      <c r="K83" s="247"/>
    </row>
    <row r="84" spans="2:11" s="1" customFormat="1" ht="15" customHeight="1">
      <c r="B84" s="258"/>
      <c r="C84" s="259" t="s">
        <v>284</v>
      </c>
      <c r="D84" s="259"/>
      <c r="E84" s="259"/>
      <c r="F84" s="260" t="s">
        <v>277</v>
      </c>
      <c r="G84" s="259"/>
      <c r="H84" s="259" t="s">
        <v>285</v>
      </c>
      <c r="I84" s="259" t="s">
        <v>273</v>
      </c>
      <c r="J84" s="259">
        <v>15</v>
      </c>
      <c r="K84" s="247"/>
    </row>
    <row r="85" spans="2:11" s="1" customFormat="1" ht="15" customHeight="1">
      <c r="B85" s="258"/>
      <c r="C85" s="259" t="s">
        <v>286</v>
      </c>
      <c r="D85" s="259"/>
      <c r="E85" s="259"/>
      <c r="F85" s="260" t="s">
        <v>277</v>
      </c>
      <c r="G85" s="259"/>
      <c r="H85" s="259" t="s">
        <v>287</v>
      </c>
      <c r="I85" s="259" t="s">
        <v>273</v>
      </c>
      <c r="J85" s="259">
        <v>20</v>
      </c>
      <c r="K85" s="247"/>
    </row>
    <row r="86" spans="2:11" s="1" customFormat="1" ht="15" customHeight="1">
      <c r="B86" s="258"/>
      <c r="C86" s="259" t="s">
        <v>288</v>
      </c>
      <c r="D86" s="259"/>
      <c r="E86" s="259"/>
      <c r="F86" s="260" t="s">
        <v>277</v>
      </c>
      <c r="G86" s="259"/>
      <c r="H86" s="259" t="s">
        <v>289</v>
      </c>
      <c r="I86" s="259" t="s">
        <v>273</v>
      </c>
      <c r="J86" s="259">
        <v>20</v>
      </c>
      <c r="K86" s="247"/>
    </row>
    <row r="87" spans="2:11" s="1" customFormat="1" ht="15" customHeight="1">
      <c r="B87" s="258"/>
      <c r="C87" s="235" t="s">
        <v>290</v>
      </c>
      <c r="D87" s="235"/>
      <c r="E87" s="235"/>
      <c r="F87" s="256" t="s">
        <v>277</v>
      </c>
      <c r="G87" s="257"/>
      <c r="H87" s="235" t="s">
        <v>291</v>
      </c>
      <c r="I87" s="235" t="s">
        <v>273</v>
      </c>
      <c r="J87" s="235">
        <v>50</v>
      </c>
      <c r="K87" s="247"/>
    </row>
    <row r="88" spans="2:11" s="1" customFormat="1" ht="15" customHeight="1">
      <c r="B88" s="258"/>
      <c r="C88" s="235" t="s">
        <v>292</v>
      </c>
      <c r="D88" s="235"/>
      <c r="E88" s="235"/>
      <c r="F88" s="256" t="s">
        <v>277</v>
      </c>
      <c r="G88" s="257"/>
      <c r="H88" s="235" t="s">
        <v>293</v>
      </c>
      <c r="I88" s="235" t="s">
        <v>273</v>
      </c>
      <c r="J88" s="235">
        <v>20</v>
      </c>
      <c r="K88" s="247"/>
    </row>
    <row r="89" spans="2:11" s="1" customFormat="1" ht="15" customHeight="1">
      <c r="B89" s="258"/>
      <c r="C89" s="235" t="s">
        <v>294</v>
      </c>
      <c r="D89" s="235"/>
      <c r="E89" s="235"/>
      <c r="F89" s="256" t="s">
        <v>277</v>
      </c>
      <c r="G89" s="257"/>
      <c r="H89" s="235" t="s">
        <v>295</v>
      </c>
      <c r="I89" s="235" t="s">
        <v>273</v>
      </c>
      <c r="J89" s="235">
        <v>20</v>
      </c>
      <c r="K89" s="247"/>
    </row>
    <row r="90" spans="2:11" s="1" customFormat="1" ht="15" customHeight="1">
      <c r="B90" s="258"/>
      <c r="C90" s="235" t="s">
        <v>296</v>
      </c>
      <c r="D90" s="235"/>
      <c r="E90" s="235"/>
      <c r="F90" s="256" t="s">
        <v>277</v>
      </c>
      <c r="G90" s="257"/>
      <c r="H90" s="235" t="s">
        <v>297</v>
      </c>
      <c r="I90" s="235" t="s">
        <v>273</v>
      </c>
      <c r="J90" s="235">
        <v>50</v>
      </c>
      <c r="K90" s="247"/>
    </row>
    <row r="91" spans="2:11" s="1" customFormat="1" ht="15" customHeight="1">
      <c r="B91" s="258"/>
      <c r="C91" s="235" t="s">
        <v>298</v>
      </c>
      <c r="D91" s="235"/>
      <c r="E91" s="235"/>
      <c r="F91" s="256" t="s">
        <v>277</v>
      </c>
      <c r="G91" s="257"/>
      <c r="H91" s="235" t="s">
        <v>298</v>
      </c>
      <c r="I91" s="235" t="s">
        <v>273</v>
      </c>
      <c r="J91" s="235">
        <v>50</v>
      </c>
      <c r="K91" s="247"/>
    </row>
    <row r="92" spans="2:11" s="1" customFormat="1" ht="15" customHeight="1">
      <c r="B92" s="258"/>
      <c r="C92" s="235" t="s">
        <v>299</v>
      </c>
      <c r="D92" s="235"/>
      <c r="E92" s="235"/>
      <c r="F92" s="256" t="s">
        <v>277</v>
      </c>
      <c r="G92" s="257"/>
      <c r="H92" s="235" t="s">
        <v>300</v>
      </c>
      <c r="I92" s="235" t="s">
        <v>273</v>
      </c>
      <c r="J92" s="235">
        <v>255</v>
      </c>
      <c r="K92" s="247"/>
    </row>
    <row r="93" spans="2:11" s="1" customFormat="1" ht="15" customHeight="1">
      <c r="B93" s="258"/>
      <c r="C93" s="235" t="s">
        <v>301</v>
      </c>
      <c r="D93" s="235"/>
      <c r="E93" s="235"/>
      <c r="F93" s="256" t="s">
        <v>271</v>
      </c>
      <c r="G93" s="257"/>
      <c r="H93" s="235" t="s">
        <v>302</v>
      </c>
      <c r="I93" s="235" t="s">
        <v>303</v>
      </c>
      <c r="J93" s="235"/>
      <c r="K93" s="247"/>
    </row>
    <row r="94" spans="2:11" s="1" customFormat="1" ht="15" customHeight="1">
      <c r="B94" s="258"/>
      <c r="C94" s="235" t="s">
        <v>304</v>
      </c>
      <c r="D94" s="235"/>
      <c r="E94" s="235"/>
      <c r="F94" s="256" t="s">
        <v>271</v>
      </c>
      <c r="G94" s="257"/>
      <c r="H94" s="235" t="s">
        <v>305</v>
      </c>
      <c r="I94" s="235" t="s">
        <v>306</v>
      </c>
      <c r="J94" s="235"/>
      <c r="K94" s="247"/>
    </row>
    <row r="95" spans="2:11" s="1" customFormat="1" ht="15" customHeight="1">
      <c r="B95" s="258"/>
      <c r="C95" s="235" t="s">
        <v>307</v>
      </c>
      <c r="D95" s="235"/>
      <c r="E95" s="235"/>
      <c r="F95" s="256" t="s">
        <v>271</v>
      </c>
      <c r="G95" s="257"/>
      <c r="H95" s="235" t="s">
        <v>307</v>
      </c>
      <c r="I95" s="235" t="s">
        <v>306</v>
      </c>
      <c r="J95" s="235"/>
      <c r="K95" s="247"/>
    </row>
    <row r="96" spans="2:11" s="1" customFormat="1" ht="15" customHeight="1">
      <c r="B96" s="258"/>
      <c r="C96" s="235" t="s">
        <v>39</v>
      </c>
      <c r="D96" s="235"/>
      <c r="E96" s="235"/>
      <c r="F96" s="256" t="s">
        <v>271</v>
      </c>
      <c r="G96" s="257"/>
      <c r="H96" s="235" t="s">
        <v>308</v>
      </c>
      <c r="I96" s="235" t="s">
        <v>306</v>
      </c>
      <c r="J96" s="235"/>
      <c r="K96" s="247"/>
    </row>
    <row r="97" spans="2:11" s="1" customFormat="1" ht="15" customHeight="1">
      <c r="B97" s="258"/>
      <c r="C97" s="235" t="s">
        <v>49</v>
      </c>
      <c r="D97" s="235"/>
      <c r="E97" s="235"/>
      <c r="F97" s="256" t="s">
        <v>271</v>
      </c>
      <c r="G97" s="257"/>
      <c r="H97" s="235" t="s">
        <v>309</v>
      </c>
      <c r="I97" s="235" t="s">
        <v>306</v>
      </c>
      <c r="J97" s="235"/>
      <c r="K97" s="247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0" t="s">
        <v>310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>
      <c r="B103" s="246"/>
      <c r="C103" s="248" t="s">
        <v>265</v>
      </c>
      <c r="D103" s="248"/>
      <c r="E103" s="248"/>
      <c r="F103" s="248" t="s">
        <v>266</v>
      </c>
      <c r="G103" s="249"/>
      <c r="H103" s="248" t="s">
        <v>55</v>
      </c>
      <c r="I103" s="248" t="s">
        <v>58</v>
      </c>
      <c r="J103" s="248" t="s">
        <v>267</v>
      </c>
      <c r="K103" s="247"/>
    </row>
    <row r="104" spans="2:11" s="1" customFormat="1" ht="17.25" customHeight="1">
      <c r="B104" s="246"/>
      <c r="C104" s="250" t="s">
        <v>268</v>
      </c>
      <c r="D104" s="250"/>
      <c r="E104" s="250"/>
      <c r="F104" s="251" t="s">
        <v>269</v>
      </c>
      <c r="G104" s="252"/>
      <c r="H104" s="250"/>
      <c r="I104" s="250"/>
      <c r="J104" s="250" t="s">
        <v>270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>
      <c r="B106" s="246"/>
      <c r="C106" s="235" t="s">
        <v>54</v>
      </c>
      <c r="D106" s="255"/>
      <c r="E106" s="255"/>
      <c r="F106" s="256" t="s">
        <v>271</v>
      </c>
      <c r="G106" s="235"/>
      <c r="H106" s="235" t="s">
        <v>311</v>
      </c>
      <c r="I106" s="235" t="s">
        <v>273</v>
      </c>
      <c r="J106" s="235">
        <v>20</v>
      </c>
      <c r="K106" s="247"/>
    </row>
    <row r="107" spans="2:11" s="1" customFormat="1" ht="15" customHeight="1">
      <c r="B107" s="246"/>
      <c r="C107" s="235" t="s">
        <v>274</v>
      </c>
      <c r="D107" s="235"/>
      <c r="E107" s="235"/>
      <c r="F107" s="256" t="s">
        <v>271</v>
      </c>
      <c r="G107" s="235"/>
      <c r="H107" s="235" t="s">
        <v>311</v>
      </c>
      <c r="I107" s="235" t="s">
        <v>273</v>
      </c>
      <c r="J107" s="235">
        <v>120</v>
      </c>
      <c r="K107" s="247"/>
    </row>
    <row r="108" spans="2:11" s="1" customFormat="1" ht="15" customHeight="1">
      <c r="B108" s="258"/>
      <c r="C108" s="235" t="s">
        <v>276</v>
      </c>
      <c r="D108" s="235"/>
      <c r="E108" s="235"/>
      <c r="F108" s="256" t="s">
        <v>277</v>
      </c>
      <c r="G108" s="235"/>
      <c r="H108" s="235" t="s">
        <v>311</v>
      </c>
      <c r="I108" s="235" t="s">
        <v>273</v>
      </c>
      <c r="J108" s="235">
        <v>50</v>
      </c>
      <c r="K108" s="247"/>
    </row>
    <row r="109" spans="2:11" s="1" customFormat="1" ht="15" customHeight="1">
      <c r="B109" s="258"/>
      <c r="C109" s="235" t="s">
        <v>279</v>
      </c>
      <c r="D109" s="235"/>
      <c r="E109" s="235"/>
      <c r="F109" s="256" t="s">
        <v>271</v>
      </c>
      <c r="G109" s="235"/>
      <c r="H109" s="235" t="s">
        <v>311</v>
      </c>
      <c r="I109" s="235" t="s">
        <v>281</v>
      </c>
      <c r="J109" s="235"/>
      <c r="K109" s="247"/>
    </row>
    <row r="110" spans="2:11" s="1" customFormat="1" ht="15" customHeight="1">
      <c r="B110" s="258"/>
      <c r="C110" s="235" t="s">
        <v>290</v>
      </c>
      <c r="D110" s="235"/>
      <c r="E110" s="235"/>
      <c r="F110" s="256" t="s">
        <v>277</v>
      </c>
      <c r="G110" s="235"/>
      <c r="H110" s="235" t="s">
        <v>311</v>
      </c>
      <c r="I110" s="235" t="s">
        <v>273</v>
      </c>
      <c r="J110" s="235">
        <v>50</v>
      </c>
      <c r="K110" s="247"/>
    </row>
    <row r="111" spans="2:11" s="1" customFormat="1" ht="15" customHeight="1">
      <c r="B111" s="258"/>
      <c r="C111" s="235" t="s">
        <v>298</v>
      </c>
      <c r="D111" s="235"/>
      <c r="E111" s="235"/>
      <c r="F111" s="256" t="s">
        <v>277</v>
      </c>
      <c r="G111" s="235"/>
      <c r="H111" s="235" t="s">
        <v>311</v>
      </c>
      <c r="I111" s="235" t="s">
        <v>273</v>
      </c>
      <c r="J111" s="235">
        <v>50</v>
      </c>
      <c r="K111" s="247"/>
    </row>
    <row r="112" spans="2:11" s="1" customFormat="1" ht="15" customHeight="1">
      <c r="B112" s="258"/>
      <c r="C112" s="235" t="s">
        <v>296</v>
      </c>
      <c r="D112" s="235"/>
      <c r="E112" s="235"/>
      <c r="F112" s="256" t="s">
        <v>277</v>
      </c>
      <c r="G112" s="235"/>
      <c r="H112" s="235" t="s">
        <v>311</v>
      </c>
      <c r="I112" s="235" t="s">
        <v>273</v>
      </c>
      <c r="J112" s="235">
        <v>50</v>
      </c>
      <c r="K112" s="247"/>
    </row>
    <row r="113" spans="2:11" s="1" customFormat="1" ht="15" customHeight="1">
      <c r="B113" s="258"/>
      <c r="C113" s="235" t="s">
        <v>54</v>
      </c>
      <c r="D113" s="235"/>
      <c r="E113" s="235"/>
      <c r="F113" s="256" t="s">
        <v>271</v>
      </c>
      <c r="G113" s="235"/>
      <c r="H113" s="235" t="s">
        <v>312</v>
      </c>
      <c r="I113" s="235" t="s">
        <v>273</v>
      </c>
      <c r="J113" s="235">
        <v>20</v>
      </c>
      <c r="K113" s="247"/>
    </row>
    <row r="114" spans="2:11" s="1" customFormat="1" ht="15" customHeight="1">
      <c r="B114" s="258"/>
      <c r="C114" s="235" t="s">
        <v>313</v>
      </c>
      <c r="D114" s="235"/>
      <c r="E114" s="235"/>
      <c r="F114" s="256" t="s">
        <v>271</v>
      </c>
      <c r="G114" s="235"/>
      <c r="H114" s="235" t="s">
        <v>314</v>
      </c>
      <c r="I114" s="235" t="s">
        <v>273</v>
      </c>
      <c r="J114" s="235">
        <v>120</v>
      </c>
      <c r="K114" s="247"/>
    </row>
    <row r="115" spans="2:11" s="1" customFormat="1" ht="15" customHeight="1">
      <c r="B115" s="258"/>
      <c r="C115" s="235" t="s">
        <v>39</v>
      </c>
      <c r="D115" s="235"/>
      <c r="E115" s="235"/>
      <c r="F115" s="256" t="s">
        <v>271</v>
      </c>
      <c r="G115" s="235"/>
      <c r="H115" s="235" t="s">
        <v>315</v>
      </c>
      <c r="I115" s="235" t="s">
        <v>306</v>
      </c>
      <c r="J115" s="235"/>
      <c r="K115" s="247"/>
    </row>
    <row r="116" spans="2:11" s="1" customFormat="1" ht="15" customHeight="1">
      <c r="B116" s="258"/>
      <c r="C116" s="235" t="s">
        <v>49</v>
      </c>
      <c r="D116" s="235"/>
      <c r="E116" s="235"/>
      <c r="F116" s="256" t="s">
        <v>271</v>
      </c>
      <c r="G116" s="235"/>
      <c r="H116" s="235" t="s">
        <v>316</v>
      </c>
      <c r="I116" s="235" t="s">
        <v>306</v>
      </c>
      <c r="J116" s="235"/>
      <c r="K116" s="247"/>
    </row>
    <row r="117" spans="2:11" s="1" customFormat="1" ht="15" customHeight="1">
      <c r="B117" s="258"/>
      <c r="C117" s="235" t="s">
        <v>58</v>
      </c>
      <c r="D117" s="235"/>
      <c r="E117" s="235"/>
      <c r="F117" s="256" t="s">
        <v>271</v>
      </c>
      <c r="G117" s="235"/>
      <c r="H117" s="235" t="s">
        <v>317</v>
      </c>
      <c r="I117" s="235" t="s">
        <v>318</v>
      </c>
      <c r="J117" s="235"/>
      <c r="K117" s="247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>
      <c r="B122" s="274"/>
      <c r="C122" s="351" t="s">
        <v>319</v>
      </c>
      <c r="D122" s="351"/>
      <c r="E122" s="351"/>
      <c r="F122" s="351"/>
      <c r="G122" s="351"/>
      <c r="H122" s="351"/>
      <c r="I122" s="351"/>
      <c r="J122" s="351"/>
      <c r="K122" s="275"/>
    </row>
    <row r="123" spans="2:11" s="1" customFormat="1" ht="17.25" customHeight="1">
      <c r="B123" s="276"/>
      <c r="C123" s="248" t="s">
        <v>265</v>
      </c>
      <c r="D123" s="248"/>
      <c r="E123" s="248"/>
      <c r="F123" s="248" t="s">
        <v>266</v>
      </c>
      <c r="G123" s="249"/>
      <c r="H123" s="248" t="s">
        <v>55</v>
      </c>
      <c r="I123" s="248" t="s">
        <v>58</v>
      </c>
      <c r="J123" s="248" t="s">
        <v>267</v>
      </c>
      <c r="K123" s="277"/>
    </row>
    <row r="124" spans="2:11" s="1" customFormat="1" ht="17.25" customHeight="1">
      <c r="B124" s="276"/>
      <c r="C124" s="250" t="s">
        <v>268</v>
      </c>
      <c r="D124" s="250"/>
      <c r="E124" s="250"/>
      <c r="F124" s="251" t="s">
        <v>269</v>
      </c>
      <c r="G124" s="252"/>
      <c r="H124" s="250"/>
      <c r="I124" s="250"/>
      <c r="J124" s="250" t="s">
        <v>270</v>
      </c>
      <c r="K124" s="277"/>
    </row>
    <row r="125" spans="2:11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>
      <c r="B126" s="278"/>
      <c r="C126" s="235" t="s">
        <v>274</v>
      </c>
      <c r="D126" s="255"/>
      <c r="E126" s="255"/>
      <c r="F126" s="256" t="s">
        <v>271</v>
      </c>
      <c r="G126" s="235"/>
      <c r="H126" s="235" t="s">
        <v>311</v>
      </c>
      <c r="I126" s="235" t="s">
        <v>273</v>
      </c>
      <c r="J126" s="235">
        <v>120</v>
      </c>
      <c r="K126" s="281"/>
    </row>
    <row r="127" spans="2:11" s="1" customFormat="1" ht="15" customHeight="1">
      <c r="B127" s="278"/>
      <c r="C127" s="235" t="s">
        <v>320</v>
      </c>
      <c r="D127" s="235"/>
      <c r="E127" s="235"/>
      <c r="F127" s="256" t="s">
        <v>271</v>
      </c>
      <c r="G127" s="235"/>
      <c r="H127" s="235" t="s">
        <v>321</v>
      </c>
      <c r="I127" s="235" t="s">
        <v>273</v>
      </c>
      <c r="J127" s="235" t="s">
        <v>322</v>
      </c>
      <c r="K127" s="281"/>
    </row>
    <row r="128" spans="2:11" s="1" customFormat="1" ht="15" customHeight="1">
      <c r="B128" s="278"/>
      <c r="C128" s="235" t="s">
        <v>219</v>
      </c>
      <c r="D128" s="235"/>
      <c r="E128" s="235"/>
      <c r="F128" s="256" t="s">
        <v>271</v>
      </c>
      <c r="G128" s="235"/>
      <c r="H128" s="235" t="s">
        <v>323</v>
      </c>
      <c r="I128" s="235" t="s">
        <v>273</v>
      </c>
      <c r="J128" s="235" t="s">
        <v>322</v>
      </c>
      <c r="K128" s="281"/>
    </row>
    <row r="129" spans="2:11" s="1" customFormat="1" ht="15" customHeight="1">
      <c r="B129" s="278"/>
      <c r="C129" s="235" t="s">
        <v>282</v>
      </c>
      <c r="D129" s="235"/>
      <c r="E129" s="235"/>
      <c r="F129" s="256" t="s">
        <v>277</v>
      </c>
      <c r="G129" s="235"/>
      <c r="H129" s="235" t="s">
        <v>283</v>
      </c>
      <c r="I129" s="235" t="s">
        <v>273</v>
      </c>
      <c r="J129" s="235">
        <v>15</v>
      </c>
      <c r="K129" s="281"/>
    </row>
    <row r="130" spans="2:11" s="1" customFormat="1" ht="15" customHeight="1">
      <c r="B130" s="278"/>
      <c r="C130" s="259" t="s">
        <v>284</v>
      </c>
      <c r="D130" s="259"/>
      <c r="E130" s="259"/>
      <c r="F130" s="260" t="s">
        <v>277</v>
      </c>
      <c r="G130" s="259"/>
      <c r="H130" s="259" t="s">
        <v>285</v>
      </c>
      <c r="I130" s="259" t="s">
        <v>273</v>
      </c>
      <c r="J130" s="259">
        <v>15</v>
      </c>
      <c r="K130" s="281"/>
    </row>
    <row r="131" spans="2:11" s="1" customFormat="1" ht="15" customHeight="1">
      <c r="B131" s="278"/>
      <c r="C131" s="259" t="s">
        <v>286</v>
      </c>
      <c r="D131" s="259"/>
      <c r="E131" s="259"/>
      <c r="F131" s="260" t="s">
        <v>277</v>
      </c>
      <c r="G131" s="259"/>
      <c r="H131" s="259" t="s">
        <v>287</v>
      </c>
      <c r="I131" s="259" t="s">
        <v>273</v>
      </c>
      <c r="J131" s="259">
        <v>20</v>
      </c>
      <c r="K131" s="281"/>
    </row>
    <row r="132" spans="2:11" s="1" customFormat="1" ht="15" customHeight="1">
      <c r="B132" s="278"/>
      <c r="C132" s="259" t="s">
        <v>288</v>
      </c>
      <c r="D132" s="259"/>
      <c r="E132" s="259"/>
      <c r="F132" s="260" t="s">
        <v>277</v>
      </c>
      <c r="G132" s="259"/>
      <c r="H132" s="259" t="s">
        <v>289</v>
      </c>
      <c r="I132" s="259" t="s">
        <v>273</v>
      </c>
      <c r="J132" s="259">
        <v>20</v>
      </c>
      <c r="K132" s="281"/>
    </row>
    <row r="133" spans="2:11" s="1" customFormat="1" ht="15" customHeight="1">
      <c r="B133" s="278"/>
      <c r="C133" s="235" t="s">
        <v>276</v>
      </c>
      <c r="D133" s="235"/>
      <c r="E133" s="235"/>
      <c r="F133" s="256" t="s">
        <v>277</v>
      </c>
      <c r="G133" s="235"/>
      <c r="H133" s="235" t="s">
        <v>311</v>
      </c>
      <c r="I133" s="235" t="s">
        <v>273</v>
      </c>
      <c r="J133" s="235">
        <v>50</v>
      </c>
      <c r="K133" s="281"/>
    </row>
    <row r="134" spans="2:11" s="1" customFormat="1" ht="15" customHeight="1">
      <c r="B134" s="278"/>
      <c r="C134" s="235" t="s">
        <v>290</v>
      </c>
      <c r="D134" s="235"/>
      <c r="E134" s="235"/>
      <c r="F134" s="256" t="s">
        <v>277</v>
      </c>
      <c r="G134" s="235"/>
      <c r="H134" s="235" t="s">
        <v>311</v>
      </c>
      <c r="I134" s="235" t="s">
        <v>273</v>
      </c>
      <c r="J134" s="235">
        <v>50</v>
      </c>
      <c r="K134" s="281"/>
    </row>
    <row r="135" spans="2:11" s="1" customFormat="1" ht="15" customHeight="1">
      <c r="B135" s="278"/>
      <c r="C135" s="235" t="s">
        <v>296</v>
      </c>
      <c r="D135" s="235"/>
      <c r="E135" s="235"/>
      <c r="F135" s="256" t="s">
        <v>277</v>
      </c>
      <c r="G135" s="235"/>
      <c r="H135" s="235" t="s">
        <v>311</v>
      </c>
      <c r="I135" s="235" t="s">
        <v>273</v>
      </c>
      <c r="J135" s="235">
        <v>50</v>
      </c>
      <c r="K135" s="281"/>
    </row>
    <row r="136" spans="2:11" s="1" customFormat="1" ht="15" customHeight="1">
      <c r="B136" s="278"/>
      <c r="C136" s="235" t="s">
        <v>298</v>
      </c>
      <c r="D136" s="235"/>
      <c r="E136" s="235"/>
      <c r="F136" s="256" t="s">
        <v>277</v>
      </c>
      <c r="G136" s="235"/>
      <c r="H136" s="235" t="s">
        <v>311</v>
      </c>
      <c r="I136" s="235" t="s">
        <v>273</v>
      </c>
      <c r="J136" s="235">
        <v>50</v>
      </c>
      <c r="K136" s="281"/>
    </row>
    <row r="137" spans="2:11" s="1" customFormat="1" ht="15" customHeight="1">
      <c r="B137" s="278"/>
      <c r="C137" s="235" t="s">
        <v>299</v>
      </c>
      <c r="D137" s="235"/>
      <c r="E137" s="235"/>
      <c r="F137" s="256" t="s">
        <v>277</v>
      </c>
      <c r="G137" s="235"/>
      <c r="H137" s="235" t="s">
        <v>324</v>
      </c>
      <c r="I137" s="235" t="s">
        <v>273</v>
      </c>
      <c r="J137" s="235">
        <v>255</v>
      </c>
      <c r="K137" s="281"/>
    </row>
    <row r="138" spans="2:11" s="1" customFormat="1" ht="15" customHeight="1">
      <c r="B138" s="278"/>
      <c r="C138" s="235" t="s">
        <v>301</v>
      </c>
      <c r="D138" s="235"/>
      <c r="E138" s="235"/>
      <c r="F138" s="256" t="s">
        <v>271</v>
      </c>
      <c r="G138" s="235"/>
      <c r="H138" s="235" t="s">
        <v>325</v>
      </c>
      <c r="I138" s="235" t="s">
        <v>303</v>
      </c>
      <c r="J138" s="235"/>
      <c r="K138" s="281"/>
    </row>
    <row r="139" spans="2:11" s="1" customFormat="1" ht="15" customHeight="1">
      <c r="B139" s="278"/>
      <c r="C139" s="235" t="s">
        <v>304</v>
      </c>
      <c r="D139" s="235"/>
      <c r="E139" s="235"/>
      <c r="F139" s="256" t="s">
        <v>271</v>
      </c>
      <c r="G139" s="235"/>
      <c r="H139" s="235" t="s">
        <v>326</v>
      </c>
      <c r="I139" s="235" t="s">
        <v>306</v>
      </c>
      <c r="J139" s="235"/>
      <c r="K139" s="281"/>
    </row>
    <row r="140" spans="2:11" s="1" customFormat="1" ht="15" customHeight="1">
      <c r="B140" s="278"/>
      <c r="C140" s="235" t="s">
        <v>307</v>
      </c>
      <c r="D140" s="235"/>
      <c r="E140" s="235"/>
      <c r="F140" s="256" t="s">
        <v>271</v>
      </c>
      <c r="G140" s="235"/>
      <c r="H140" s="235" t="s">
        <v>307</v>
      </c>
      <c r="I140" s="235" t="s">
        <v>306</v>
      </c>
      <c r="J140" s="235"/>
      <c r="K140" s="281"/>
    </row>
    <row r="141" spans="2:11" s="1" customFormat="1" ht="15" customHeight="1">
      <c r="B141" s="278"/>
      <c r="C141" s="235" t="s">
        <v>39</v>
      </c>
      <c r="D141" s="235"/>
      <c r="E141" s="235"/>
      <c r="F141" s="256" t="s">
        <v>271</v>
      </c>
      <c r="G141" s="235"/>
      <c r="H141" s="235" t="s">
        <v>327</v>
      </c>
      <c r="I141" s="235" t="s">
        <v>306</v>
      </c>
      <c r="J141" s="235"/>
      <c r="K141" s="281"/>
    </row>
    <row r="142" spans="2:11" s="1" customFormat="1" ht="15" customHeight="1">
      <c r="B142" s="278"/>
      <c r="C142" s="235" t="s">
        <v>328</v>
      </c>
      <c r="D142" s="235"/>
      <c r="E142" s="235"/>
      <c r="F142" s="256" t="s">
        <v>271</v>
      </c>
      <c r="G142" s="235"/>
      <c r="H142" s="235" t="s">
        <v>329</v>
      </c>
      <c r="I142" s="235" t="s">
        <v>306</v>
      </c>
      <c r="J142" s="235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0" t="s">
        <v>330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>
      <c r="B148" s="246"/>
      <c r="C148" s="248" t="s">
        <v>265</v>
      </c>
      <c r="D148" s="248"/>
      <c r="E148" s="248"/>
      <c r="F148" s="248" t="s">
        <v>266</v>
      </c>
      <c r="G148" s="249"/>
      <c r="H148" s="248" t="s">
        <v>55</v>
      </c>
      <c r="I148" s="248" t="s">
        <v>58</v>
      </c>
      <c r="J148" s="248" t="s">
        <v>267</v>
      </c>
      <c r="K148" s="247"/>
    </row>
    <row r="149" spans="2:11" s="1" customFormat="1" ht="17.25" customHeight="1">
      <c r="B149" s="246"/>
      <c r="C149" s="250" t="s">
        <v>268</v>
      </c>
      <c r="D149" s="250"/>
      <c r="E149" s="250"/>
      <c r="F149" s="251" t="s">
        <v>269</v>
      </c>
      <c r="G149" s="252"/>
      <c r="H149" s="250"/>
      <c r="I149" s="250"/>
      <c r="J149" s="250" t="s">
        <v>270</v>
      </c>
      <c r="K149" s="247"/>
    </row>
    <row r="150" spans="2:11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>
      <c r="B151" s="258"/>
      <c r="C151" s="285" t="s">
        <v>274</v>
      </c>
      <c r="D151" s="235"/>
      <c r="E151" s="235"/>
      <c r="F151" s="286" t="s">
        <v>271</v>
      </c>
      <c r="G151" s="235"/>
      <c r="H151" s="285" t="s">
        <v>311</v>
      </c>
      <c r="I151" s="285" t="s">
        <v>273</v>
      </c>
      <c r="J151" s="285">
        <v>120</v>
      </c>
      <c r="K151" s="281"/>
    </row>
    <row r="152" spans="2:11" s="1" customFormat="1" ht="15" customHeight="1">
      <c r="B152" s="258"/>
      <c r="C152" s="285" t="s">
        <v>320</v>
      </c>
      <c r="D152" s="235"/>
      <c r="E152" s="235"/>
      <c r="F152" s="286" t="s">
        <v>271</v>
      </c>
      <c r="G152" s="235"/>
      <c r="H152" s="285" t="s">
        <v>331</v>
      </c>
      <c r="I152" s="285" t="s">
        <v>273</v>
      </c>
      <c r="J152" s="285" t="s">
        <v>322</v>
      </c>
      <c r="K152" s="281"/>
    </row>
    <row r="153" spans="2:11" s="1" customFormat="1" ht="15" customHeight="1">
      <c r="B153" s="258"/>
      <c r="C153" s="285" t="s">
        <v>219</v>
      </c>
      <c r="D153" s="235"/>
      <c r="E153" s="235"/>
      <c r="F153" s="286" t="s">
        <v>271</v>
      </c>
      <c r="G153" s="235"/>
      <c r="H153" s="285" t="s">
        <v>332</v>
      </c>
      <c r="I153" s="285" t="s">
        <v>273</v>
      </c>
      <c r="J153" s="285" t="s">
        <v>322</v>
      </c>
      <c r="K153" s="281"/>
    </row>
    <row r="154" spans="2:11" s="1" customFormat="1" ht="15" customHeight="1">
      <c r="B154" s="258"/>
      <c r="C154" s="285" t="s">
        <v>276</v>
      </c>
      <c r="D154" s="235"/>
      <c r="E154" s="235"/>
      <c r="F154" s="286" t="s">
        <v>277</v>
      </c>
      <c r="G154" s="235"/>
      <c r="H154" s="285" t="s">
        <v>311</v>
      </c>
      <c r="I154" s="285" t="s">
        <v>273</v>
      </c>
      <c r="J154" s="285">
        <v>50</v>
      </c>
      <c r="K154" s="281"/>
    </row>
    <row r="155" spans="2:11" s="1" customFormat="1" ht="15" customHeight="1">
      <c r="B155" s="258"/>
      <c r="C155" s="285" t="s">
        <v>279</v>
      </c>
      <c r="D155" s="235"/>
      <c r="E155" s="235"/>
      <c r="F155" s="286" t="s">
        <v>271</v>
      </c>
      <c r="G155" s="235"/>
      <c r="H155" s="285" t="s">
        <v>311</v>
      </c>
      <c r="I155" s="285" t="s">
        <v>281</v>
      </c>
      <c r="J155" s="285"/>
      <c r="K155" s="281"/>
    </row>
    <row r="156" spans="2:11" s="1" customFormat="1" ht="15" customHeight="1">
      <c r="B156" s="258"/>
      <c r="C156" s="285" t="s">
        <v>290</v>
      </c>
      <c r="D156" s="235"/>
      <c r="E156" s="235"/>
      <c r="F156" s="286" t="s">
        <v>277</v>
      </c>
      <c r="G156" s="235"/>
      <c r="H156" s="285" t="s">
        <v>311</v>
      </c>
      <c r="I156" s="285" t="s">
        <v>273</v>
      </c>
      <c r="J156" s="285">
        <v>50</v>
      </c>
      <c r="K156" s="281"/>
    </row>
    <row r="157" spans="2:11" s="1" customFormat="1" ht="15" customHeight="1">
      <c r="B157" s="258"/>
      <c r="C157" s="285" t="s">
        <v>298</v>
      </c>
      <c r="D157" s="235"/>
      <c r="E157" s="235"/>
      <c r="F157" s="286" t="s">
        <v>277</v>
      </c>
      <c r="G157" s="235"/>
      <c r="H157" s="285" t="s">
        <v>311</v>
      </c>
      <c r="I157" s="285" t="s">
        <v>273</v>
      </c>
      <c r="J157" s="285">
        <v>50</v>
      </c>
      <c r="K157" s="281"/>
    </row>
    <row r="158" spans="2:11" s="1" customFormat="1" ht="15" customHeight="1">
      <c r="B158" s="258"/>
      <c r="C158" s="285" t="s">
        <v>296</v>
      </c>
      <c r="D158" s="235"/>
      <c r="E158" s="235"/>
      <c r="F158" s="286" t="s">
        <v>277</v>
      </c>
      <c r="G158" s="235"/>
      <c r="H158" s="285" t="s">
        <v>311</v>
      </c>
      <c r="I158" s="285" t="s">
        <v>273</v>
      </c>
      <c r="J158" s="285">
        <v>50</v>
      </c>
      <c r="K158" s="281"/>
    </row>
    <row r="159" spans="2:11" s="1" customFormat="1" ht="15" customHeight="1">
      <c r="B159" s="258"/>
      <c r="C159" s="285" t="s">
        <v>83</v>
      </c>
      <c r="D159" s="235"/>
      <c r="E159" s="235"/>
      <c r="F159" s="286" t="s">
        <v>271</v>
      </c>
      <c r="G159" s="235"/>
      <c r="H159" s="285" t="s">
        <v>333</v>
      </c>
      <c r="I159" s="285" t="s">
        <v>273</v>
      </c>
      <c r="J159" s="285" t="s">
        <v>334</v>
      </c>
      <c r="K159" s="281"/>
    </row>
    <row r="160" spans="2:11" s="1" customFormat="1" ht="15" customHeight="1">
      <c r="B160" s="258"/>
      <c r="C160" s="285" t="s">
        <v>335</v>
      </c>
      <c r="D160" s="235"/>
      <c r="E160" s="235"/>
      <c r="F160" s="286" t="s">
        <v>271</v>
      </c>
      <c r="G160" s="235"/>
      <c r="H160" s="285" t="s">
        <v>336</v>
      </c>
      <c r="I160" s="285" t="s">
        <v>306</v>
      </c>
      <c r="J160" s="285"/>
      <c r="K160" s="281"/>
    </row>
    <row r="161" spans="2:1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1" t="s">
        <v>337</v>
      </c>
      <c r="D165" s="351"/>
      <c r="E165" s="351"/>
      <c r="F165" s="351"/>
      <c r="G165" s="351"/>
      <c r="H165" s="351"/>
      <c r="I165" s="351"/>
      <c r="J165" s="351"/>
      <c r="K165" s="228"/>
    </row>
    <row r="166" spans="2:11" s="1" customFormat="1" ht="17.25" customHeight="1">
      <c r="B166" s="227"/>
      <c r="C166" s="248" t="s">
        <v>265</v>
      </c>
      <c r="D166" s="248"/>
      <c r="E166" s="248"/>
      <c r="F166" s="248" t="s">
        <v>266</v>
      </c>
      <c r="G166" s="290"/>
      <c r="H166" s="291" t="s">
        <v>55</v>
      </c>
      <c r="I166" s="291" t="s">
        <v>58</v>
      </c>
      <c r="J166" s="248" t="s">
        <v>267</v>
      </c>
      <c r="K166" s="228"/>
    </row>
    <row r="167" spans="2:11" s="1" customFormat="1" ht="17.25" customHeight="1">
      <c r="B167" s="229"/>
      <c r="C167" s="250" t="s">
        <v>268</v>
      </c>
      <c r="D167" s="250"/>
      <c r="E167" s="250"/>
      <c r="F167" s="251" t="s">
        <v>269</v>
      </c>
      <c r="G167" s="292"/>
      <c r="H167" s="293"/>
      <c r="I167" s="293"/>
      <c r="J167" s="250" t="s">
        <v>270</v>
      </c>
      <c r="K167" s="230"/>
    </row>
    <row r="168" spans="2:11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>
      <c r="B169" s="258"/>
      <c r="C169" s="235" t="s">
        <v>274</v>
      </c>
      <c r="D169" s="235"/>
      <c r="E169" s="235"/>
      <c r="F169" s="256" t="s">
        <v>271</v>
      </c>
      <c r="G169" s="235"/>
      <c r="H169" s="235" t="s">
        <v>311</v>
      </c>
      <c r="I169" s="235" t="s">
        <v>273</v>
      </c>
      <c r="J169" s="235">
        <v>120</v>
      </c>
      <c r="K169" s="281"/>
    </row>
    <row r="170" spans="2:11" s="1" customFormat="1" ht="15" customHeight="1">
      <c r="B170" s="258"/>
      <c r="C170" s="235" t="s">
        <v>320</v>
      </c>
      <c r="D170" s="235"/>
      <c r="E170" s="235"/>
      <c r="F170" s="256" t="s">
        <v>271</v>
      </c>
      <c r="G170" s="235"/>
      <c r="H170" s="235" t="s">
        <v>321</v>
      </c>
      <c r="I170" s="235" t="s">
        <v>273</v>
      </c>
      <c r="J170" s="235" t="s">
        <v>322</v>
      </c>
      <c r="K170" s="281"/>
    </row>
    <row r="171" spans="2:11" s="1" customFormat="1" ht="15" customHeight="1">
      <c r="B171" s="258"/>
      <c r="C171" s="235" t="s">
        <v>219</v>
      </c>
      <c r="D171" s="235"/>
      <c r="E171" s="235"/>
      <c r="F171" s="256" t="s">
        <v>271</v>
      </c>
      <c r="G171" s="235"/>
      <c r="H171" s="235" t="s">
        <v>338</v>
      </c>
      <c r="I171" s="235" t="s">
        <v>273</v>
      </c>
      <c r="J171" s="235" t="s">
        <v>322</v>
      </c>
      <c r="K171" s="281"/>
    </row>
    <row r="172" spans="2:11" s="1" customFormat="1" ht="15" customHeight="1">
      <c r="B172" s="258"/>
      <c r="C172" s="235" t="s">
        <v>276</v>
      </c>
      <c r="D172" s="235"/>
      <c r="E172" s="235"/>
      <c r="F172" s="256" t="s">
        <v>277</v>
      </c>
      <c r="G172" s="235"/>
      <c r="H172" s="235" t="s">
        <v>338</v>
      </c>
      <c r="I172" s="235" t="s">
        <v>273</v>
      </c>
      <c r="J172" s="235">
        <v>50</v>
      </c>
      <c r="K172" s="281"/>
    </row>
    <row r="173" spans="2:11" s="1" customFormat="1" ht="15" customHeight="1">
      <c r="B173" s="258"/>
      <c r="C173" s="235" t="s">
        <v>279</v>
      </c>
      <c r="D173" s="235"/>
      <c r="E173" s="235"/>
      <c r="F173" s="256" t="s">
        <v>271</v>
      </c>
      <c r="G173" s="235"/>
      <c r="H173" s="235" t="s">
        <v>338</v>
      </c>
      <c r="I173" s="235" t="s">
        <v>281</v>
      </c>
      <c r="J173" s="235"/>
      <c r="K173" s="281"/>
    </row>
    <row r="174" spans="2:11" s="1" customFormat="1" ht="15" customHeight="1">
      <c r="B174" s="258"/>
      <c r="C174" s="235" t="s">
        <v>290</v>
      </c>
      <c r="D174" s="235"/>
      <c r="E174" s="235"/>
      <c r="F174" s="256" t="s">
        <v>277</v>
      </c>
      <c r="G174" s="235"/>
      <c r="H174" s="235" t="s">
        <v>338</v>
      </c>
      <c r="I174" s="235" t="s">
        <v>273</v>
      </c>
      <c r="J174" s="235">
        <v>50</v>
      </c>
      <c r="K174" s="281"/>
    </row>
    <row r="175" spans="2:11" s="1" customFormat="1" ht="15" customHeight="1">
      <c r="B175" s="258"/>
      <c r="C175" s="235" t="s">
        <v>298</v>
      </c>
      <c r="D175" s="235"/>
      <c r="E175" s="235"/>
      <c r="F175" s="256" t="s">
        <v>277</v>
      </c>
      <c r="G175" s="235"/>
      <c r="H175" s="235" t="s">
        <v>338</v>
      </c>
      <c r="I175" s="235" t="s">
        <v>273</v>
      </c>
      <c r="J175" s="235">
        <v>50</v>
      </c>
      <c r="K175" s="281"/>
    </row>
    <row r="176" spans="2:11" s="1" customFormat="1" ht="15" customHeight="1">
      <c r="B176" s="258"/>
      <c r="C176" s="235" t="s">
        <v>296</v>
      </c>
      <c r="D176" s="235"/>
      <c r="E176" s="235"/>
      <c r="F176" s="256" t="s">
        <v>277</v>
      </c>
      <c r="G176" s="235"/>
      <c r="H176" s="235" t="s">
        <v>338</v>
      </c>
      <c r="I176" s="235" t="s">
        <v>273</v>
      </c>
      <c r="J176" s="235">
        <v>50</v>
      </c>
      <c r="K176" s="281"/>
    </row>
    <row r="177" spans="2:11" s="1" customFormat="1" ht="15" customHeight="1">
      <c r="B177" s="258"/>
      <c r="C177" s="235" t="s">
        <v>92</v>
      </c>
      <c r="D177" s="235"/>
      <c r="E177" s="235"/>
      <c r="F177" s="256" t="s">
        <v>271</v>
      </c>
      <c r="G177" s="235"/>
      <c r="H177" s="235" t="s">
        <v>339</v>
      </c>
      <c r="I177" s="235" t="s">
        <v>340</v>
      </c>
      <c r="J177" s="235"/>
      <c r="K177" s="281"/>
    </row>
    <row r="178" spans="2:11" s="1" customFormat="1" ht="15" customHeight="1">
      <c r="B178" s="258"/>
      <c r="C178" s="235" t="s">
        <v>58</v>
      </c>
      <c r="D178" s="235"/>
      <c r="E178" s="235"/>
      <c r="F178" s="256" t="s">
        <v>271</v>
      </c>
      <c r="G178" s="235"/>
      <c r="H178" s="235" t="s">
        <v>341</v>
      </c>
      <c r="I178" s="235" t="s">
        <v>342</v>
      </c>
      <c r="J178" s="235">
        <v>1</v>
      </c>
      <c r="K178" s="281"/>
    </row>
    <row r="179" spans="2:11" s="1" customFormat="1" ht="15" customHeight="1">
      <c r="B179" s="258"/>
      <c r="C179" s="235" t="s">
        <v>54</v>
      </c>
      <c r="D179" s="235"/>
      <c r="E179" s="235"/>
      <c r="F179" s="256" t="s">
        <v>271</v>
      </c>
      <c r="G179" s="235"/>
      <c r="H179" s="235" t="s">
        <v>343</v>
      </c>
      <c r="I179" s="235" t="s">
        <v>273</v>
      </c>
      <c r="J179" s="235">
        <v>20</v>
      </c>
      <c r="K179" s="281"/>
    </row>
    <row r="180" spans="2:11" s="1" customFormat="1" ht="15" customHeight="1">
      <c r="B180" s="258"/>
      <c r="C180" s="235" t="s">
        <v>55</v>
      </c>
      <c r="D180" s="235"/>
      <c r="E180" s="235"/>
      <c r="F180" s="256" t="s">
        <v>271</v>
      </c>
      <c r="G180" s="235"/>
      <c r="H180" s="235" t="s">
        <v>344</v>
      </c>
      <c r="I180" s="235" t="s">
        <v>273</v>
      </c>
      <c r="J180" s="235">
        <v>255</v>
      </c>
      <c r="K180" s="281"/>
    </row>
    <row r="181" spans="2:11" s="1" customFormat="1" ht="15" customHeight="1">
      <c r="B181" s="258"/>
      <c r="C181" s="235" t="s">
        <v>93</v>
      </c>
      <c r="D181" s="235"/>
      <c r="E181" s="235"/>
      <c r="F181" s="256" t="s">
        <v>271</v>
      </c>
      <c r="G181" s="235"/>
      <c r="H181" s="235" t="s">
        <v>235</v>
      </c>
      <c r="I181" s="235" t="s">
        <v>273</v>
      </c>
      <c r="J181" s="235">
        <v>10</v>
      </c>
      <c r="K181" s="281"/>
    </row>
    <row r="182" spans="2:11" s="1" customFormat="1" ht="15" customHeight="1">
      <c r="B182" s="258"/>
      <c r="C182" s="235" t="s">
        <v>94</v>
      </c>
      <c r="D182" s="235"/>
      <c r="E182" s="235"/>
      <c r="F182" s="256" t="s">
        <v>271</v>
      </c>
      <c r="G182" s="235"/>
      <c r="H182" s="235" t="s">
        <v>345</v>
      </c>
      <c r="I182" s="235" t="s">
        <v>306</v>
      </c>
      <c r="J182" s="235"/>
      <c r="K182" s="281"/>
    </row>
    <row r="183" spans="2:11" s="1" customFormat="1" ht="15" customHeight="1">
      <c r="B183" s="258"/>
      <c r="C183" s="235" t="s">
        <v>346</v>
      </c>
      <c r="D183" s="235"/>
      <c r="E183" s="235"/>
      <c r="F183" s="256" t="s">
        <v>271</v>
      </c>
      <c r="G183" s="235"/>
      <c r="H183" s="235" t="s">
        <v>347</v>
      </c>
      <c r="I183" s="235" t="s">
        <v>306</v>
      </c>
      <c r="J183" s="235"/>
      <c r="K183" s="281"/>
    </row>
    <row r="184" spans="2:11" s="1" customFormat="1" ht="15" customHeight="1">
      <c r="B184" s="258"/>
      <c r="C184" s="235" t="s">
        <v>335</v>
      </c>
      <c r="D184" s="235"/>
      <c r="E184" s="235"/>
      <c r="F184" s="256" t="s">
        <v>271</v>
      </c>
      <c r="G184" s="235"/>
      <c r="H184" s="235" t="s">
        <v>348</v>
      </c>
      <c r="I184" s="235" t="s">
        <v>306</v>
      </c>
      <c r="J184" s="235"/>
      <c r="K184" s="281"/>
    </row>
    <row r="185" spans="2:11" s="1" customFormat="1" ht="15" customHeight="1">
      <c r="B185" s="258"/>
      <c r="C185" s="235" t="s">
        <v>96</v>
      </c>
      <c r="D185" s="235"/>
      <c r="E185" s="235"/>
      <c r="F185" s="256" t="s">
        <v>277</v>
      </c>
      <c r="G185" s="235"/>
      <c r="H185" s="235" t="s">
        <v>349</v>
      </c>
      <c r="I185" s="235" t="s">
        <v>273</v>
      </c>
      <c r="J185" s="235">
        <v>50</v>
      </c>
      <c r="K185" s="281"/>
    </row>
    <row r="186" spans="2:11" s="1" customFormat="1" ht="15" customHeight="1">
      <c r="B186" s="258"/>
      <c r="C186" s="235" t="s">
        <v>350</v>
      </c>
      <c r="D186" s="235"/>
      <c r="E186" s="235"/>
      <c r="F186" s="256" t="s">
        <v>277</v>
      </c>
      <c r="G186" s="235"/>
      <c r="H186" s="235" t="s">
        <v>351</v>
      </c>
      <c r="I186" s="235" t="s">
        <v>352</v>
      </c>
      <c r="J186" s="235"/>
      <c r="K186" s="281"/>
    </row>
    <row r="187" spans="2:11" s="1" customFormat="1" ht="15" customHeight="1">
      <c r="B187" s="258"/>
      <c r="C187" s="235" t="s">
        <v>353</v>
      </c>
      <c r="D187" s="235"/>
      <c r="E187" s="235"/>
      <c r="F187" s="256" t="s">
        <v>277</v>
      </c>
      <c r="G187" s="235"/>
      <c r="H187" s="235" t="s">
        <v>354</v>
      </c>
      <c r="I187" s="235" t="s">
        <v>352</v>
      </c>
      <c r="J187" s="235"/>
      <c r="K187" s="281"/>
    </row>
    <row r="188" spans="2:11" s="1" customFormat="1" ht="15" customHeight="1">
      <c r="B188" s="258"/>
      <c r="C188" s="235" t="s">
        <v>355</v>
      </c>
      <c r="D188" s="235"/>
      <c r="E188" s="235"/>
      <c r="F188" s="256" t="s">
        <v>277</v>
      </c>
      <c r="G188" s="235"/>
      <c r="H188" s="235" t="s">
        <v>356</v>
      </c>
      <c r="I188" s="235" t="s">
        <v>352</v>
      </c>
      <c r="J188" s="235"/>
      <c r="K188" s="281"/>
    </row>
    <row r="189" spans="2:11" s="1" customFormat="1" ht="15" customHeight="1">
      <c r="B189" s="258"/>
      <c r="C189" s="294" t="s">
        <v>357</v>
      </c>
      <c r="D189" s="235"/>
      <c r="E189" s="235"/>
      <c r="F189" s="256" t="s">
        <v>277</v>
      </c>
      <c r="G189" s="235"/>
      <c r="H189" s="235" t="s">
        <v>358</v>
      </c>
      <c r="I189" s="235" t="s">
        <v>359</v>
      </c>
      <c r="J189" s="295" t="s">
        <v>360</v>
      </c>
      <c r="K189" s="281"/>
    </row>
    <row r="190" spans="2:11" s="1" customFormat="1" ht="15" customHeight="1">
      <c r="B190" s="258"/>
      <c r="C190" s="294" t="s">
        <v>43</v>
      </c>
      <c r="D190" s="235"/>
      <c r="E190" s="235"/>
      <c r="F190" s="256" t="s">
        <v>271</v>
      </c>
      <c r="G190" s="235"/>
      <c r="H190" s="232" t="s">
        <v>361</v>
      </c>
      <c r="I190" s="235" t="s">
        <v>362</v>
      </c>
      <c r="J190" s="235"/>
      <c r="K190" s="281"/>
    </row>
    <row r="191" spans="2:11" s="1" customFormat="1" ht="15" customHeight="1">
      <c r="B191" s="258"/>
      <c r="C191" s="294" t="s">
        <v>363</v>
      </c>
      <c r="D191" s="235"/>
      <c r="E191" s="235"/>
      <c r="F191" s="256" t="s">
        <v>271</v>
      </c>
      <c r="G191" s="235"/>
      <c r="H191" s="235" t="s">
        <v>364</v>
      </c>
      <c r="I191" s="235" t="s">
        <v>306</v>
      </c>
      <c r="J191" s="235"/>
      <c r="K191" s="281"/>
    </row>
    <row r="192" spans="2:11" s="1" customFormat="1" ht="15" customHeight="1">
      <c r="B192" s="258"/>
      <c r="C192" s="294" t="s">
        <v>365</v>
      </c>
      <c r="D192" s="235"/>
      <c r="E192" s="235"/>
      <c r="F192" s="256" t="s">
        <v>271</v>
      </c>
      <c r="G192" s="235"/>
      <c r="H192" s="235" t="s">
        <v>366</v>
      </c>
      <c r="I192" s="235" t="s">
        <v>306</v>
      </c>
      <c r="J192" s="235"/>
      <c r="K192" s="281"/>
    </row>
    <row r="193" spans="2:11" s="1" customFormat="1" ht="15" customHeight="1">
      <c r="B193" s="258"/>
      <c r="C193" s="294" t="s">
        <v>367</v>
      </c>
      <c r="D193" s="235"/>
      <c r="E193" s="235"/>
      <c r="F193" s="256" t="s">
        <v>277</v>
      </c>
      <c r="G193" s="235"/>
      <c r="H193" s="235" t="s">
        <v>368</v>
      </c>
      <c r="I193" s="235" t="s">
        <v>306</v>
      </c>
      <c r="J193" s="235"/>
      <c r="K193" s="281"/>
    </row>
    <row r="194" spans="2:11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51" t="s">
        <v>369</v>
      </c>
      <c r="D199" s="351"/>
      <c r="E199" s="351"/>
      <c r="F199" s="351"/>
      <c r="G199" s="351"/>
      <c r="H199" s="351"/>
      <c r="I199" s="351"/>
      <c r="J199" s="351"/>
      <c r="K199" s="228"/>
    </row>
    <row r="200" spans="2:11" s="1" customFormat="1" ht="25.5" customHeight="1">
      <c r="B200" s="227"/>
      <c r="C200" s="297" t="s">
        <v>370</v>
      </c>
      <c r="D200" s="297"/>
      <c r="E200" s="297"/>
      <c r="F200" s="297" t="s">
        <v>371</v>
      </c>
      <c r="G200" s="298"/>
      <c r="H200" s="352" t="s">
        <v>372</v>
      </c>
      <c r="I200" s="352"/>
      <c r="J200" s="352"/>
      <c r="K200" s="228"/>
    </row>
    <row r="201" spans="2:1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>
      <c r="B202" s="258"/>
      <c r="C202" s="235" t="s">
        <v>362</v>
      </c>
      <c r="D202" s="235"/>
      <c r="E202" s="235"/>
      <c r="F202" s="256" t="s">
        <v>44</v>
      </c>
      <c r="G202" s="235"/>
      <c r="H202" s="353" t="s">
        <v>373</v>
      </c>
      <c r="I202" s="353"/>
      <c r="J202" s="353"/>
      <c r="K202" s="281"/>
    </row>
    <row r="203" spans="2:11" s="1" customFormat="1" ht="15" customHeight="1">
      <c r="B203" s="258"/>
      <c r="C203" s="235"/>
      <c r="D203" s="235"/>
      <c r="E203" s="235"/>
      <c r="F203" s="256" t="s">
        <v>45</v>
      </c>
      <c r="G203" s="235"/>
      <c r="H203" s="353" t="s">
        <v>374</v>
      </c>
      <c r="I203" s="353"/>
      <c r="J203" s="353"/>
      <c r="K203" s="281"/>
    </row>
    <row r="204" spans="2:11" s="1" customFormat="1" ht="15" customHeight="1">
      <c r="B204" s="258"/>
      <c r="C204" s="235"/>
      <c r="D204" s="235"/>
      <c r="E204" s="235"/>
      <c r="F204" s="256" t="s">
        <v>48</v>
      </c>
      <c r="G204" s="235"/>
      <c r="H204" s="353" t="s">
        <v>375</v>
      </c>
      <c r="I204" s="353"/>
      <c r="J204" s="353"/>
      <c r="K204" s="281"/>
    </row>
    <row r="205" spans="2:11" s="1" customFormat="1" ht="15" customHeight="1">
      <c r="B205" s="258"/>
      <c r="C205" s="235"/>
      <c r="D205" s="235"/>
      <c r="E205" s="235"/>
      <c r="F205" s="256" t="s">
        <v>46</v>
      </c>
      <c r="G205" s="235"/>
      <c r="H205" s="353" t="s">
        <v>376</v>
      </c>
      <c r="I205" s="353"/>
      <c r="J205" s="353"/>
      <c r="K205" s="281"/>
    </row>
    <row r="206" spans="2:11" s="1" customFormat="1" ht="15" customHeight="1">
      <c r="B206" s="258"/>
      <c r="C206" s="235"/>
      <c r="D206" s="235"/>
      <c r="E206" s="235"/>
      <c r="F206" s="256" t="s">
        <v>47</v>
      </c>
      <c r="G206" s="235"/>
      <c r="H206" s="353" t="s">
        <v>377</v>
      </c>
      <c r="I206" s="353"/>
      <c r="J206" s="353"/>
      <c r="K206" s="281"/>
    </row>
    <row r="207" spans="2:11" s="1" customFormat="1" ht="15" customHeight="1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>
      <c r="B208" s="258"/>
      <c r="C208" s="235" t="s">
        <v>318</v>
      </c>
      <c r="D208" s="235"/>
      <c r="E208" s="235"/>
      <c r="F208" s="256" t="s">
        <v>77</v>
      </c>
      <c r="G208" s="235"/>
      <c r="H208" s="353" t="s">
        <v>378</v>
      </c>
      <c r="I208" s="353"/>
      <c r="J208" s="353"/>
      <c r="K208" s="281"/>
    </row>
    <row r="209" spans="2:11" s="1" customFormat="1" ht="15" customHeight="1">
      <c r="B209" s="258"/>
      <c r="C209" s="235"/>
      <c r="D209" s="235"/>
      <c r="E209" s="235"/>
      <c r="F209" s="256" t="s">
        <v>213</v>
      </c>
      <c r="G209" s="235"/>
      <c r="H209" s="353" t="s">
        <v>214</v>
      </c>
      <c r="I209" s="353"/>
      <c r="J209" s="353"/>
      <c r="K209" s="281"/>
    </row>
    <row r="210" spans="2:11" s="1" customFormat="1" ht="15" customHeight="1">
      <c r="B210" s="258"/>
      <c r="C210" s="235"/>
      <c r="D210" s="235"/>
      <c r="E210" s="235"/>
      <c r="F210" s="256" t="s">
        <v>211</v>
      </c>
      <c r="G210" s="235"/>
      <c r="H210" s="353" t="s">
        <v>379</v>
      </c>
      <c r="I210" s="353"/>
      <c r="J210" s="353"/>
      <c r="K210" s="281"/>
    </row>
    <row r="211" spans="2:11" s="1" customFormat="1" ht="15" customHeight="1">
      <c r="B211" s="299"/>
      <c r="C211" s="235"/>
      <c r="D211" s="235"/>
      <c r="E211" s="235"/>
      <c r="F211" s="256" t="s">
        <v>215</v>
      </c>
      <c r="G211" s="294"/>
      <c r="H211" s="354" t="s">
        <v>216</v>
      </c>
      <c r="I211" s="354"/>
      <c r="J211" s="354"/>
      <c r="K211" s="300"/>
    </row>
    <row r="212" spans="2:11" s="1" customFormat="1" ht="15" customHeight="1">
      <c r="B212" s="299"/>
      <c r="C212" s="235"/>
      <c r="D212" s="235"/>
      <c r="E212" s="235"/>
      <c r="F212" s="256" t="s">
        <v>217</v>
      </c>
      <c r="G212" s="294"/>
      <c r="H212" s="354" t="s">
        <v>380</v>
      </c>
      <c r="I212" s="354"/>
      <c r="J212" s="354"/>
      <c r="K212" s="300"/>
    </row>
    <row r="213" spans="2:11" s="1" customFormat="1" ht="15" customHeight="1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>
      <c r="B214" s="299"/>
      <c r="C214" s="235" t="s">
        <v>342</v>
      </c>
      <c r="D214" s="235"/>
      <c r="E214" s="235"/>
      <c r="F214" s="256">
        <v>1</v>
      </c>
      <c r="G214" s="294"/>
      <c r="H214" s="354" t="s">
        <v>381</v>
      </c>
      <c r="I214" s="354"/>
      <c r="J214" s="354"/>
      <c r="K214" s="300"/>
    </row>
    <row r="215" spans="2:11" s="1" customFormat="1" ht="15" customHeight="1">
      <c r="B215" s="299"/>
      <c r="C215" s="235"/>
      <c r="D215" s="235"/>
      <c r="E215" s="235"/>
      <c r="F215" s="256">
        <v>2</v>
      </c>
      <c r="G215" s="294"/>
      <c r="H215" s="354" t="s">
        <v>382</v>
      </c>
      <c r="I215" s="354"/>
      <c r="J215" s="354"/>
      <c r="K215" s="300"/>
    </row>
    <row r="216" spans="2:11" s="1" customFormat="1" ht="15" customHeight="1">
      <c r="B216" s="299"/>
      <c r="C216" s="235"/>
      <c r="D216" s="235"/>
      <c r="E216" s="235"/>
      <c r="F216" s="256">
        <v>3</v>
      </c>
      <c r="G216" s="294"/>
      <c r="H216" s="354" t="s">
        <v>383</v>
      </c>
      <c r="I216" s="354"/>
      <c r="J216" s="354"/>
      <c r="K216" s="300"/>
    </row>
    <row r="217" spans="2:11" s="1" customFormat="1" ht="15" customHeight="1">
      <c r="B217" s="299"/>
      <c r="C217" s="235"/>
      <c r="D217" s="235"/>
      <c r="E217" s="235"/>
      <c r="F217" s="256">
        <v>4</v>
      </c>
      <c r="G217" s="294"/>
      <c r="H217" s="354" t="s">
        <v>384</v>
      </c>
      <c r="I217" s="354"/>
      <c r="J217" s="354"/>
      <c r="K217" s="300"/>
    </row>
    <row r="218" spans="2:11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2022_15 - III-19326 KŠICE...</vt:lpstr>
      <vt:lpstr>Pokyny pro vyplnění</vt:lpstr>
      <vt:lpstr>'2022_15 - III-19326 KŠICE...'!Názvy_tisku</vt:lpstr>
      <vt:lpstr>'Rekapitulace stavby'!Názvy_tisku</vt:lpstr>
      <vt:lpstr>'2022_15 - III-19326 KŠICE...'!Oblast_tisku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HONZAL\x</dc:creator>
  <cp:lastModifiedBy>Pěčková Markéta</cp:lastModifiedBy>
  <dcterms:created xsi:type="dcterms:W3CDTF">2022-10-18T08:36:18Z</dcterms:created>
  <dcterms:modified xsi:type="dcterms:W3CDTF">2022-10-25T07:27:42Z</dcterms:modified>
</cp:coreProperties>
</file>