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adlecr\Documents\akce rok 2022\STAVBY 2022\III-18614 Olšany-nádraží, oprava\"/>
    </mc:Choice>
  </mc:AlternateContent>
  <bookViews>
    <workbookView xWindow="0" yWindow="0" windowWidth="19200" windowHeight="11460" activeTab="1"/>
  </bookViews>
  <sheets>
    <sheet name="Rekapitulace stavby" sheetId="1" r:id="rId1"/>
    <sheet name="1 - Oprava" sheetId="2" r:id="rId2"/>
  </sheets>
  <definedNames>
    <definedName name="_xlnm._FilterDatabase" localSheetId="1" hidden="1">'1 - Oprava'!$C$120:$K$153</definedName>
    <definedName name="_xlnm.Print_Titles" localSheetId="1">'1 - Oprava'!$120:$120</definedName>
    <definedName name="_xlnm.Print_Titles" localSheetId="0">'Rekapitulace stavby'!$92:$92</definedName>
    <definedName name="_xlnm.Print_Area" localSheetId="1">'1 - Oprava'!$C$108:$J$153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51" i="2"/>
  <c r="BH151" i="2"/>
  <c r="BG151" i="2"/>
  <c r="BF151" i="2"/>
  <c r="T151" i="2"/>
  <c r="T150" i="2" s="1"/>
  <c r="R151" i="2"/>
  <c r="R150" i="2"/>
  <c r="P151" i="2"/>
  <c r="P150" i="2" s="1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T123" i="2" s="1"/>
  <c r="R124" i="2"/>
  <c r="R123" i="2" s="1"/>
  <c r="P124" i="2"/>
  <c r="P123" i="2" s="1"/>
  <c r="F117" i="2"/>
  <c r="F91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92" i="2" s="1"/>
  <c r="J17" i="2"/>
  <c r="J12" i="2"/>
  <c r="E7" i="2"/>
  <c r="E111" i="2" s="1"/>
  <c r="L90" i="1"/>
  <c r="AM90" i="1"/>
  <c r="AM89" i="1"/>
  <c r="L89" i="1"/>
  <c r="AM87" i="1"/>
  <c r="L87" i="1"/>
  <c r="L85" i="1"/>
  <c r="L84" i="1"/>
  <c r="BK151" i="2"/>
  <c r="J151" i="2"/>
  <c r="BK147" i="2"/>
  <c r="BK144" i="2"/>
  <c r="J144" i="2"/>
  <c r="BK140" i="2"/>
  <c r="J140" i="2"/>
  <c r="BK137" i="2"/>
  <c r="J137" i="2"/>
  <c r="BK134" i="2"/>
  <c r="BK131" i="2"/>
  <c r="J128" i="2"/>
  <c r="BK124" i="2"/>
  <c r="J134" i="2"/>
  <c r="J131" i="2"/>
  <c r="BK128" i="2"/>
  <c r="J124" i="2"/>
  <c r="J147" i="2"/>
  <c r="AS94" i="1"/>
  <c r="T127" i="2" l="1"/>
  <c r="BK143" i="2"/>
  <c r="J143" i="2" s="1"/>
  <c r="J100" i="2" s="1"/>
  <c r="P143" i="2"/>
  <c r="R143" i="2"/>
  <c r="BK127" i="2"/>
  <c r="J127" i="2" s="1"/>
  <c r="J99" i="2" s="1"/>
  <c r="R127" i="2"/>
  <c r="T143" i="2"/>
  <c r="P127" i="2"/>
  <c r="BE147" i="2"/>
  <c r="BE151" i="2"/>
  <c r="E85" i="2"/>
  <c r="J89" i="2"/>
  <c r="J91" i="2"/>
  <c r="J92" i="2"/>
  <c r="BE124" i="2"/>
  <c r="BE131" i="2"/>
  <c r="BE128" i="2"/>
  <c r="BE134" i="2"/>
  <c r="BE137" i="2"/>
  <c r="BE140" i="2"/>
  <c r="BE144" i="2"/>
  <c r="BK123" i="2"/>
  <c r="J123" i="2" s="1"/>
  <c r="J98" i="2" s="1"/>
  <c r="BK150" i="2"/>
  <c r="J150" i="2" s="1"/>
  <c r="J101" i="2" s="1"/>
  <c r="F35" i="2"/>
  <c r="BB95" i="1" s="1"/>
  <c r="BB94" i="1" s="1"/>
  <c r="W31" i="1" s="1"/>
  <c r="F37" i="2"/>
  <c r="BD95" i="1" s="1"/>
  <c r="BD94" i="1" s="1"/>
  <c r="W33" i="1" s="1"/>
  <c r="J34" i="2"/>
  <c r="AW95" i="1" s="1"/>
  <c r="F34" i="2"/>
  <c r="BA95" i="1" s="1"/>
  <c r="BA94" i="1" s="1"/>
  <c r="W30" i="1" s="1"/>
  <c r="F36" i="2"/>
  <c r="BC95" i="1" s="1"/>
  <c r="BC94" i="1" s="1"/>
  <c r="W32" i="1" s="1"/>
  <c r="T122" i="2" l="1"/>
  <c r="T121" i="2" s="1"/>
  <c r="P122" i="2"/>
  <c r="P121" i="2" s="1"/>
  <c r="AU95" i="1" s="1"/>
  <c r="AU94" i="1" s="1"/>
  <c r="R122" i="2"/>
  <c r="R121" i="2" s="1"/>
  <c r="BK122" i="2"/>
  <c r="J122" i="2" s="1"/>
  <c r="J97" i="2" s="1"/>
  <c r="AW94" i="1"/>
  <c r="AK30" i="1" s="1"/>
  <c r="AX94" i="1"/>
  <c r="AY94" i="1"/>
  <c r="F33" i="2"/>
  <c r="AZ95" i="1" s="1"/>
  <c r="AZ94" i="1" s="1"/>
  <c r="W29" i="1" s="1"/>
  <c r="J33" i="2"/>
  <c r="AV95" i="1" s="1"/>
  <c r="AT95" i="1" s="1"/>
  <c r="BK121" i="2" l="1"/>
  <c r="J121" i="2" s="1"/>
  <c r="J96" i="2" s="1"/>
  <c r="AV94" i="1"/>
  <c r="AK29" i="1" s="1"/>
  <c r="AT94" i="1" l="1"/>
  <c r="J30" i="2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<sst xmlns="http://schemas.openxmlformats.org/spreadsheetml/2006/main" count="561" uniqueCount="164">
  <si>
    <t>Export Komplet</t>
  </si>
  <si>
    <t/>
  </si>
  <si>
    <t>2.0</t>
  </si>
  <si>
    <t>False</t>
  </si>
  <si>
    <t>{6cad2035-a310-4e84-b2bf-ab2862f2dbb6}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</si>
  <si>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</si>
  <si>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</si>
  <si>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</si>
  <si>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</si>
  <si>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</si>
  <si>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</si>
  <si>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</si>
  <si>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</si>
  <si>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</si>
  <si>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</si>
  <si>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</si>
  <si>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</si>
  <si>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</si>
  <si>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</si>
  <si>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Tedražice</t>
  </si>
  <si>
    <t>Datum:</t>
  </si>
  <si>
    <t>Zadavatel:</t>
  </si>
  <si>
    <t>IČ:</t>
  </si>
  <si>
    <t>72053119</t>
  </si>
  <si>
    <t>Správa a údržba silnic Plzeňského kraje</t>
  </si>
  <si>
    <t>DIČ:</t>
  </si>
  <si>
    <t>CZ72053119</t>
  </si>
  <si>
    <t>Uchazeč: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</si>
  <si>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</si>
  <si>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</si>
  <si>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</si>
  <si>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</si>
  <si>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</si>
  <si>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</si>
  <si>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</si>
  <si>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</si>
  <si>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</si>
  <si>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</si>
  <si>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</si>
  <si>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</si>
  <si>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</si>
  <si>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</si>
  <si>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</si>
  <si>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</si>
  <si>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</si>
  <si>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</si>
  <si>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</si>
  <si>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</si>
  <si>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</si>
  <si>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</si>
  <si>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</si>
  <si>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</si>
  <si>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</si>
  <si>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</si>
  <si>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</si>
  <si>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</si>
  <si>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</si>
  <si>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</si>
  <si>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</si>
  <si>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</si>
  <si>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</si>
  <si>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</si>
  <si>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</si>
  <si>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</si>
  <si>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</si>
  <si>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</si>
  <si>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</si>
  <si>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</si>
  <si>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</si>
  <si>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</si>
  <si>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</si>
  <si>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</si>
  <si>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</si>
  <si>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</si>
  <si>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</si>
  <si>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</si>
  <si>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</si>
  <si>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</si>
  <si>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</si>
  <si>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</t>
  </si>
  <si>
    <t>STA</t>
  </si>
  <si>
    <t>{5e06bbc3-21b4-4427-aef2-f1e2314adec6}</t>
  </si>
  <si>
    <t>2</t>
  </si>
  <si>
    <t>KRYCÍ LIST SOUPISU PRACÍ</t>
  </si>
  <si>
    <t>Objekt:</t>
  </si>
  <si>
    <t>1 -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</si>
  <si>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</si>
  <si>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</si>
  <si>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</si>
  <si>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</si>
  <si>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</si>
  <si>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</si>
  <si>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</si>
  <si>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</si>
  <si>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</si>
  <si>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VRN9 - Ostatní náklady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</si>
  <si>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</si>
  <si>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</si>
  <si>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</si>
  <si>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</si>
  <si>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</si>
  <si>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</si>
  <si>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</si>
  <si>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</si>
  <si>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</si>
  <si>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</si>
  <si>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</si>
  <si>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</si>
  <si>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</si>
  <si>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</si>
  <si>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</si>
  <si>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</si>
  <si>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</si>
  <si>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11310734R</t>
  </si>
  <si>
    <t>Odstranění živičného krytu frézováním tl 0-50 mm s naložením materiálu včetně odvozu a řádné likvidace (napojení na začátku a konci úseku opravy)</t>
  </si>
  <si>
    <t>m2</t>
  </si>
  <si>
    <t>4</t>
  </si>
  <si>
    <t>-1710223854</t>
  </si>
  <si>
    <t>VV</t>
  </si>
  <si>
    <t>Součet</t>
  </si>
  <si>
    <t>5</t>
  </si>
  <si>
    <t>Komunikace pozemní</t>
  </si>
  <si>
    <t>604870611</t>
  </si>
  <si>
    <t>3</t>
  </si>
  <si>
    <t>57275311R</t>
  </si>
  <si>
    <t>Vyrovnávky z asfaltového betonu ACO 11</t>
  </si>
  <si>
    <t>t</t>
  </si>
  <si>
    <t>-645691069</t>
  </si>
  <si>
    <t>573231106</t>
  </si>
  <si>
    <t>Postřik živičný spojovací ze silniční emulze v množství 0,30 kg/m2</t>
  </si>
  <si>
    <t>-597853494</t>
  </si>
  <si>
    <t>-2062281045</t>
  </si>
  <si>
    <t>6</t>
  </si>
  <si>
    <t>599142111</t>
  </si>
  <si>
    <t>Úprava zálivky dilatačních nebo pracovních spár v cementobetonovém krytu hl do 40 mm š do 40 mm</t>
  </si>
  <si>
    <t>m</t>
  </si>
  <si>
    <t>1833022378</t>
  </si>
  <si>
    <t>9</t>
  </si>
  <si>
    <t>Ostatní konstrukce a práce, bourání</t>
  </si>
  <si>
    <t>7</t>
  </si>
  <si>
    <t>919735111</t>
  </si>
  <si>
    <t>Řezání stávajícího živičného krytu hl do 50 mm</t>
  </si>
  <si>
    <t>-165470774</t>
  </si>
  <si>
    <t>8</t>
  </si>
  <si>
    <t>938909311</t>
  </si>
  <si>
    <t>Čištění vozovek metením strojně podkladu nebo krytu betonového nebo živičného</t>
  </si>
  <si>
    <t>-680524155</t>
  </si>
  <si>
    <t>VRN9</t>
  </si>
  <si>
    <t>Ostatní náklady</t>
  </si>
  <si>
    <t>09000100R</t>
  </si>
  <si>
    <t>Dopravně inženýrská opatření</t>
  </si>
  <si>
    <t>ks</t>
  </si>
  <si>
    <t>1024</t>
  </si>
  <si>
    <t>-989047638</t>
  </si>
  <si>
    <t>320*1*0,5</t>
  </si>
  <si>
    <t>885*0,03*2,435 + 20</t>
  </si>
  <si>
    <t>III/18614 Olšany - nádraží, oprava</t>
  </si>
  <si>
    <t>255*3 + 65*6 + 70</t>
  </si>
  <si>
    <t>1 155*2 + 70</t>
  </si>
  <si>
    <t>569911131</t>
  </si>
  <si>
    <t>Zpevnění krajnic asfaltovým recyklátem tl 50 mm</t>
  </si>
  <si>
    <t>577144111</t>
  </si>
  <si>
    <t>Asfaltový beton vrstva obrusná ACO 11 (ABS) tř. I tl 50 mm š přes 3 m z nemodifikovaného asfaltu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</si>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</sst>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N14" sqref="AN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06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9"/>
      <c r="BE5" s="203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207" t="s">
        <v>156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9"/>
      <c r="BE6" s="204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04"/>
      <c r="BS7" s="16" t="s">
        <v>6</v>
      </c>
    </row>
    <row r="8" spans="1:74" s="1" customFormat="1" ht="12" customHeight="1">
      <c r="B8" s="19"/>
      <c r="D8" s="26" t="s">
        <v>18</v>
      </c>
      <c r="K8" s="24"/>
      <c r="AK8" s="26" t="s">
        <v>20</v>
      </c>
      <c r="AN8" s="174">
        <v>44811</v>
      </c>
      <c r="AR8" s="19"/>
      <c r="BE8" s="204"/>
      <c r="BS8" s="16" t="s">
        <v>6</v>
      </c>
    </row>
    <row r="9" spans="1:74" s="1" customFormat="1" ht="14.45" customHeight="1">
      <c r="B9" s="19"/>
      <c r="AR9" s="19"/>
      <c r="BE9" s="204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23</v>
      </c>
      <c r="AR10" s="19"/>
      <c r="BE10" s="204"/>
      <c r="BS10" s="16" t="s">
        <v>6</v>
      </c>
    </row>
    <row r="11" spans="1:74" s="1" customFormat="1" ht="18.399999999999999" customHeight="1">
      <c r="B11" s="19"/>
      <c r="E11" s="24" t="s">
        <v>24</v>
      </c>
      <c r="AK11" s="26" t="s">
        <v>25</v>
      </c>
      <c r="AN11" s="24" t="s">
        <v>26</v>
      </c>
      <c r="AR11" s="19"/>
      <c r="BE11" s="204"/>
      <c r="BS11" s="16" t="s">
        <v>6</v>
      </c>
    </row>
    <row r="12" spans="1:74" s="1" customFormat="1" ht="6.95" customHeight="1">
      <c r="B12" s="19"/>
      <c r="AR12" s="19"/>
      <c r="BE12" s="204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22</v>
      </c>
      <c r="AN13" s="28"/>
      <c r="AR13" s="19"/>
      <c r="BE13" s="204"/>
      <c r="BS13" s="16" t="s">
        <v>6</v>
      </c>
    </row>
    <row r="14" spans="1:74" ht="12.75">
      <c r="B14" s="19"/>
      <c r="E14" s="208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6" t="s">
        <v>25</v>
      </c>
      <c r="AN14" s="28"/>
      <c r="AR14" s="19"/>
      <c r="BE14" s="204"/>
      <c r="BS14" s="16" t="s">
        <v>6</v>
      </c>
    </row>
    <row r="15" spans="1:74" s="1" customFormat="1" ht="6.95" customHeight="1">
      <c r="B15" s="19"/>
      <c r="AR15" s="19"/>
      <c r="BE15" s="204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22</v>
      </c>
      <c r="AN16" s="24" t="s">
        <v>1</v>
      </c>
      <c r="AR16" s="19"/>
      <c r="BE16" s="204"/>
      <c r="BS16" s="16" t="s">
        <v>3</v>
      </c>
    </row>
    <row r="17" spans="1:71" s="1" customFormat="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204"/>
      <c r="BS17" s="16" t="s">
        <v>30</v>
      </c>
    </row>
    <row r="18" spans="1:71" s="1" customFormat="1" ht="6.95" customHeight="1">
      <c r="B18" s="19"/>
      <c r="AR18" s="19"/>
      <c r="BE18" s="204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22</v>
      </c>
      <c r="AN19" s="24" t="s">
        <v>1</v>
      </c>
      <c r="AR19" s="19"/>
      <c r="BE19" s="204"/>
      <c r="BS19" s="16" t="s">
        <v>6</v>
      </c>
    </row>
    <row r="20" spans="1:71" s="1" customFormat="1" ht="18.399999999999999" customHeight="1">
      <c r="B20" s="19"/>
      <c r="E20" s="24" t="s">
        <v>29</v>
      </c>
      <c r="AK20" s="26" t="s">
        <v>25</v>
      </c>
      <c r="AN20" s="24" t="s">
        <v>1</v>
      </c>
      <c r="AR20" s="19"/>
      <c r="BE20" s="204"/>
      <c r="BS20" s="16" t="s">
        <v>30</v>
      </c>
    </row>
    <row r="21" spans="1:71" s="1" customFormat="1" ht="6.95" customHeight="1">
      <c r="B21" s="19"/>
      <c r="AR21" s="19"/>
      <c r="BE21" s="204"/>
    </row>
    <row r="22" spans="1:71" s="1" customFormat="1" ht="12" customHeight="1">
      <c r="B22" s="19"/>
      <c r="D22" s="26" t="s">
        <v>32</v>
      </c>
      <c r="AR22" s="19"/>
      <c r="BE22" s="204"/>
    </row>
    <row r="23" spans="1:71" s="1" customFormat="1" ht="16.5" customHeight="1">
      <c r="B23" s="19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9"/>
      <c r="BE23" s="204"/>
    </row>
    <row r="24" spans="1:71" s="1" customFormat="1" ht="6.95" customHeight="1">
      <c r="B24" s="19"/>
      <c r="AR24" s="19"/>
      <c r="BE24" s="204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4"/>
    </row>
    <row r="26" spans="1:71" s="2" customFormat="1" ht="25.9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1">
        <f>ROUND(AG94,2)</f>
        <v>0</v>
      </c>
      <c r="AL26" s="212"/>
      <c r="AM26" s="212"/>
      <c r="AN26" s="212"/>
      <c r="AO26" s="212"/>
      <c r="AP26" s="31"/>
      <c r="AQ26" s="31"/>
      <c r="AR26" s="32"/>
      <c r="BE26" s="204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04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3" t="s">
        <v>34</v>
      </c>
      <c r="M28" s="213"/>
      <c r="N28" s="213"/>
      <c r="O28" s="213"/>
      <c r="P28" s="213"/>
      <c r="Q28" s="31"/>
      <c r="R28" s="31"/>
      <c r="S28" s="31"/>
      <c r="T28" s="31"/>
      <c r="U28" s="31"/>
      <c r="V28" s="31"/>
      <c r="W28" s="213" t="s">
        <v>35</v>
      </c>
      <c r="X28" s="213"/>
      <c r="Y28" s="213"/>
      <c r="Z28" s="213"/>
      <c r="AA28" s="213"/>
      <c r="AB28" s="213"/>
      <c r="AC28" s="213"/>
      <c r="AD28" s="213"/>
      <c r="AE28" s="213"/>
      <c r="AF28" s="31"/>
      <c r="AG28" s="31"/>
      <c r="AH28" s="31"/>
      <c r="AI28" s="31"/>
      <c r="AJ28" s="31"/>
      <c r="AK28" s="213" t="s">
        <v>36</v>
      </c>
      <c r="AL28" s="213"/>
      <c r="AM28" s="213"/>
      <c r="AN28" s="213"/>
      <c r="AO28" s="213"/>
      <c r="AP28" s="31"/>
      <c r="AQ28" s="31"/>
      <c r="AR28" s="32"/>
      <c r="BE28" s="204"/>
    </row>
    <row r="29" spans="1:71" s="3" customFormat="1" ht="14.45" customHeight="1">
      <c r="B29" s="36"/>
      <c r="D29" s="26" t="s">
        <v>37</v>
      </c>
      <c r="F29" s="26" t="s">
        <v>38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6"/>
      <c r="BE29" s="205"/>
    </row>
    <row r="30" spans="1:71" s="3" customFormat="1" ht="14.45" customHeight="1">
      <c r="B30" s="36"/>
      <c r="F30" s="26" t="s">
        <v>39</v>
      </c>
      <c r="L30" s="196">
        <v>0.15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6"/>
      <c r="BE30" s="205"/>
    </row>
    <row r="31" spans="1:71" s="3" customFormat="1" ht="14.45" hidden="1" customHeight="1">
      <c r="B31" s="36"/>
      <c r="F31" s="26" t="s">
        <v>40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6"/>
      <c r="BE31" s="205"/>
    </row>
    <row r="32" spans="1:71" s="3" customFormat="1" ht="14.45" hidden="1" customHeight="1">
      <c r="B32" s="36"/>
      <c r="F32" s="26" t="s">
        <v>41</v>
      </c>
      <c r="L32" s="196">
        <v>0.15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6"/>
      <c r="BE32" s="205"/>
    </row>
    <row r="33" spans="1:57" s="3" customFormat="1" ht="14.45" hidden="1" customHeight="1">
      <c r="B33" s="36"/>
      <c r="F33" s="26" t="s">
        <v>42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6"/>
      <c r="BE33" s="205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04"/>
    </row>
    <row r="35" spans="1:57" s="2" customFormat="1" ht="25.9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9" t="s">
        <v>45</v>
      </c>
      <c r="Y35" s="200"/>
      <c r="Z35" s="200"/>
      <c r="AA35" s="200"/>
      <c r="AB35" s="200"/>
      <c r="AC35" s="39"/>
      <c r="AD35" s="39"/>
      <c r="AE35" s="39"/>
      <c r="AF35" s="39"/>
      <c r="AG35" s="39"/>
      <c r="AH35" s="39"/>
      <c r="AI35" s="39"/>
      <c r="AJ35" s="39"/>
      <c r="AK35" s="201">
        <f>SUM(AK26:AK33)</f>
        <v>0</v>
      </c>
      <c r="AL35" s="200"/>
      <c r="AM35" s="200"/>
      <c r="AN35" s="200"/>
      <c r="AO35" s="202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>
        <f>K5</f>
        <v>0</v>
      </c>
      <c r="AR84" s="50"/>
    </row>
    <row r="85" spans="1:91" s="5" customFormat="1" ht="36.950000000000003" customHeight="1">
      <c r="B85" s="51"/>
      <c r="C85" s="52" t="s">
        <v>15</v>
      </c>
      <c r="L85" s="185" t="str">
        <f>K6</f>
        <v>III/18614 Olšany - nádraží, oprava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/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187">
        <f>IF(AN8= "","",AN8)</f>
        <v>44811</v>
      </c>
      <c r="AN87" s="187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Správa a údržba silnic Plzeňského kraje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188" t="str">
        <f>IF(E17="","",E17)</f>
        <v xml:space="preserve"> </v>
      </c>
      <c r="AN89" s="189"/>
      <c r="AO89" s="189"/>
      <c r="AP89" s="189"/>
      <c r="AQ89" s="31"/>
      <c r="AR89" s="32"/>
      <c r="AS89" s="190" t="s">
        <v>53</v>
      </c>
      <c r="AT89" s="19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>
        <f>IF(E14= "Vyplň údaj","",E14)</f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188" t="str">
        <f>IF(E20="","",E20)</f>
        <v xml:space="preserve"> </v>
      </c>
      <c r="AN90" s="189"/>
      <c r="AO90" s="189"/>
      <c r="AP90" s="189"/>
      <c r="AQ90" s="31"/>
      <c r="AR90" s="32"/>
      <c r="AS90" s="192"/>
      <c r="AT90" s="193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192"/>
      <c r="AT91" s="193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180" t="s">
        <v>54</v>
      </c>
      <c r="D92" s="181"/>
      <c r="E92" s="181"/>
      <c r="F92" s="181"/>
      <c r="G92" s="181"/>
      <c r="H92" s="59"/>
      <c r="I92" s="182" t="s">
        <v>55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56</v>
      </c>
      <c r="AH92" s="181"/>
      <c r="AI92" s="181"/>
      <c r="AJ92" s="181"/>
      <c r="AK92" s="181"/>
      <c r="AL92" s="181"/>
      <c r="AM92" s="181"/>
      <c r="AN92" s="182" t="s">
        <v>57</v>
      </c>
      <c r="AO92" s="181"/>
      <c r="AP92" s="184"/>
      <c r="AQ92" s="60" t="s">
        <v>58</v>
      </c>
      <c r="AR92" s="32"/>
      <c r="AS92" s="61" t="s">
        <v>59</v>
      </c>
      <c r="AT92" s="62" t="s">
        <v>60</v>
      </c>
      <c r="AU92" s="62" t="s">
        <v>61</v>
      </c>
      <c r="AV92" s="62" t="s">
        <v>62</v>
      </c>
      <c r="AW92" s="62" t="s">
        <v>63</v>
      </c>
      <c r="AX92" s="62" t="s">
        <v>64</v>
      </c>
      <c r="AY92" s="62" t="s">
        <v>65</v>
      </c>
      <c r="AZ92" s="62" t="s">
        <v>66</v>
      </c>
      <c r="BA92" s="62" t="s">
        <v>67</v>
      </c>
      <c r="BB92" s="62" t="s">
        <v>68</v>
      </c>
      <c r="BC92" s="62" t="s">
        <v>69</v>
      </c>
      <c r="BD92" s="63" t="s">
        <v>70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76">
        <f>ROUND(AG95,2)</f>
        <v>0</v>
      </c>
      <c r="AH94" s="176"/>
      <c r="AI94" s="176"/>
      <c r="AJ94" s="176"/>
      <c r="AK94" s="176"/>
      <c r="AL94" s="176"/>
      <c r="AM94" s="176"/>
      <c r="AN94" s="177">
        <f>SUM(AG94,AT94)</f>
        <v>0</v>
      </c>
      <c r="AO94" s="177"/>
      <c r="AP94" s="177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72</v>
      </c>
      <c r="BT94" s="76" t="s">
        <v>73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7" customFormat="1" ht="16.5" customHeight="1">
      <c r="A95" s="78" t="s">
        <v>77</v>
      </c>
      <c r="B95" s="79"/>
      <c r="C95" s="80"/>
      <c r="D95" s="175" t="s">
        <v>78</v>
      </c>
      <c r="E95" s="175"/>
      <c r="F95" s="175"/>
      <c r="G95" s="175"/>
      <c r="H95" s="175"/>
      <c r="I95" s="81"/>
      <c r="J95" s="175" t="s">
        <v>79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97">
        <f>'1 - Oprava'!J30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82" t="s">
        <v>80</v>
      </c>
      <c r="AR95" s="79"/>
      <c r="AS95" s="83">
        <v>0</v>
      </c>
      <c r="AT95" s="84">
        <f>ROUND(SUM(AV95:AW95),2)</f>
        <v>0</v>
      </c>
      <c r="AU95" s="85">
        <f>'1 - Oprava'!P121</f>
        <v>0</v>
      </c>
      <c r="AV95" s="84">
        <f>'1 - Oprava'!J33</f>
        <v>0</v>
      </c>
      <c r="AW95" s="84">
        <f>'1 - Oprava'!J34</f>
        <v>0</v>
      </c>
      <c r="AX95" s="84">
        <f>'1 - Oprava'!J35</f>
        <v>0</v>
      </c>
      <c r="AY95" s="84">
        <f>'1 - Oprava'!J36</f>
        <v>0</v>
      </c>
      <c r="AZ95" s="84">
        <f>'1 - Oprava'!F33</f>
        <v>0</v>
      </c>
      <c r="BA95" s="84">
        <f>'1 - Oprava'!F34</f>
        <v>0</v>
      </c>
      <c r="BB95" s="84">
        <f>'1 - Oprava'!F35</f>
        <v>0</v>
      </c>
      <c r="BC95" s="84">
        <f>'1 - Oprava'!F36</f>
        <v>0</v>
      </c>
      <c r="BD95" s="86">
        <f>'1 - Oprava'!F37</f>
        <v>0</v>
      </c>
      <c r="BT95" s="87" t="s">
        <v>78</v>
      </c>
      <c r="BV95" s="87" t="s">
        <v>75</v>
      </c>
      <c r="BW95" s="87" t="s">
        <v>81</v>
      </c>
      <c r="BX95" s="87" t="s">
        <v>4</v>
      </c>
      <c r="CL95" s="87" t="s">
        <v>1</v>
      </c>
      <c r="CM95" s="87" t="s">
        <v>82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1 - Oprav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tabSelected="1" workbookViewId="0">
      <selection activeCell="F124" sqref="F1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81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hidden="1" customHeight="1">
      <c r="B4" s="19"/>
      <c r="D4" s="20" t="s">
        <v>83</v>
      </c>
      <c r="L4" s="19"/>
      <c r="M4" s="8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15</v>
      </c>
      <c r="L6" s="19"/>
    </row>
    <row r="7" spans="1:46" s="1" customFormat="1" ht="26.25" hidden="1" customHeight="1">
      <c r="B7" s="19"/>
      <c r="E7" s="215" t="str">
        <f>'Rekapitulace stavby'!K6</f>
        <v>III/18614 Olšany - nádraží, oprava</v>
      </c>
      <c r="F7" s="216"/>
      <c r="G7" s="216"/>
      <c r="H7" s="216"/>
      <c r="L7" s="19"/>
    </row>
    <row r="8" spans="1:46" s="2" customFormat="1" ht="12" hidden="1" customHeight="1">
      <c r="A8" s="31"/>
      <c r="B8" s="32"/>
      <c r="C8" s="31"/>
      <c r="D8" s="26" t="s">
        <v>84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185" t="s">
        <v>85</v>
      </c>
      <c r="F9" s="214"/>
      <c r="G9" s="214"/>
      <c r="H9" s="214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26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26" t="s">
        <v>20</v>
      </c>
      <c r="J12" s="54">
        <f>'Rekapitulace stavby'!AN8</f>
        <v>44811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23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26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22</v>
      </c>
      <c r="J17" s="27">
        <f>'Rekapitulace stavby'!AN13</f>
        <v>0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17">
        <f>'Rekapitulace stavby'!E14</f>
        <v>0</v>
      </c>
      <c r="F18" s="206"/>
      <c r="G18" s="206"/>
      <c r="H18" s="206"/>
      <c r="I18" s="26" t="s">
        <v>25</v>
      </c>
      <c r="J18" s="27">
        <f>'Rekapitulace stavby'!AN14</f>
        <v>0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22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22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210" t="s">
        <v>1</v>
      </c>
      <c r="F27" s="210"/>
      <c r="G27" s="210"/>
      <c r="H27" s="21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33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93" t="s">
        <v>37</v>
      </c>
      <c r="E33" s="26" t="s">
        <v>38</v>
      </c>
      <c r="F33" s="94">
        <f>ROUND((SUM(BE121:BE153)),  2)</f>
        <v>0</v>
      </c>
      <c r="G33" s="31"/>
      <c r="H33" s="31"/>
      <c r="I33" s="95">
        <v>0.21</v>
      </c>
      <c r="J33" s="94">
        <f>ROUND(((SUM(BE121:BE153))*I33),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39</v>
      </c>
      <c r="F34" s="94">
        <f>ROUND((SUM(BF121:BF153)),  2)</f>
        <v>0</v>
      </c>
      <c r="G34" s="31"/>
      <c r="H34" s="31"/>
      <c r="I34" s="95">
        <v>0.15</v>
      </c>
      <c r="J34" s="94">
        <f>ROUND(((SUM(BF121:BF153))*I34),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94">
        <f>ROUND((SUM(BG121:BG153)),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94">
        <f>ROUND((SUM(BH121:BH153)),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94">
        <f>ROUND((SUM(BI121:BI153)),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43</v>
      </c>
      <c r="E39" s="59"/>
      <c r="F39" s="59"/>
      <c r="G39" s="98" t="s">
        <v>44</v>
      </c>
      <c r="H39" s="99" t="s">
        <v>45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1"/>
      <c r="B61" s="32"/>
      <c r="C61" s="31"/>
      <c r="D61" s="44" t="s">
        <v>48</v>
      </c>
      <c r="E61" s="34"/>
      <c r="F61" s="102" t="s">
        <v>49</v>
      </c>
      <c r="G61" s="44" t="s">
        <v>48</v>
      </c>
      <c r="H61" s="34"/>
      <c r="I61" s="34"/>
      <c r="J61" s="103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1"/>
      <c r="B76" s="32"/>
      <c r="C76" s="31"/>
      <c r="D76" s="44" t="s">
        <v>48</v>
      </c>
      <c r="E76" s="34"/>
      <c r="F76" s="102" t="s">
        <v>49</v>
      </c>
      <c r="G76" s="44" t="s">
        <v>48</v>
      </c>
      <c r="H76" s="34"/>
      <c r="I76" s="34"/>
      <c r="J76" s="103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1"/>
      <c r="D85" s="31"/>
      <c r="E85" s="215" t="str">
        <f>E7</f>
        <v>III/18614 Olšany - nádraží, oprava</v>
      </c>
      <c r="F85" s="216"/>
      <c r="G85" s="216"/>
      <c r="H85" s="21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185" t="str">
        <f>E9</f>
        <v>1 - Oprava</v>
      </c>
      <c r="F87" s="214"/>
      <c r="G87" s="214"/>
      <c r="H87" s="214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1"/>
      <c r="E89" s="31"/>
      <c r="F89" s="24" t="str">
        <f>F12</f>
        <v>Tedražice</v>
      </c>
      <c r="G89" s="31"/>
      <c r="H89" s="31"/>
      <c r="I89" s="26" t="s">
        <v>20</v>
      </c>
      <c r="J89" s="54">
        <f>IF(J12="","",J12)</f>
        <v>44811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21</v>
      </c>
      <c r="D91" s="31"/>
      <c r="E91" s="31"/>
      <c r="F91" s="24" t="str">
        <f>E15</f>
        <v>Správa a údržba silnic Plzeňského kraje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1"/>
      <c r="E92" s="31"/>
      <c r="F92" s="24">
        <f>IF(E18="","",E18)</f>
        <v>0</v>
      </c>
      <c r="G92" s="31"/>
      <c r="H92" s="31"/>
      <c r="I92" s="2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87</v>
      </c>
      <c r="D94" s="96"/>
      <c r="E94" s="96"/>
      <c r="F94" s="96"/>
      <c r="G94" s="96"/>
      <c r="H94" s="96"/>
      <c r="I94" s="96"/>
      <c r="J94" s="105" t="s">
        <v>88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06" t="s">
        <v>89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90</v>
      </c>
    </row>
    <row r="97" spans="1:31" s="9" customFormat="1" ht="24.95" hidden="1" customHeight="1">
      <c r="B97" s="107"/>
      <c r="D97" s="108" t="s">
        <v>91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1:31" s="10" customFormat="1" ht="19.899999999999999" hidden="1" customHeight="1">
      <c r="B98" s="111"/>
      <c r="D98" s="112" t="s">
        <v>92</v>
      </c>
      <c r="E98" s="113"/>
      <c r="F98" s="113"/>
      <c r="G98" s="113"/>
      <c r="H98" s="113"/>
      <c r="I98" s="113"/>
      <c r="J98" s="114">
        <f>J123</f>
        <v>0</v>
      </c>
      <c r="L98" s="111"/>
    </row>
    <row r="99" spans="1:31" s="10" customFormat="1" ht="19.899999999999999" hidden="1" customHeight="1">
      <c r="B99" s="111"/>
      <c r="D99" s="112" t="s">
        <v>93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899999999999999" hidden="1" customHeight="1">
      <c r="B100" s="111"/>
      <c r="D100" s="112" t="s">
        <v>94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10" customFormat="1" ht="19.899999999999999" hidden="1" customHeight="1">
      <c r="B101" s="111"/>
      <c r="D101" s="112" t="s">
        <v>95</v>
      </c>
      <c r="E101" s="113"/>
      <c r="F101" s="113"/>
      <c r="G101" s="113"/>
      <c r="H101" s="113"/>
      <c r="I101" s="113"/>
      <c r="J101" s="114">
        <f>J150</f>
        <v>0</v>
      </c>
      <c r="L101" s="111"/>
    </row>
    <row r="102" spans="1:31" s="2" customFormat="1" ht="21.75" hidden="1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idden="1"/>
    <row r="105" spans="1:31" hidden="1"/>
    <row r="106" spans="1:31" hidden="1"/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163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1"/>
      <c r="D111" s="31"/>
      <c r="E111" s="215" t="str">
        <f>E7</f>
        <v>III/18614 Olšany - nádraží, oprava</v>
      </c>
      <c r="F111" s="216"/>
      <c r="G111" s="216"/>
      <c r="H111" s="216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84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185"/>
      <c r="F113" s="214"/>
      <c r="G113" s="214"/>
      <c r="H113" s="21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18</v>
      </c>
      <c r="D115" s="31"/>
      <c r="E115" s="31"/>
      <c r="F115" s="24"/>
      <c r="G115" s="31"/>
      <c r="H115" s="31"/>
      <c r="I115" s="26" t="s">
        <v>20</v>
      </c>
      <c r="J115" s="54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21</v>
      </c>
      <c r="D117" s="31"/>
      <c r="E117" s="31"/>
      <c r="F117" s="24" t="str">
        <f>E15</f>
        <v>Správa a údržba silnic Plzeňského kraje</v>
      </c>
      <c r="G117" s="31"/>
      <c r="H117" s="31"/>
      <c r="I117" s="26" t="s">
        <v>28</v>
      </c>
      <c r="J117" s="29" t="str">
        <f>E21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27</v>
      </c>
      <c r="D118" s="31"/>
      <c r="E118" s="31"/>
      <c r="F118" s="24"/>
      <c r="G118" s="31"/>
      <c r="H118" s="31"/>
      <c r="I118" s="26" t="s">
        <v>31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15"/>
      <c r="B120" s="116"/>
      <c r="C120" s="117" t="s">
        <v>96</v>
      </c>
      <c r="D120" s="118" t="s">
        <v>58</v>
      </c>
      <c r="E120" s="118" t="s">
        <v>54</v>
      </c>
      <c r="F120" s="118" t="s">
        <v>55</v>
      </c>
      <c r="G120" s="118" t="s">
        <v>97</v>
      </c>
      <c r="H120" s="118" t="s">
        <v>98</v>
      </c>
      <c r="I120" s="118" t="s">
        <v>99</v>
      </c>
      <c r="J120" s="119" t="s">
        <v>88</v>
      </c>
      <c r="K120" s="120" t="s">
        <v>100</v>
      </c>
      <c r="L120" s="121"/>
      <c r="M120" s="61" t="s">
        <v>1</v>
      </c>
      <c r="N120" s="62" t="s">
        <v>37</v>
      </c>
      <c r="O120" s="62" t="s">
        <v>101</v>
      </c>
      <c r="P120" s="62" t="s">
        <v>102</v>
      </c>
      <c r="Q120" s="62" t="s">
        <v>103</v>
      </c>
      <c r="R120" s="62" t="s">
        <v>104</v>
      </c>
      <c r="S120" s="62" t="s">
        <v>105</v>
      </c>
      <c r="T120" s="63" t="s">
        <v>106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" customHeight="1">
      <c r="A121" s="31"/>
      <c r="B121" s="32"/>
      <c r="C121" s="68" t="s">
        <v>107</v>
      </c>
      <c r="D121" s="31"/>
      <c r="E121" s="31"/>
      <c r="F121" s="31"/>
      <c r="G121" s="31"/>
      <c r="H121" s="31"/>
      <c r="I121" s="31"/>
      <c r="J121" s="122">
        <f>BK121</f>
        <v>0</v>
      </c>
      <c r="K121" s="31"/>
      <c r="L121" s="32"/>
      <c r="M121" s="64"/>
      <c r="N121" s="55"/>
      <c r="O121" s="65"/>
      <c r="P121" s="123">
        <f>P122</f>
        <v>0</v>
      </c>
      <c r="Q121" s="65"/>
      <c r="R121" s="123">
        <f>R122</f>
        <v>120.48168</v>
      </c>
      <c r="S121" s="65"/>
      <c r="T121" s="124">
        <f>T122</f>
        <v>32.340000000000003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72</v>
      </c>
      <c r="AU121" s="16" t="s">
        <v>90</v>
      </c>
      <c r="BK121" s="125">
        <f>BK122</f>
        <v>0</v>
      </c>
    </row>
    <row r="122" spans="1:65" s="12" customFormat="1" ht="25.9" customHeight="1">
      <c r="B122" s="126"/>
      <c r="D122" s="127" t="s">
        <v>72</v>
      </c>
      <c r="E122" s="128" t="s">
        <v>108</v>
      </c>
      <c r="F122" s="128" t="s">
        <v>109</v>
      </c>
      <c r="I122" s="129"/>
      <c r="J122" s="130">
        <f>BK122</f>
        <v>0</v>
      </c>
      <c r="L122" s="126"/>
      <c r="M122" s="131"/>
      <c r="N122" s="132"/>
      <c r="O122" s="132"/>
      <c r="P122" s="133">
        <f>P123+P127+P143+P150</f>
        <v>0</v>
      </c>
      <c r="Q122" s="132"/>
      <c r="R122" s="133">
        <f>R123+R127+R143+R150</f>
        <v>120.48168</v>
      </c>
      <c r="S122" s="132"/>
      <c r="T122" s="134">
        <f>T123+T127+T143+T150</f>
        <v>32.340000000000003</v>
      </c>
      <c r="AR122" s="127" t="s">
        <v>78</v>
      </c>
      <c r="AT122" s="135" t="s">
        <v>72</v>
      </c>
      <c r="AU122" s="135" t="s">
        <v>73</v>
      </c>
      <c r="AY122" s="127" t="s">
        <v>110</v>
      </c>
      <c r="BK122" s="136">
        <f>BK123+BK127+BK143+BK150</f>
        <v>0</v>
      </c>
    </row>
    <row r="123" spans="1:65" s="12" customFormat="1" ht="22.9" customHeight="1">
      <c r="B123" s="126"/>
      <c r="D123" s="127" t="s">
        <v>72</v>
      </c>
      <c r="E123" s="137" t="s">
        <v>78</v>
      </c>
      <c r="F123" s="137" t="s">
        <v>111</v>
      </c>
      <c r="I123" s="129"/>
      <c r="J123" s="138">
        <f>BK123</f>
        <v>0</v>
      </c>
      <c r="L123" s="126"/>
      <c r="M123" s="131"/>
      <c r="N123" s="132"/>
      <c r="O123" s="132"/>
      <c r="P123" s="133">
        <f>SUM(P124:P126)</f>
        <v>0</v>
      </c>
      <c r="Q123" s="132"/>
      <c r="R123" s="133">
        <f>SUM(R124:R126)</f>
        <v>0</v>
      </c>
      <c r="S123" s="132"/>
      <c r="T123" s="134">
        <f>SUM(T124:T126)</f>
        <v>7.84</v>
      </c>
      <c r="AR123" s="127" t="s">
        <v>78</v>
      </c>
      <c r="AT123" s="135" t="s">
        <v>72</v>
      </c>
      <c r="AU123" s="135" t="s">
        <v>78</v>
      </c>
      <c r="AY123" s="127" t="s">
        <v>110</v>
      </c>
      <c r="BK123" s="136">
        <f>SUM(BK124:BK126)</f>
        <v>0</v>
      </c>
    </row>
    <row r="124" spans="1:65" s="2" customFormat="1" ht="37.9" customHeight="1">
      <c r="A124" s="31"/>
      <c r="B124" s="139"/>
      <c r="C124" s="140" t="s">
        <v>78</v>
      </c>
      <c r="D124" s="140" t="s">
        <v>112</v>
      </c>
      <c r="E124" s="141" t="s">
        <v>113</v>
      </c>
      <c r="F124" s="142" t="s">
        <v>114</v>
      </c>
      <c r="G124" s="143" t="s">
        <v>115</v>
      </c>
      <c r="H124" s="144">
        <v>80</v>
      </c>
      <c r="I124" s="145"/>
      <c r="J124" s="146">
        <f>ROUND(I124*H124,2)</f>
        <v>0</v>
      </c>
      <c r="K124" s="147"/>
      <c r="L124" s="32"/>
      <c r="M124" s="148" t="s">
        <v>1</v>
      </c>
      <c r="N124" s="149" t="s">
        <v>38</v>
      </c>
      <c r="O124" s="57"/>
      <c r="P124" s="150">
        <f>O124*H124</f>
        <v>0</v>
      </c>
      <c r="Q124" s="150">
        <v>0</v>
      </c>
      <c r="R124" s="150">
        <f>Q124*H124</f>
        <v>0</v>
      </c>
      <c r="S124" s="150">
        <v>9.8000000000000004E-2</v>
      </c>
      <c r="T124" s="151">
        <f>S124*H124</f>
        <v>7.84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2" t="s">
        <v>116</v>
      </c>
      <c r="AT124" s="152" t="s">
        <v>112</v>
      </c>
      <c r="AU124" s="152" t="s">
        <v>82</v>
      </c>
      <c r="AY124" s="16" t="s">
        <v>110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6" t="s">
        <v>78</v>
      </c>
      <c r="BK124" s="153">
        <f>ROUND(I124*H124,2)</f>
        <v>0</v>
      </c>
      <c r="BL124" s="16" t="s">
        <v>116</v>
      </c>
      <c r="BM124" s="152" t="s">
        <v>117</v>
      </c>
    </row>
    <row r="125" spans="1:65" s="13" customFormat="1">
      <c r="B125" s="154"/>
      <c r="D125" s="155" t="s">
        <v>118</v>
      </c>
      <c r="E125" s="156" t="s">
        <v>1</v>
      </c>
      <c r="F125" s="157"/>
      <c r="H125" s="158"/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118</v>
      </c>
      <c r="AU125" s="156" t="s">
        <v>82</v>
      </c>
      <c r="AV125" s="13" t="s">
        <v>82</v>
      </c>
      <c r="AW125" s="13" t="s">
        <v>30</v>
      </c>
      <c r="AX125" s="13" t="s">
        <v>73</v>
      </c>
      <c r="AY125" s="156" t="s">
        <v>110</v>
      </c>
    </row>
    <row r="126" spans="1:65" s="14" customFormat="1">
      <c r="B126" s="163"/>
      <c r="D126" s="155" t="s">
        <v>118</v>
      </c>
      <c r="E126" s="164" t="s">
        <v>1</v>
      </c>
      <c r="F126" s="165" t="s">
        <v>119</v>
      </c>
      <c r="H126" s="166">
        <v>80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118</v>
      </c>
      <c r="AU126" s="164" t="s">
        <v>82</v>
      </c>
      <c r="AV126" s="14" t="s">
        <v>116</v>
      </c>
      <c r="AW126" s="14" t="s">
        <v>30</v>
      </c>
      <c r="AX126" s="14" t="s">
        <v>78</v>
      </c>
      <c r="AY126" s="164" t="s">
        <v>110</v>
      </c>
    </row>
    <row r="127" spans="1:65" s="12" customFormat="1" ht="22.9" customHeight="1">
      <c r="B127" s="126"/>
      <c r="D127" s="127" t="s">
        <v>72</v>
      </c>
      <c r="E127" s="137" t="s">
        <v>120</v>
      </c>
      <c r="F127" s="137" t="s">
        <v>121</v>
      </c>
      <c r="I127" s="129"/>
      <c r="J127" s="138">
        <f>BK127</f>
        <v>0</v>
      </c>
      <c r="L127" s="126"/>
      <c r="M127" s="131"/>
      <c r="N127" s="132"/>
      <c r="O127" s="132"/>
      <c r="P127" s="133">
        <f>SUM(P128:P142)</f>
        <v>0</v>
      </c>
      <c r="Q127" s="132"/>
      <c r="R127" s="133">
        <f>SUM(R128:R142)</f>
        <v>120.48168</v>
      </c>
      <c r="S127" s="132"/>
      <c r="T127" s="134">
        <f>SUM(T128:T142)</f>
        <v>0</v>
      </c>
      <c r="AR127" s="127" t="s">
        <v>78</v>
      </c>
      <c r="AT127" s="135" t="s">
        <v>72</v>
      </c>
      <c r="AU127" s="135" t="s">
        <v>78</v>
      </c>
      <c r="AY127" s="127" t="s">
        <v>110</v>
      </c>
      <c r="BK127" s="136">
        <f>SUM(BK128:BK142)</f>
        <v>0</v>
      </c>
    </row>
    <row r="128" spans="1:65" s="2" customFormat="1" ht="14.45" customHeight="1">
      <c r="A128" s="31"/>
      <c r="B128" s="139"/>
      <c r="C128" s="140" t="s">
        <v>82</v>
      </c>
      <c r="D128" s="140" t="s">
        <v>112</v>
      </c>
      <c r="E128" s="141" t="s">
        <v>159</v>
      </c>
      <c r="F128" s="142" t="s">
        <v>160</v>
      </c>
      <c r="G128" s="143" t="s">
        <v>115</v>
      </c>
      <c r="H128" s="144">
        <v>160</v>
      </c>
      <c r="I128" s="145"/>
      <c r="J128" s="146">
        <f>ROUND(I128*H128,2)</f>
        <v>0</v>
      </c>
      <c r="K128" s="147"/>
      <c r="L128" s="32"/>
      <c r="M128" s="148" t="s">
        <v>1</v>
      </c>
      <c r="N128" s="149" t="s">
        <v>38</v>
      </c>
      <c r="O128" s="57"/>
      <c r="P128" s="150">
        <f>O128*H128</f>
        <v>0</v>
      </c>
      <c r="Q128" s="150">
        <v>0.216</v>
      </c>
      <c r="R128" s="150">
        <f>Q128*H128</f>
        <v>34.56</v>
      </c>
      <c r="S128" s="150">
        <v>0</v>
      </c>
      <c r="T128" s="15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2" t="s">
        <v>116</v>
      </c>
      <c r="AT128" s="152" t="s">
        <v>112</v>
      </c>
      <c r="AU128" s="152" t="s">
        <v>82</v>
      </c>
      <c r="AY128" s="16" t="s">
        <v>110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6" t="s">
        <v>78</v>
      </c>
      <c r="BK128" s="153">
        <f>ROUND(I128*H128,2)</f>
        <v>0</v>
      </c>
      <c r="BL128" s="16" t="s">
        <v>116</v>
      </c>
      <c r="BM128" s="152" t="s">
        <v>122</v>
      </c>
    </row>
    <row r="129" spans="1:65" s="13" customFormat="1">
      <c r="B129" s="154"/>
      <c r="D129" s="155" t="s">
        <v>118</v>
      </c>
      <c r="E129" s="156" t="s">
        <v>1</v>
      </c>
      <c r="F129" s="157" t="s">
        <v>154</v>
      </c>
      <c r="H129" s="158">
        <v>160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118</v>
      </c>
      <c r="AU129" s="156" t="s">
        <v>82</v>
      </c>
      <c r="AV129" s="13" t="s">
        <v>82</v>
      </c>
      <c r="AW129" s="13" t="s">
        <v>30</v>
      </c>
      <c r="AX129" s="13" t="s">
        <v>73</v>
      </c>
      <c r="AY129" s="156" t="s">
        <v>110</v>
      </c>
    </row>
    <row r="130" spans="1:65" s="14" customFormat="1">
      <c r="B130" s="163"/>
      <c r="D130" s="155" t="s">
        <v>118</v>
      </c>
      <c r="E130" s="164" t="s">
        <v>1</v>
      </c>
      <c r="F130" s="165" t="s">
        <v>119</v>
      </c>
      <c r="H130" s="166">
        <v>160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118</v>
      </c>
      <c r="AU130" s="164" t="s">
        <v>82</v>
      </c>
      <c r="AV130" s="14" t="s">
        <v>116</v>
      </c>
      <c r="AW130" s="14" t="s">
        <v>30</v>
      </c>
      <c r="AX130" s="14" t="s">
        <v>78</v>
      </c>
      <c r="AY130" s="164" t="s">
        <v>110</v>
      </c>
    </row>
    <row r="131" spans="1:65" s="2" customFormat="1" ht="14.45" customHeight="1">
      <c r="A131" s="31"/>
      <c r="B131" s="139"/>
      <c r="C131" s="140" t="s">
        <v>123</v>
      </c>
      <c r="D131" s="140" t="s">
        <v>112</v>
      </c>
      <c r="E131" s="141" t="s">
        <v>124</v>
      </c>
      <c r="F131" s="142" t="s">
        <v>125</v>
      </c>
      <c r="G131" s="143" t="s">
        <v>126</v>
      </c>
      <c r="H131" s="144">
        <v>85</v>
      </c>
      <c r="I131" s="145"/>
      <c r="J131" s="146">
        <f>ROUND(I131*H131,2)</f>
        <v>0</v>
      </c>
      <c r="K131" s="147"/>
      <c r="L131" s="32"/>
      <c r="M131" s="148" t="s">
        <v>1</v>
      </c>
      <c r="N131" s="149" t="s">
        <v>38</v>
      </c>
      <c r="O131" s="57"/>
      <c r="P131" s="150">
        <f>O131*H131</f>
        <v>0</v>
      </c>
      <c r="Q131" s="150">
        <v>1.01</v>
      </c>
      <c r="R131" s="150">
        <f>Q131*H131</f>
        <v>85.85</v>
      </c>
      <c r="S131" s="150">
        <v>0</v>
      </c>
      <c r="T131" s="15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2" t="s">
        <v>116</v>
      </c>
      <c r="AT131" s="152" t="s">
        <v>112</v>
      </c>
      <c r="AU131" s="152" t="s">
        <v>82</v>
      </c>
      <c r="AY131" s="16" t="s">
        <v>110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78</v>
      </c>
      <c r="BK131" s="153">
        <f>ROUND(I131*H131,2)</f>
        <v>0</v>
      </c>
      <c r="BL131" s="16" t="s">
        <v>116</v>
      </c>
      <c r="BM131" s="152" t="s">
        <v>127</v>
      </c>
    </row>
    <row r="132" spans="1:65" s="13" customFormat="1">
      <c r="B132" s="154"/>
      <c r="D132" s="155" t="s">
        <v>118</v>
      </c>
      <c r="E132" s="156" t="s">
        <v>1</v>
      </c>
      <c r="F132" s="157" t="s">
        <v>155</v>
      </c>
      <c r="H132" s="158">
        <v>85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118</v>
      </c>
      <c r="AU132" s="156" t="s">
        <v>82</v>
      </c>
      <c r="AV132" s="13" t="s">
        <v>82</v>
      </c>
      <c r="AW132" s="13" t="s">
        <v>30</v>
      </c>
      <c r="AX132" s="13" t="s">
        <v>73</v>
      </c>
      <c r="AY132" s="156" t="s">
        <v>110</v>
      </c>
    </row>
    <row r="133" spans="1:65" s="14" customFormat="1">
      <c r="B133" s="163"/>
      <c r="D133" s="155" t="s">
        <v>118</v>
      </c>
      <c r="E133" s="164" t="s">
        <v>1</v>
      </c>
      <c r="F133" s="165" t="s">
        <v>119</v>
      </c>
      <c r="H133" s="166">
        <v>85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118</v>
      </c>
      <c r="AU133" s="164" t="s">
        <v>82</v>
      </c>
      <c r="AV133" s="14" t="s">
        <v>116</v>
      </c>
      <c r="AW133" s="14" t="s">
        <v>30</v>
      </c>
      <c r="AX133" s="14" t="s">
        <v>78</v>
      </c>
      <c r="AY133" s="164" t="s">
        <v>110</v>
      </c>
    </row>
    <row r="134" spans="1:65" s="2" customFormat="1" ht="24.2" customHeight="1">
      <c r="A134" s="31"/>
      <c r="B134" s="139"/>
      <c r="C134" s="140" t="s">
        <v>116</v>
      </c>
      <c r="D134" s="140" t="s">
        <v>112</v>
      </c>
      <c r="E134" s="141" t="s">
        <v>128</v>
      </c>
      <c r="F134" s="142" t="s">
        <v>129</v>
      </c>
      <c r="G134" s="143" t="s">
        <v>115</v>
      </c>
      <c r="H134" s="144">
        <v>2380</v>
      </c>
      <c r="I134" s="145"/>
      <c r="J134" s="146">
        <f>ROUND(I134*H134,2)</f>
        <v>0</v>
      </c>
      <c r="K134" s="147"/>
      <c r="L134" s="32"/>
      <c r="M134" s="148" t="s">
        <v>1</v>
      </c>
      <c r="N134" s="149" t="s">
        <v>38</v>
      </c>
      <c r="O134" s="57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2" t="s">
        <v>116</v>
      </c>
      <c r="AT134" s="152" t="s">
        <v>112</v>
      </c>
      <c r="AU134" s="152" t="s">
        <v>82</v>
      </c>
      <c r="AY134" s="16" t="s">
        <v>110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6" t="s">
        <v>78</v>
      </c>
      <c r="BK134" s="153">
        <f>ROUND(I134*H134,2)</f>
        <v>0</v>
      </c>
      <c r="BL134" s="16" t="s">
        <v>116</v>
      </c>
      <c r="BM134" s="152" t="s">
        <v>130</v>
      </c>
    </row>
    <row r="135" spans="1:65" s="13" customFormat="1">
      <c r="B135" s="154"/>
      <c r="D135" s="155" t="s">
        <v>118</v>
      </c>
      <c r="E135" s="156" t="s">
        <v>1</v>
      </c>
      <c r="F135" s="157" t="s">
        <v>158</v>
      </c>
      <c r="H135" s="158">
        <v>2380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118</v>
      </c>
      <c r="AU135" s="156" t="s">
        <v>82</v>
      </c>
      <c r="AV135" s="13" t="s">
        <v>82</v>
      </c>
      <c r="AW135" s="13" t="s">
        <v>30</v>
      </c>
      <c r="AX135" s="13" t="s">
        <v>73</v>
      </c>
      <c r="AY135" s="156" t="s">
        <v>110</v>
      </c>
    </row>
    <row r="136" spans="1:65" s="14" customFormat="1">
      <c r="B136" s="163"/>
      <c r="D136" s="155" t="s">
        <v>118</v>
      </c>
      <c r="E136" s="164" t="s">
        <v>1</v>
      </c>
      <c r="F136" s="165" t="s">
        <v>119</v>
      </c>
      <c r="H136" s="166">
        <v>2380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4" t="s">
        <v>118</v>
      </c>
      <c r="AU136" s="164" t="s">
        <v>82</v>
      </c>
      <c r="AV136" s="14" t="s">
        <v>116</v>
      </c>
      <c r="AW136" s="14" t="s">
        <v>30</v>
      </c>
      <c r="AX136" s="14" t="s">
        <v>78</v>
      </c>
      <c r="AY136" s="164" t="s">
        <v>110</v>
      </c>
    </row>
    <row r="137" spans="1:65" s="2" customFormat="1" ht="24.2" customHeight="1">
      <c r="A137" s="31"/>
      <c r="B137" s="139"/>
      <c r="C137" s="140" t="s">
        <v>120</v>
      </c>
      <c r="D137" s="140" t="s">
        <v>112</v>
      </c>
      <c r="E137" s="141" t="s">
        <v>161</v>
      </c>
      <c r="F137" s="142" t="s">
        <v>162</v>
      </c>
      <c r="G137" s="143" t="s">
        <v>115</v>
      </c>
      <c r="H137" s="144">
        <v>1225</v>
      </c>
      <c r="I137" s="145"/>
      <c r="J137" s="146">
        <f>ROUND(I137*H137,2)</f>
        <v>0</v>
      </c>
      <c r="K137" s="147"/>
      <c r="L137" s="32"/>
      <c r="M137" s="148" t="s">
        <v>1</v>
      </c>
      <c r="N137" s="149" t="s">
        <v>38</v>
      </c>
      <c r="O137" s="57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2" t="s">
        <v>116</v>
      </c>
      <c r="AT137" s="152" t="s">
        <v>112</v>
      </c>
      <c r="AU137" s="152" t="s">
        <v>82</v>
      </c>
      <c r="AY137" s="16" t="s">
        <v>110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6" t="s">
        <v>78</v>
      </c>
      <c r="BK137" s="153">
        <f>ROUND(I137*H137,2)</f>
        <v>0</v>
      </c>
      <c r="BL137" s="16" t="s">
        <v>116</v>
      </c>
      <c r="BM137" s="152" t="s">
        <v>131</v>
      </c>
    </row>
    <row r="138" spans="1:65" s="13" customFormat="1">
      <c r="B138" s="154"/>
      <c r="D138" s="155" t="s">
        <v>118</v>
      </c>
      <c r="E138" s="156" t="s">
        <v>1</v>
      </c>
      <c r="F138" s="157" t="s">
        <v>157</v>
      </c>
      <c r="H138" s="158">
        <v>1225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118</v>
      </c>
      <c r="AU138" s="156" t="s">
        <v>82</v>
      </c>
      <c r="AV138" s="13" t="s">
        <v>82</v>
      </c>
      <c r="AW138" s="13" t="s">
        <v>30</v>
      </c>
      <c r="AX138" s="13" t="s">
        <v>73</v>
      </c>
      <c r="AY138" s="156" t="s">
        <v>110</v>
      </c>
    </row>
    <row r="139" spans="1:65" s="14" customFormat="1">
      <c r="B139" s="163"/>
      <c r="D139" s="155" t="s">
        <v>118</v>
      </c>
      <c r="E139" s="164" t="s">
        <v>1</v>
      </c>
      <c r="F139" s="165" t="s">
        <v>119</v>
      </c>
      <c r="H139" s="166">
        <v>1225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118</v>
      </c>
      <c r="AU139" s="164" t="s">
        <v>82</v>
      </c>
      <c r="AV139" s="14" t="s">
        <v>116</v>
      </c>
      <c r="AW139" s="14" t="s">
        <v>30</v>
      </c>
      <c r="AX139" s="14" t="s">
        <v>78</v>
      </c>
      <c r="AY139" s="164" t="s">
        <v>110</v>
      </c>
    </row>
    <row r="140" spans="1:65" s="2" customFormat="1" ht="24.2" customHeight="1">
      <c r="A140" s="31"/>
      <c r="B140" s="139"/>
      <c r="C140" s="140" t="s">
        <v>132</v>
      </c>
      <c r="D140" s="140" t="s">
        <v>112</v>
      </c>
      <c r="E140" s="141" t="s">
        <v>133</v>
      </c>
      <c r="F140" s="142" t="s">
        <v>134</v>
      </c>
      <c r="G140" s="143" t="s">
        <v>135</v>
      </c>
      <c r="H140" s="144">
        <v>32</v>
      </c>
      <c r="I140" s="145"/>
      <c r="J140" s="146">
        <f>ROUND(I140*H140,2)</f>
        <v>0</v>
      </c>
      <c r="K140" s="147"/>
      <c r="L140" s="32"/>
      <c r="M140" s="148" t="s">
        <v>1</v>
      </c>
      <c r="N140" s="149" t="s">
        <v>38</v>
      </c>
      <c r="O140" s="57"/>
      <c r="P140" s="150">
        <f>O140*H140</f>
        <v>0</v>
      </c>
      <c r="Q140" s="150">
        <v>2.2399999999999998E-3</v>
      </c>
      <c r="R140" s="150">
        <f>Q140*H140</f>
        <v>7.1679999999999994E-2</v>
      </c>
      <c r="S140" s="150">
        <v>0</v>
      </c>
      <c r="T140" s="15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2" t="s">
        <v>116</v>
      </c>
      <c r="AT140" s="152" t="s">
        <v>112</v>
      </c>
      <c r="AU140" s="152" t="s">
        <v>82</v>
      </c>
      <c r="AY140" s="16" t="s">
        <v>110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6" t="s">
        <v>78</v>
      </c>
      <c r="BK140" s="153">
        <f>ROUND(I140*H140,2)</f>
        <v>0</v>
      </c>
      <c r="BL140" s="16" t="s">
        <v>116</v>
      </c>
      <c r="BM140" s="152" t="s">
        <v>136</v>
      </c>
    </row>
    <row r="141" spans="1:65" s="13" customFormat="1">
      <c r="B141" s="154"/>
      <c r="D141" s="155" t="s">
        <v>118</v>
      </c>
      <c r="E141" s="156" t="s">
        <v>1</v>
      </c>
      <c r="F141" s="157"/>
      <c r="H141" s="158"/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118</v>
      </c>
      <c r="AU141" s="156" t="s">
        <v>82</v>
      </c>
      <c r="AV141" s="13" t="s">
        <v>82</v>
      </c>
      <c r="AW141" s="13" t="s">
        <v>30</v>
      </c>
      <c r="AX141" s="13" t="s">
        <v>73</v>
      </c>
      <c r="AY141" s="156" t="s">
        <v>110</v>
      </c>
    </row>
    <row r="142" spans="1:65" s="14" customFormat="1">
      <c r="B142" s="163"/>
      <c r="D142" s="155" t="s">
        <v>118</v>
      </c>
      <c r="E142" s="164" t="s">
        <v>1</v>
      </c>
      <c r="F142" s="165" t="s">
        <v>119</v>
      </c>
      <c r="H142" s="166">
        <v>32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4" t="s">
        <v>118</v>
      </c>
      <c r="AU142" s="164" t="s">
        <v>82</v>
      </c>
      <c r="AV142" s="14" t="s">
        <v>116</v>
      </c>
      <c r="AW142" s="14" t="s">
        <v>30</v>
      </c>
      <c r="AX142" s="14" t="s">
        <v>78</v>
      </c>
      <c r="AY142" s="164" t="s">
        <v>110</v>
      </c>
    </row>
    <row r="143" spans="1:65" s="12" customFormat="1" ht="22.9" customHeight="1">
      <c r="B143" s="126"/>
      <c r="D143" s="127" t="s">
        <v>72</v>
      </c>
      <c r="E143" s="137" t="s">
        <v>137</v>
      </c>
      <c r="F143" s="137" t="s">
        <v>138</v>
      </c>
      <c r="I143" s="129"/>
      <c r="J143" s="138">
        <f>BK143</f>
        <v>0</v>
      </c>
      <c r="L143" s="126"/>
      <c r="M143" s="131"/>
      <c r="N143" s="132"/>
      <c r="O143" s="132"/>
      <c r="P143" s="133">
        <f>SUM(P144:P149)</f>
        <v>0</v>
      </c>
      <c r="Q143" s="132"/>
      <c r="R143" s="133">
        <f>SUM(R144:R149)</f>
        <v>0</v>
      </c>
      <c r="S143" s="132"/>
      <c r="T143" s="134">
        <f>SUM(T144:T149)</f>
        <v>24.5</v>
      </c>
      <c r="AR143" s="127" t="s">
        <v>78</v>
      </c>
      <c r="AT143" s="135" t="s">
        <v>72</v>
      </c>
      <c r="AU143" s="135" t="s">
        <v>78</v>
      </c>
      <c r="AY143" s="127" t="s">
        <v>110</v>
      </c>
      <c r="BK143" s="136">
        <f>SUM(BK144:BK149)</f>
        <v>0</v>
      </c>
    </row>
    <row r="144" spans="1:65" s="2" customFormat="1" ht="14.45" customHeight="1">
      <c r="A144" s="31"/>
      <c r="B144" s="139"/>
      <c r="C144" s="140" t="s">
        <v>139</v>
      </c>
      <c r="D144" s="140" t="s">
        <v>112</v>
      </c>
      <c r="E144" s="141" t="s">
        <v>140</v>
      </c>
      <c r="F144" s="142" t="s">
        <v>141</v>
      </c>
      <c r="G144" s="143" t="s">
        <v>135</v>
      </c>
      <c r="H144" s="144">
        <v>32</v>
      </c>
      <c r="I144" s="145"/>
      <c r="J144" s="146">
        <f>ROUND(I144*H144,2)</f>
        <v>0</v>
      </c>
      <c r="K144" s="147"/>
      <c r="L144" s="32"/>
      <c r="M144" s="148" t="s">
        <v>1</v>
      </c>
      <c r="N144" s="149" t="s">
        <v>38</v>
      </c>
      <c r="O144" s="57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2" t="s">
        <v>116</v>
      </c>
      <c r="AT144" s="152" t="s">
        <v>112</v>
      </c>
      <c r="AU144" s="152" t="s">
        <v>82</v>
      </c>
      <c r="AY144" s="16" t="s">
        <v>110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6" t="s">
        <v>78</v>
      </c>
      <c r="BK144" s="153">
        <f>ROUND(I144*H144,2)</f>
        <v>0</v>
      </c>
      <c r="BL144" s="16" t="s">
        <v>116</v>
      </c>
      <c r="BM144" s="152" t="s">
        <v>142</v>
      </c>
    </row>
    <row r="145" spans="1:65" s="13" customFormat="1">
      <c r="B145" s="154"/>
      <c r="D145" s="155" t="s">
        <v>118</v>
      </c>
      <c r="E145" s="156" t="s">
        <v>1</v>
      </c>
      <c r="F145" s="157"/>
      <c r="H145" s="158"/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118</v>
      </c>
      <c r="AU145" s="156" t="s">
        <v>82</v>
      </c>
      <c r="AV145" s="13" t="s">
        <v>82</v>
      </c>
      <c r="AW145" s="13" t="s">
        <v>30</v>
      </c>
      <c r="AX145" s="13" t="s">
        <v>73</v>
      </c>
      <c r="AY145" s="156" t="s">
        <v>110</v>
      </c>
    </row>
    <row r="146" spans="1:65" s="14" customFormat="1">
      <c r="B146" s="163"/>
      <c r="D146" s="155" t="s">
        <v>118</v>
      </c>
      <c r="E146" s="164" t="s">
        <v>1</v>
      </c>
      <c r="F146" s="165" t="s">
        <v>119</v>
      </c>
      <c r="H146" s="166">
        <v>32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4" t="s">
        <v>118</v>
      </c>
      <c r="AU146" s="164" t="s">
        <v>82</v>
      </c>
      <c r="AV146" s="14" t="s">
        <v>116</v>
      </c>
      <c r="AW146" s="14" t="s">
        <v>30</v>
      </c>
      <c r="AX146" s="14" t="s">
        <v>78</v>
      </c>
      <c r="AY146" s="164" t="s">
        <v>110</v>
      </c>
    </row>
    <row r="147" spans="1:65" s="2" customFormat="1" ht="24.2" customHeight="1">
      <c r="A147" s="31"/>
      <c r="B147" s="139"/>
      <c r="C147" s="140" t="s">
        <v>143</v>
      </c>
      <c r="D147" s="140" t="s">
        <v>112</v>
      </c>
      <c r="E147" s="141" t="s">
        <v>144</v>
      </c>
      <c r="F147" s="142" t="s">
        <v>145</v>
      </c>
      <c r="G147" s="143" t="s">
        <v>115</v>
      </c>
      <c r="H147" s="144">
        <v>1225</v>
      </c>
      <c r="I147" s="145"/>
      <c r="J147" s="146">
        <f>ROUND(I147*H147,2)</f>
        <v>0</v>
      </c>
      <c r="K147" s="147"/>
      <c r="L147" s="32"/>
      <c r="M147" s="148" t="s">
        <v>1</v>
      </c>
      <c r="N147" s="149" t="s">
        <v>38</v>
      </c>
      <c r="O147" s="57"/>
      <c r="P147" s="150">
        <f>O147*H147</f>
        <v>0</v>
      </c>
      <c r="Q147" s="150">
        <v>0</v>
      </c>
      <c r="R147" s="150">
        <f>Q147*H147</f>
        <v>0</v>
      </c>
      <c r="S147" s="150">
        <v>0.02</v>
      </c>
      <c r="T147" s="151">
        <f>S147*H147</f>
        <v>24.5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2" t="s">
        <v>116</v>
      </c>
      <c r="AT147" s="152" t="s">
        <v>112</v>
      </c>
      <c r="AU147" s="152" t="s">
        <v>82</v>
      </c>
      <c r="AY147" s="16" t="s">
        <v>110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6" t="s">
        <v>78</v>
      </c>
      <c r="BK147" s="153">
        <f>ROUND(I147*H147,2)</f>
        <v>0</v>
      </c>
      <c r="BL147" s="16" t="s">
        <v>116</v>
      </c>
      <c r="BM147" s="152" t="s">
        <v>146</v>
      </c>
    </row>
    <row r="148" spans="1:65" s="13" customFormat="1">
      <c r="B148" s="154"/>
      <c r="D148" s="155" t="s">
        <v>118</v>
      </c>
      <c r="E148" s="156" t="s">
        <v>1</v>
      </c>
      <c r="F148" s="157" t="s">
        <v>157</v>
      </c>
      <c r="H148" s="158">
        <v>1225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118</v>
      </c>
      <c r="AU148" s="156" t="s">
        <v>82</v>
      </c>
      <c r="AV148" s="13" t="s">
        <v>82</v>
      </c>
      <c r="AW148" s="13" t="s">
        <v>30</v>
      </c>
      <c r="AX148" s="13" t="s">
        <v>73</v>
      </c>
      <c r="AY148" s="156" t="s">
        <v>110</v>
      </c>
    </row>
    <row r="149" spans="1:65" s="14" customFormat="1">
      <c r="B149" s="163"/>
      <c r="D149" s="155" t="s">
        <v>118</v>
      </c>
      <c r="E149" s="164" t="s">
        <v>1</v>
      </c>
      <c r="F149" s="165" t="s">
        <v>119</v>
      </c>
      <c r="H149" s="166">
        <v>1225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118</v>
      </c>
      <c r="AU149" s="164" t="s">
        <v>82</v>
      </c>
      <c r="AV149" s="14" t="s">
        <v>116</v>
      </c>
      <c r="AW149" s="14" t="s">
        <v>30</v>
      </c>
      <c r="AX149" s="14" t="s">
        <v>78</v>
      </c>
      <c r="AY149" s="164" t="s">
        <v>110</v>
      </c>
    </row>
    <row r="150" spans="1:65" s="12" customFormat="1" ht="22.9" customHeight="1">
      <c r="B150" s="126"/>
      <c r="D150" s="127" t="s">
        <v>72</v>
      </c>
      <c r="E150" s="137" t="s">
        <v>147</v>
      </c>
      <c r="F150" s="137" t="s">
        <v>148</v>
      </c>
      <c r="I150" s="129"/>
      <c r="J150" s="138">
        <f>BK150</f>
        <v>0</v>
      </c>
      <c r="L150" s="126"/>
      <c r="M150" s="131"/>
      <c r="N150" s="132"/>
      <c r="O150" s="132"/>
      <c r="P150" s="133">
        <f>SUM(P151:P153)</f>
        <v>0</v>
      </c>
      <c r="Q150" s="132"/>
      <c r="R150" s="133">
        <f>SUM(R151:R153)</f>
        <v>0</v>
      </c>
      <c r="S150" s="132"/>
      <c r="T150" s="134">
        <f>SUM(T151:T153)</f>
        <v>0</v>
      </c>
      <c r="AR150" s="127" t="s">
        <v>120</v>
      </c>
      <c r="AT150" s="135" t="s">
        <v>72</v>
      </c>
      <c r="AU150" s="135" t="s">
        <v>78</v>
      </c>
      <c r="AY150" s="127" t="s">
        <v>110</v>
      </c>
      <c r="BK150" s="136">
        <f>SUM(BK151:BK153)</f>
        <v>0</v>
      </c>
    </row>
    <row r="151" spans="1:65" s="2" customFormat="1" ht="14.45" customHeight="1">
      <c r="A151" s="31"/>
      <c r="B151" s="139"/>
      <c r="C151" s="140" t="s">
        <v>137</v>
      </c>
      <c r="D151" s="140" t="s">
        <v>112</v>
      </c>
      <c r="E151" s="141" t="s">
        <v>149</v>
      </c>
      <c r="F151" s="142" t="s">
        <v>150</v>
      </c>
      <c r="G151" s="143" t="s">
        <v>151</v>
      </c>
      <c r="H151" s="144">
        <v>1</v>
      </c>
      <c r="I151" s="145"/>
      <c r="J151" s="146">
        <f>ROUND(I151*H151,2)</f>
        <v>0</v>
      </c>
      <c r="K151" s="147"/>
      <c r="L151" s="32"/>
      <c r="M151" s="148" t="s">
        <v>1</v>
      </c>
      <c r="N151" s="149" t="s">
        <v>38</v>
      </c>
      <c r="O151" s="57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2" t="s">
        <v>152</v>
      </c>
      <c r="AT151" s="152" t="s">
        <v>112</v>
      </c>
      <c r="AU151" s="152" t="s">
        <v>82</v>
      </c>
      <c r="AY151" s="16" t="s">
        <v>110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6" t="s">
        <v>78</v>
      </c>
      <c r="BK151" s="153">
        <f>ROUND(I151*H151,2)</f>
        <v>0</v>
      </c>
      <c r="BL151" s="16" t="s">
        <v>152</v>
      </c>
      <c r="BM151" s="152" t="s">
        <v>153</v>
      </c>
    </row>
    <row r="152" spans="1:65" s="13" customFormat="1">
      <c r="B152" s="154"/>
      <c r="D152" s="155" t="s">
        <v>118</v>
      </c>
      <c r="E152" s="156" t="s">
        <v>1</v>
      </c>
      <c r="F152" s="157" t="s">
        <v>78</v>
      </c>
      <c r="H152" s="158">
        <v>1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118</v>
      </c>
      <c r="AU152" s="156" t="s">
        <v>82</v>
      </c>
      <c r="AV152" s="13" t="s">
        <v>82</v>
      </c>
      <c r="AW152" s="13" t="s">
        <v>30</v>
      </c>
      <c r="AX152" s="13" t="s">
        <v>73</v>
      </c>
      <c r="AY152" s="156" t="s">
        <v>110</v>
      </c>
    </row>
    <row r="153" spans="1:65" s="14" customFormat="1">
      <c r="B153" s="163"/>
      <c r="D153" s="155" t="s">
        <v>118</v>
      </c>
      <c r="E153" s="164" t="s">
        <v>1</v>
      </c>
      <c r="F153" s="165" t="s">
        <v>119</v>
      </c>
      <c r="H153" s="166">
        <v>1</v>
      </c>
      <c r="I153" s="167"/>
      <c r="L153" s="163"/>
      <c r="M153" s="171"/>
      <c r="N153" s="172"/>
      <c r="O153" s="172"/>
      <c r="P153" s="172"/>
      <c r="Q153" s="172"/>
      <c r="R153" s="172"/>
      <c r="S153" s="172"/>
      <c r="T153" s="173"/>
      <c r="AT153" s="164" t="s">
        <v>118</v>
      </c>
      <c r="AU153" s="164" t="s">
        <v>82</v>
      </c>
      <c r="AV153" s="14" t="s">
        <v>116</v>
      </c>
      <c r="AW153" s="14" t="s">
        <v>30</v>
      </c>
      <c r="AX153" s="14" t="s">
        <v>78</v>
      </c>
      <c r="AY153" s="164" t="s">
        <v>110</v>
      </c>
    </row>
    <row r="154" spans="1:65" s="2" customFormat="1" ht="6.95" customHeight="1">
      <c r="A154" s="31"/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32"/>
      <c r="M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</sheetData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</vt:lpstr>
      <vt:lpstr>'1 - Oprava'!Názvy_tisku</vt:lpstr>
      <vt:lpstr>'Rekapitulace stavby'!Názvy_tisku</vt:lpstr>
      <vt:lpstr>'1 - Oprava'!Oblast_tisku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Holeček</dc:creator>
  <cp:lastModifiedBy>Kadlec Radek</cp:lastModifiedBy>
  <cp:lastPrinted>2022-09-14T04:22:22Z</cp:lastPrinted>
  <dcterms:created xsi:type="dcterms:W3CDTF">2021-04-23T07:42:22Z</dcterms:created>
  <dcterms:modified xsi:type="dcterms:W3CDTF">2022-09-14T04:30:44Z</dcterms:modified>
</cp:coreProperties>
</file>