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A0501 - Most ev.č. 1992..." sheetId="2" r:id="rId2"/>
    <sheet name="SKA0502 - VO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'SKA0501 - Most ev.č. 1992...'!$C$90:$K$465</definedName>
    <definedName name="_xlnm.Print_Area" localSheetId="1">'SKA0501 - Most ev.č. 1992...'!$C$4:$J$39,'SKA0501 - Most ev.č. 1992...'!$C$45:$J$72,'SKA0501 - Most ev.č. 1992...'!$C$78:$K$465</definedName>
    <definedName name="_xlnm._FilterDatabase" localSheetId="2" hidden="1">'SKA0502 - VON'!$C$82:$K$106</definedName>
    <definedName name="_xlnm.Print_Area" localSheetId="2">'SKA0502 - VON'!$C$4:$J$39,'SKA0502 - VON'!$C$45:$J$64,'SKA0502 - VON'!$C$70:$K$106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'SKA0501 - Most ev.č. 1992...'!$90:$90</definedName>
    <definedName name="_xlnm.Print_Titles" localSheetId="2">'SKA0502 - VON'!$82:$82</definedName>
  </definedNames>
  <calcPr fullCalcOnLoad="1"/>
</workbook>
</file>

<file path=xl/sharedStrings.xml><?xml version="1.0" encoding="utf-8"?>
<sst xmlns="http://schemas.openxmlformats.org/spreadsheetml/2006/main" count="4655" uniqueCount="892">
  <si>
    <t>Export Komplet</t>
  </si>
  <si>
    <t>VZ</t>
  </si>
  <si>
    <t>2.0</t>
  </si>
  <si>
    <t>ZAMOK</t>
  </si>
  <si>
    <t>False</t>
  </si>
  <si>
    <t>{1cdc2e78-7927-40f9-aa12-b7b8b29aeddc}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</si>
  <si>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</si>
  <si>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</si>
  <si>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</si>
  <si>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</si>
  <si>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</si>
  <si>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</si>
  <si>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</si>
  <si>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</si>
  <si>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SKA05C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</si>
  <si>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</si>
  <si>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</si>
  <si>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Most ev.č. 1992-3 Svojšín , Oprava zádržných systémů</t>
  </si>
  <si>
    <t>KSO:</t>
  </si>
  <si>
    <t>821</t>
  </si>
  <si>
    <t>CC-CZ:</t>
  </si>
  <si>
    <t>2</t>
  </si>
  <si>
    <t>Místo:</t>
  </si>
  <si>
    <t xml:space="preserve"> </t>
  </si>
  <si>
    <t>Datum:</t>
  </si>
  <si>
    <t>4. 7. 2022</t>
  </si>
  <si>
    <t>CZ-CPV:</t>
  </si>
  <si>
    <t>45000000-7</t>
  </si>
  <si>
    <t>CZ-CPA:</t>
  </si>
  <si>
    <t>42</t>
  </si>
  <si>
    <t>Zadavatel:</t>
  </si>
  <si>
    <t>IČ:</t>
  </si>
  <si>
    <t/>
  </si>
  <si>
    <t>Správa a údržba silnic Plzeňského kraje</t>
  </si>
  <si>
    <t>DIČ: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</si>
  <si>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</si>
  <si>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</si>
  <si>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</si>
  <si>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</si>
  <si>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</si>
  <si>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</si>
  <si>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</si>
  <si>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</si>
  <si>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</si>
  <si>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</si>
  <si>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</si>
  <si>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</si>
  <si>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</si>
  <si>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</si>
  <si>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</si>
  <si>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</si>
  <si>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</si>
  <si>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</si>
  <si>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</si>
  <si>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</si>
  <si>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</si>
  <si>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</si>
  <si>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</si>
  <si>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</si>
  <si>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</si>
  <si>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</si>
  <si>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</si>
  <si>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</si>
  <si>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</si>
  <si>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</si>
  <si>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</si>
  <si>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</si>
  <si>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</si>
  <si>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</si>
  <si>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</si>
  <si>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</si>
  <si>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</si>
  <si>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</si>
  <si>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</si>
  <si>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</si>
  <si>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</si>
  <si>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</si>
  <si>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</si>
  <si>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</si>
  <si>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</si>
  <si>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</si>
  <si>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</si>
  <si>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</si>
  <si>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</si>
  <si>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</si>
  <si>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</si>
  <si>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</si>
  <si>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SKA0501</t>
  </si>
  <si>
    <t>Most ev.č. 1992-3  Svojšín</t>
  </si>
  <si>
    <t>STA</t>
  </si>
  <si>
    <t>1</t>
  </si>
  <si>
    <t>{ddb8e8aa-2d99-49f9-b561-c01ea097c136}</t>
  </si>
  <si>
    <t>SKA0502</t>
  </si>
  <si>
    <t>VON</t>
  </si>
  <si>
    <t>{d7713239-8cd2-4508-b364-88cd4946c68e}</t>
  </si>
  <si>
    <t>KRYCÍ LIST SOUPISU PRACÍ</t>
  </si>
  <si>
    <t>Objekt:</t>
  </si>
  <si>
    <t>SKA0501 - Most ev.č. 1992-3  Svojšín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</si>
  <si>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</si>
  <si>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</si>
  <si>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</si>
  <si>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</si>
  <si>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</si>
  <si>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</si>
  <si>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</si>
  <si>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</si>
  <si>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</si>
  <si>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</si>
  <si>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</si>
  <si>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</si>
  <si>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</si>
  <si>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</si>
  <si>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</si>
  <si>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</si>
  <si>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</si>
  <si>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</si>
  <si>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</si>
  <si>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</si>
  <si>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</si>
  <si>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</si>
  <si>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</si>
  <si>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</si>
  <si>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</si>
  <si>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</si>
  <si>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</si>
  <si>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</si>
  <si>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</si>
  <si>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</si>
  <si>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</si>
  <si>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</si>
  <si>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</si>
  <si>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</si>
  <si>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</si>
  <si>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</si>
  <si>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</si>
  <si>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2022 01</t>
  </si>
  <si>
    <t>4</t>
  </si>
  <si>
    <t>-2141065106</t>
  </si>
  <si>
    <t>Online PSC</t>
  </si>
  <si>
    <t>https://podminky.urs.cz/item/CS_URS_2022_01/111251101</t>
  </si>
  <si>
    <t>VV</t>
  </si>
  <si>
    <t>30</t>
  </si>
  <si>
    <t>dle výpisu hl.výměr</t>
  </si>
  <si>
    <t>Součet</t>
  </si>
  <si>
    <t>111301111</t>
  </si>
  <si>
    <t>Sejmutí drnu tl. do 100 mm, v jakékoliv ploše</t>
  </si>
  <si>
    <t>1058190127</t>
  </si>
  <si>
    <t>https://podminky.urs.cz/item/CS_URS_2022_01/111301111</t>
  </si>
  <si>
    <t>7*2</t>
  </si>
  <si>
    <t>3</t>
  </si>
  <si>
    <t>113154123</t>
  </si>
  <si>
    <t>Frézování živičného podkladu nebo krytu s naložením na dopravní prostředek plochy do 500 m2 bez překážek v trase pruhu šířky přes 0,5 m do 1 m, tloušťky vrstvy 50 mm</t>
  </si>
  <si>
    <t>-968769338</t>
  </si>
  <si>
    <t>https://podminky.urs.cz/item/CS_URS_2022_01/113154123</t>
  </si>
  <si>
    <t>107</t>
  </si>
  <si>
    <t>113154123R</t>
  </si>
  <si>
    <t>Příplatek za malý rozsah - frézování živičného podkladu nebo krytu s naložením na dopravní prostředek plochy do 500 m2 , tloušťky vrstvy 50 mm</t>
  </si>
  <si>
    <t>676203497</t>
  </si>
  <si>
    <t>5</t>
  </si>
  <si>
    <t>115001107R</t>
  </si>
  <si>
    <t>Převedení vody potrubím průměru DN 1000 mm</t>
  </si>
  <si>
    <t>m</t>
  </si>
  <si>
    <t>-651044181</t>
  </si>
  <si>
    <t>10</t>
  </si>
  <si>
    <t>dle výpisu hl..výměr</t>
  </si>
  <si>
    <t>6</t>
  </si>
  <si>
    <t>122251101</t>
  </si>
  <si>
    <t>Odkopávky a prokopávky nezapažené strojně v hornině třídy těžitelnosti I skupiny 3 do 20 m3</t>
  </si>
  <si>
    <t>m3</t>
  </si>
  <si>
    <t>-1533519566</t>
  </si>
  <si>
    <t>https://podminky.urs.cz/item/CS_URS_2022_01/122251101</t>
  </si>
  <si>
    <t>pro konstr.</t>
  </si>
  <si>
    <t>0,45*4*1+0,3*13,5*1,5</t>
  </si>
  <si>
    <t>7</t>
  </si>
  <si>
    <t>647606647</t>
  </si>
  <si>
    <t>8*2*0,5</t>
  </si>
  <si>
    <t>podél křídel- pro provedení říms , dle výpisu hl.výměr</t>
  </si>
  <si>
    <t>8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</si>
  <si>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</si>
  <si>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</si>
  <si>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897544345</t>
  </si>
  <si>
    <t>https://podminky.urs.cz/item/CS_URS_2022_01/129253101</t>
  </si>
  <si>
    <t>1*15*0,2</t>
  </si>
  <si>
    <t>9</t>
  </si>
  <si>
    <t>162301501</t>
  </si>
  <si>
    <t>Vodorovné přemístění smýcených křovin do průměru kmene 100 mm na vzdálenost do 5 000 m</t>
  </si>
  <si>
    <t>671752354</t>
  </si>
  <si>
    <t>https://podminky.urs.cz/item/CS_URS_2022_01/162301501</t>
  </si>
  <si>
    <t>162301981</t>
  </si>
  <si>
    <t>Vodorovné přemístění smýcených křovin Příplatek k ceně za každých dalších i započatých 1 000 m</t>
  </si>
  <si>
    <t>-797390539</t>
  </si>
  <si>
    <t>https://podminky.urs.cz/item/CS_URS_2022_01/162301981</t>
  </si>
  <si>
    <t>30*10</t>
  </si>
  <si>
    <t>11</t>
  </si>
  <si>
    <t>162702111</t>
  </si>
  <si>
    <t>Vodorovné přemístění drnu na suchu na vzdálenost přes 5000 do 6000 m</t>
  </si>
  <si>
    <t>-156395009</t>
  </si>
  <si>
    <t>https://podminky.urs.cz/item/CS_URS_2022_01/162702111</t>
  </si>
  <si>
    <t>12</t>
  </si>
  <si>
    <t>162702119</t>
  </si>
  <si>
    <t>Vodorovné přemístění drnu na suchu Příplatek k ceně za každých dalších i započatých 1000 m</t>
  </si>
  <si>
    <t>-1642305795</t>
  </si>
  <si>
    <t>https://podminky.urs.cz/item/CS_URS_2022_01/162702119</t>
  </si>
  <si>
    <t>14*9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</si>
  <si>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</si>
  <si>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</si>
  <si>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</si>
  <si>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-1196157989</t>
  </si>
  <si>
    <t>https://podminky.urs.cz/item/CS_URS_2022_01/162751117</t>
  </si>
  <si>
    <t>7,88+8</t>
  </si>
  <si>
    <t>14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</si>
  <si>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</si>
  <si>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</si>
  <si>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595642707</t>
  </si>
  <si>
    <t>https://podminky.urs.cz/item/CS_URS_2022_01/162751119</t>
  </si>
  <si>
    <t>15,88*5</t>
  </si>
  <si>
    <t>171153101</t>
  </si>
  <si>
    <t>Zemní hrázky zhutňované po vrstvách tloušťky 200 mm s přemístěním sypaniny do 20 m nebo s jejím přehozením do 3 m z hornin třídy těžitelnosti I a II, skupiny 1 až 4, zřízení i odstranění</t>
  </si>
  <si>
    <t>-1597549301</t>
  </si>
  <si>
    <t>https://podminky.urs.cz/item/CS_URS_2022_01/171153101</t>
  </si>
  <si>
    <t>16</t>
  </si>
  <si>
    <t>171201231</t>
  </si>
  <si>
    <t>Poplatek za uložení stavebního odpadu na recyklační skládce (skládkovné) zeminy a kamení zatříděného do Katalogu odpadů pod kódem 17 05 04</t>
  </si>
  <si>
    <t>t</t>
  </si>
  <si>
    <t>817884226</t>
  </si>
  <si>
    <t>https://podminky.urs.cz/item/CS_URS_2022_01/171201231</t>
  </si>
  <si>
    <t>15,88</t>
  </si>
  <si>
    <t>zemina</t>
  </si>
  <si>
    <t>14*0,1</t>
  </si>
  <si>
    <t>drny</t>
  </si>
  <si>
    <t>17</t>
  </si>
  <si>
    <t>181311103</t>
  </si>
  <si>
    <t>Rozprostření a urovnání ornice v rovině nebo ve svahu sklonu do 1:5 ručně při souvislé ploše, tl. vrstvy do 200 mm</t>
  </si>
  <si>
    <t>1169854360</t>
  </si>
  <si>
    <t>https://podminky.urs.cz/item/CS_URS_2022_01/181311103</t>
  </si>
  <si>
    <t>18</t>
  </si>
  <si>
    <t>181411131</t>
  </si>
  <si>
    <t>Založení trávníku na půdě předem připravené plochy do 1000 m2 výsevem včetně utažení parkového v rovině nebo na svahu do 1:5</t>
  </si>
  <si>
    <t>-1912054701</t>
  </si>
  <si>
    <t>https://podminky.urs.cz/item/CS_URS_2022_01/181411131</t>
  </si>
  <si>
    <t>19</t>
  </si>
  <si>
    <t>M</t>
  </si>
  <si>
    <t>00572410</t>
  </si>
  <si>
    <t>osivo směs travní parková</t>
  </si>
  <si>
    <t>kg</t>
  </si>
  <si>
    <t>-78374405</t>
  </si>
  <si>
    <t>10*0,02 'Přepočtené koeficientem množství</t>
  </si>
  <si>
    <t>20</t>
  </si>
  <si>
    <t>181951111</t>
  </si>
  <si>
    <t>Úprava pláně vyrovnáním výškových rozdílů strojně v hornině třídy těžitelnosti I, skupiny 1 až 3 bez zhutnění</t>
  </si>
  <si>
    <t>3316448</t>
  </si>
  <si>
    <t>https://podminky.urs.cz/item/CS_URS_2022_01/181951111</t>
  </si>
  <si>
    <t>Svislé a kompletní konstrukce</t>
  </si>
  <si>
    <t>317171125</t>
  </si>
  <si>
    <t>Kotvení monolitického betonu římsy do mostovky kotvou spřaženou</t>
  </si>
  <si>
    <t>kus</t>
  </si>
  <si>
    <t>1087684643</t>
  </si>
  <si>
    <t>https://podminky.urs.cz/item/CS_URS_2022_01/317171125</t>
  </si>
  <si>
    <t>38</t>
  </si>
  <si>
    <t xml:space="preserve">kotevní prvky , dle výpisu hl.výměr </t>
  </si>
  <si>
    <t>22</t>
  </si>
  <si>
    <t>317321118</t>
  </si>
  <si>
    <t>Římsy ze železového betonu C 30/37 XF4</t>
  </si>
  <si>
    <t>-448308781</t>
  </si>
  <si>
    <t>https://podminky.urs.cz/item/CS_URS_2022_01/317321118</t>
  </si>
  <si>
    <t>(0,57*0,45+0,4*0,25)*6,35+(0,3*0,45+0,5*0,25)*6,85</t>
  </si>
  <si>
    <t>23</t>
  </si>
  <si>
    <t>317353121</t>
  </si>
  <si>
    <t>Bednění mostní římsy zřízení všech tvarů</t>
  </si>
  <si>
    <t>1543806945</t>
  </si>
  <si>
    <t>https://podminky.urs.cz/item/CS_URS_2022_01/317353121</t>
  </si>
  <si>
    <t>(0,8+0,5)*6,35</t>
  </si>
  <si>
    <t>(0,5+0,3)*6,85</t>
  </si>
  <si>
    <t>2*0,5*1,3+2*0,8*0,5</t>
  </si>
  <si>
    <t>24</t>
  </si>
  <si>
    <t>317361116</t>
  </si>
  <si>
    <t>Výztuž mostních železobetonových říms z betonářské oceli 10 505 (R) nebo BSt 500</t>
  </si>
  <si>
    <t>-172187959</t>
  </si>
  <si>
    <t>https://podminky.urs.cz/item/CS_URS_2022_01/317361116</t>
  </si>
  <si>
    <t>0,8</t>
  </si>
  <si>
    <t>dlevýpisu hl.výměr</t>
  </si>
  <si>
    <t>25</t>
  </si>
  <si>
    <t>334323117</t>
  </si>
  <si>
    <t>Mostní opěry a úložné prahy z betonu železového C 25/30 XF 3</t>
  </si>
  <si>
    <t>1644442411</t>
  </si>
  <si>
    <t>https://podminky.urs.cz/item/CS_URS_2022_01/334323117</t>
  </si>
  <si>
    <t>2*0,6*2*1,5*0,15</t>
  </si>
  <si>
    <t>podkl..bet</t>
  </si>
  <si>
    <t>opěry</t>
  </si>
  <si>
    <t>26</t>
  </si>
  <si>
    <t>334323191</t>
  </si>
  <si>
    <t>Mostní opěry a úložné prahy z betonu Příplatek k cenám za betonáž malého rozsahu do 25 m3</t>
  </si>
  <si>
    <t>1414050126</t>
  </si>
  <si>
    <t>https://podminky.urs.cz/item/CS_URS_2022_01/334323191</t>
  </si>
  <si>
    <t>Vodorovné konstrukce</t>
  </si>
  <si>
    <t>27</t>
  </si>
  <si>
    <t>458311131</t>
  </si>
  <si>
    <t>Výplňové klíny a filtrační vrstvy za opěrou z betonu hutněného po vrstvách filtračního drenážního</t>
  </si>
  <si>
    <t>1421871909</t>
  </si>
  <si>
    <t>https://podminky.urs.cz/item/CS_URS_2022_01/458311131</t>
  </si>
  <si>
    <t>(6,35+6,85)*0,5*0,05</t>
  </si>
  <si>
    <t>pod obrubami , dle výpisu hl.výměr</t>
  </si>
  <si>
    <t>Komunikace pozemní</t>
  </si>
  <si>
    <t>28</t>
  </si>
  <si>
    <t>564851011</t>
  </si>
  <si>
    <t>Podklad ze štěrkodrti ŠD s rozprostřením a zhutněním plochy jednotlivě do 100 m2, po zhutnění tl. 150 mm</t>
  </si>
  <si>
    <t>-966796966</t>
  </si>
  <si>
    <t>https://podminky.urs.cz/item/CS_URS_2022_01/564851011</t>
  </si>
  <si>
    <t>2*5,5+10</t>
  </si>
  <si>
    <t>vjezdy , doplnění svahů ,  dle výpisu hl.výměr</t>
  </si>
  <si>
    <t>29</t>
  </si>
  <si>
    <t>564861011</t>
  </si>
  <si>
    <t>Podklad ze štěrkodrti ŠD s rozprostřením a zhutněním plochy jednotlivě do 100 m2, po zhutnění tl. 200 mm</t>
  </si>
  <si>
    <t>945600676</t>
  </si>
  <si>
    <t>https://podminky.urs.cz/item/CS_URS_2022_01/564861011</t>
  </si>
  <si>
    <t>chodník, dle výpisu hl.výměr</t>
  </si>
  <si>
    <t>573231107R</t>
  </si>
  <si>
    <t>Postřik spojovací PS bez posypu kamenivem kationaktivní emulzí, v množství 0,40 kg/m2</t>
  </si>
  <si>
    <t>1475336382</t>
  </si>
  <si>
    <t>31</t>
  </si>
  <si>
    <t>573231109R</t>
  </si>
  <si>
    <t xml:space="preserve">Příplatek za malý roszah - postřik spojovací PS bez posypu kamenivem ze silniční emulze </t>
  </si>
  <si>
    <t>-1115380415</t>
  </si>
  <si>
    <t>32</t>
  </si>
  <si>
    <t>577144141</t>
  </si>
  <si>
    <t>Asfaltový beton vrstva obrusná ACO 11 + (ABS) s rozprostřením a se zhutněním z modifikovaného asfaltu v pruhu šířky přes 3 m, po zhutnění tl. 50 mm</t>
  </si>
  <si>
    <t>1520113198</t>
  </si>
  <si>
    <t>https://podminky.urs.cz/item/CS_URS_2022_01/577144141</t>
  </si>
  <si>
    <t>33</t>
  </si>
  <si>
    <t>577144149R</t>
  </si>
  <si>
    <t>příplatek za malý rozsah - asfaltový beton vrstva obrusná ACO 11 (ABS) z modifikovaného asfaltu v pruhu šířky přes 3 m, po zhutnění tl. 50 mm</t>
  </si>
  <si>
    <t>703341810</t>
  </si>
  <si>
    <t>Úpravy povrchů, podlahy a osazování výplní</t>
  </si>
  <si>
    <t>34</t>
  </si>
  <si>
    <t>628611102</t>
  </si>
  <si>
    <t>Nátěr mostních betonových konstrukcí epoxidový 2x ochranný pružný OS-B</t>
  </si>
  <si>
    <t>994989217</t>
  </si>
  <si>
    <t>https://podminky.urs.cz/item/CS_URS_2022_01/628611102</t>
  </si>
  <si>
    <t>100,892</t>
  </si>
  <si>
    <t>Ostatní konstrukce a práce, bourání</t>
  </si>
  <si>
    <t>35</t>
  </si>
  <si>
    <t>91110001R</t>
  </si>
  <si>
    <t xml:space="preserve">Nepředvídatelné práce - technická opatření souvisící s provozem náhony </t>
  </si>
  <si>
    <t>ks</t>
  </si>
  <si>
    <t>1438781270</t>
  </si>
  <si>
    <t>36</t>
  </si>
  <si>
    <t>911121111</t>
  </si>
  <si>
    <t>Montáž zábradlí ocelového přichyceného vruty do betonového podkladu</t>
  </si>
  <si>
    <t>-980529370</t>
  </si>
  <si>
    <t>https://podminky.urs.cz/item/CS_URS_2022_01/911121111</t>
  </si>
  <si>
    <t>9+7</t>
  </si>
  <si>
    <t>37</t>
  </si>
  <si>
    <t>55391001R</t>
  </si>
  <si>
    <t xml:space="preserve">zábradlí  mostní se svislou výplní s chem.  kotvením do římsy žár.pozink, nátěr 1 x základní , 2 x vrchní </t>
  </si>
  <si>
    <t>1745777236</t>
  </si>
  <si>
    <t>914111111</t>
  </si>
  <si>
    <t>Montáž svislé dopravní značky základní velikosti do 1 m2 objímkami na sloupky nebo konzoly</t>
  </si>
  <si>
    <t>1491243524</t>
  </si>
  <si>
    <t>https://podminky.urs.cz/item/CS_URS_2022_01/914111111</t>
  </si>
  <si>
    <t>2+2</t>
  </si>
  <si>
    <t>39</t>
  </si>
  <si>
    <t>40445623</t>
  </si>
  <si>
    <t>dopravní  značky - omezení zatižitelnosti  retroreflexní</t>
  </si>
  <si>
    <t>1907435635</t>
  </si>
  <si>
    <t>40</t>
  </si>
  <si>
    <t>40445647</t>
  </si>
  <si>
    <t xml:space="preserve">dodatkové tabulky </t>
  </si>
  <si>
    <t>644016554</t>
  </si>
  <si>
    <t>41</t>
  </si>
  <si>
    <t>914112111</t>
  </si>
  <si>
    <t>Tabulka s označením evidenčního čísla mostu na sloupek</t>
  </si>
  <si>
    <t>1076002103</t>
  </si>
  <si>
    <t>https://podminky.urs.cz/item/CS_URS_2022_01/914112111</t>
  </si>
  <si>
    <t>915321115</t>
  </si>
  <si>
    <t xml:space="preserve">Vodorovné značení předformovaným termoplastem vodící pás 125 mm </t>
  </si>
  <si>
    <t>-209089072</t>
  </si>
  <si>
    <t>https://podminky.urs.cz/item/CS_URS_2022_01/915321115</t>
  </si>
  <si>
    <t>43,2</t>
  </si>
  <si>
    <t>43</t>
  </si>
  <si>
    <t>915611111</t>
  </si>
  <si>
    <t>Vodorovné značení stříkané barvou nebo prováděné z nátěrových hmot liniové dělicí čáry, vodicí proužky</t>
  </si>
  <si>
    <t>1427450346</t>
  </si>
  <si>
    <t>https://podminky.urs.cz/item/CS_URS_2022_01/915611111</t>
  </si>
  <si>
    <t>44</t>
  </si>
  <si>
    <t>916241113</t>
  </si>
  <si>
    <t>Osazení obrubníku kamenného se zřízením lože, s vyplněním a zatřením spár cementovou maltou ležatého s boční opěrou z betonu prostého, do lože z betonu prostého</t>
  </si>
  <si>
    <t>789906225</t>
  </si>
  <si>
    <t>https://podminky.urs.cz/item/CS_URS_2022_01/916241113</t>
  </si>
  <si>
    <t>16,2</t>
  </si>
  <si>
    <t>45</t>
  </si>
  <si>
    <t>58380007</t>
  </si>
  <si>
    <t>obrubník kamenný žulový přímý 1000x150x250mm</t>
  </si>
  <si>
    <t>375486868</t>
  </si>
  <si>
    <t>16,2*1,01 'Přepočtené koeficientem množství</t>
  </si>
  <si>
    <t>46</t>
  </si>
  <si>
    <t>916242112</t>
  </si>
  <si>
    <t>Montáž chodníkového žulového obrubníku kotveného do mostní římsy s ložem z plastbetonu</t>
  </si>
  <si>
    <t>170156836</t>
  </si>
  <si>
    <t>https://podminky.urs.cz/item/CS_URS_2022_01/916242112</t>
  </si>
  <si>
    <t>6,35+6,85</t>
  </si>
  <si>
    <t>47</t>
  </si>
  <si>
    <t>58380006R</t>
  </si>
  <si>
    <t xml:space="preserve">obrubník kamenný žulový přímý 1000x150x200mm vč.vlepených kotev z bet.výztuže </t>
  </si>
  <si>
    <t>-1837459143</t>
  </si>
  <si>
    <t>48</t>
  </si>
  <si>
    <t>916991121</t>
  </si>
  <si>
    <t>Lože pod obrubníky, krajníky nebo obruby z dlažebních kostek z betonu prostého</t>
  </si>
  <si>
    <t>2101998674</t>
  </si>
  <si>
    <t>https://podminky.urs.cz/item/CS_URS_2022_01/916991121</t>
  </si>
  <si>
    <t>16,2*0,3*0,1</t>
  </si>
  <si>
    <t>49</t>
  </si>
  <si>
    <t>919112111</t>
  </si>
  <si>
    <t>Řezání dilatačních spár v živičném krytu příčných nebo podélných, šířky 4 mm, hloubky do 60 mm</t>
  </si>
  <si>
    <t>499962918</t>
  </si>
  <si>
    <t>https://podminky.urs.cz/item/CS_URS_2022_01/919112111</t>
  </si>
  <si>
    <t>50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</si>
  <si>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</si>
  <si>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</si>
  <si>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-1479217584</t>
  </si>
  <si>
    <t>https://podminky.urs.cz/item/CS_URS_2022_01/919121213</t>
  </si>
  <si>
    <t>22,5+5+6,35</t>
  </si>
  <si>
    <t>2*5</t>
  </si>
  <si>
    <t>51</t>
  </si>
  <si>
    <t>919742111</t>
  </si>
  <si>
    <t>Zdrsnění povrchu římsy ručně betonové</t>
  </si>
  <si>
    <t>-936537936</t>
  </si>
  <si>
    <t>https://podminky.urs.cz/item/CS_URS_2022_01/919742111</t>
  </si>
  <si>
    <t>6,35*1,15</t>
  </si>
  <si>
    <t>striáž , dle výpisu hl.výměr</t>
  </si>
  <si>
    <t>52</t>
  </si>
  <si>
    <t>92594231R</t>
  </si>
  <si>
    <t xml:space="preserve">Ochranné konstrukce proti znečištění toku </t>
  </si>
  <si>
    <t>-1788055227</t>
  </si>
  <si>
    <t>5*7</t>
  </si>
  <si>
    <t>53</t>
  </si>
  <si>
    <t>931994142</t>
  </si>
  <si>
    <t>Těsnění spáry betonové konstrukce pásy, profily, tmely tmelem polyuretanovým spáry dilatační do 4,0 cm2</t>
  </si>
  <si>
    <t>1785596545</t>
  </si>
  <si>
    <t>https://podminky.urs.cz/item/CS_URS_2022_01/931994142</t>
  </si>
  <si>
    <t>6,35</t>
  </si>
  <si>
    <t>54</t>
  </si>
  <si>
    <t>931995111</t>
  </si>
  <si>
    <t>Nátěr betonářské výztuže 3 x ochranný</t>
  </si>
  <si>
    <t>-1935463773</t>
  </si>
  <si>
    <t>https://podminky.urs.cz/item/CS_URS_2022_01/931995111</t>
  </si>
  <si>
    <t>3,015</t>
  </si>
  <si>
    <t>55</t>
  </si>
  <si>
    <t>936172121</t>
  </si>
  <si>
    <t>Osazení kovových doplňků mostního vybavení jednotlivě kotevní desky zábradlí nebo svodidel do 20 kg</t>
  </si>
  <si>
    <t>-1529046490</t>
  </si>
  <si>
    <t>https://podminky.urs.cz/item/CS_URS_2022_01/936172121</t>
  </si>
  <si>
    <t>vlepení kotev.prvků</t>
  </si>
  <si>
    <t>24+14</t>
  </si>
  <si>
    <t>56</t>
  </si>
  <si>
    <t>13021404R</t>
  </si>
  <si>
    <t xml:space="preserve">deska  kotevní </t>
  </si>
  <si>
    <t>1906032025</t>
  </si>
  <si>
    <t>0,15*38</t>
  </si>
  <si>
    <t>57</t>
  </si>
  <si>
    <t>938532111</t>
  </si>
  <si>
    <t>Broušení betonových ploch nerovností mostovky do 2 mm</t>
  </si>
  <si>
    <t>-1987080930</t>
  </si>
  <si>
    <t>https://podminky.urs.cz/item/CS_URS_2022_01/938532111</t>
  </si>
  <si>
    <t>8,75</t>
  </si>
  <si>
    <t>58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</si>
  <si>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</si>
  <si>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</si>
  <si>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253759859</t>
  </si>
  <si>
    <t>https://podminky.urs.cz/item/CS_URS_2022_01/938909612</t>
  </si>
  <si>
    <t>59</t>
  </si>
  <si>
    <t>946211121</t>
  </si>
  <si>
    <t>Montáž zavěšeného trubkového lešení na potrubních mostech nebo na mostní konstrukci s podlahami s provozním zatížením tř. 2 přes 75 do 150 kg/m2, umístěného ve výšce do 10 m</t>
  </si>
  <si>
    <t>-1958141257</t>
  </si>
  <si>
    <t>https://podminky.urs.cz/item/CS_URS_2022_01/946211121</t>
  </si>
  <si>
    <t>8*4,3</t>
  </si>
  <si>
    <t>60</t>
  </si>
  <si>
    <t>946211221</t>
  </si>
  <si>
    <t>Montáž zavěšeného trubkového lešení na potrubních mostech nebo na mostní konstrukci Příplatek za první a každý další den použití lešení k ceně -1121</t>
  </si>
  <si>
    <t>1762998432</t>
  </si>
  <si>
    <t>https://podminky.urs.cz/item/CS_URS_2022_01/946211221</t>
  </si>
  <si>
    <t>34,4*30*2</t>
  </si>
  <si>
    <t>61</t>
  </si>
  <si>
    <t>946211821</t>
  </si>
  <si>
    <t>Demontáž zavěšeného trubkového lešení na potrubních mostech nebo na mostní konstrukci s podlahami s provozním zatížením tř. 2 přes 75 do 150 kg/m2, umístěného ve výšce do 10 m</t>
  </si>
  <si>
    <t>-2065400295</t>
  </si>
  <si>
    <t>https://podminky.urs.cz/item/CS_URS_2022_01/946211821</t>
  </si>
  <si>
    <t>62</t>
  </si>
  <si>
    <t>946231111</t>
  </si>
  <si>
    <t>Zavěšené lešení pod bednění mostních říms pracovní a podpěrné s vyložením do 0,90 m montáž</t>
  </si>
  <si>
    <t>934063809</t>
  </si>
  <si>
    <t>https://podminky.urs.cz/item/CS_URS_2022_01/946231111</t>
  </si>
  <si>
    <t>63</t>
  </si>
  <si>
    <t>946231121</t>
  </si>
  <si>
    <t>Zavěšené lešení pod bednění mostních říms pracovní a podpěrné s vyložením do 0,90 m demontáž</t>
  </si>
  <si>
    <t>1823412283</t>
  </si>
  <si>
    <t>https://podminky.urs.cz/item/CS_URS_2022_01/946231121</t>
  </si>
  <si>
    <t>64</t>
  </si>
  <si>
    <t>95290414R</t>
  </si>
  <si>
    <t>Čištění mostních objektů - pročištění toku tl. 0,2 m</t>
  </si>
  <si>
    <t>1498468809</t>
  </si>
  <si>
    <t>5*15</t>
  </si>
  <si>
    <t>65</t>
  </si>
  <si>
    <t>963051111</t>
  </si>
  <si>
    <t>Bourání mostních konstrukcí nosných konstrukcí ze železového betonu</t>
  </si>
  <si>
    <t>1026291634</t>
  </si>
  <si>
    <t>https://podminky.urs.cz/item/CS_URS_2022_01/963051111</t>
  </si>
  <si>
    <t>0,7*(6,35+6,85)*0,35</t>
  </si>
  <si>
    <t>římsy žb. , dle výpisu hl.výměr</t>
  </si>
  <si>
    <t>66</t>
  </si>
  <si>
    <t>96607514R</t>
  </si>
  <si>
    <t xml:space="preserve">Odstranění různých konstrukcí na mostech - zábradlí želbet, sloupky,madla trubková vodorovná </t>
  </si>
  <si>
    <t>-504170971</t>
  </si>
  <si>
    <t>67</t>
  </si>
  <si>
    <t>966076141</t>
  </si>
  <si>
    <t>Odstranění různých konstrukcí na mostech svodidla ocelového nebo svodidlového zábradlí nebo jejich částí na mostech betonových vcelku</t>
  </si>
  <si>
    <t>533878128</t>
  </si>
  <si>
    <t>https://podminky.urs.cz/item/CS_URS_2022_01/966076141</t>
  </si>
  <si>
    <t>68</t>
  </si>
  <si>
    <t>98512110R</t>
  </si>
  <si>
    <t>Tryskání obnažené výztuže křemičitým pískem sušeným</t>
  </si>
  <si>
    <t>-1468756270</t>
  </si>
  <si>
    <t>1,005</t>
  </si>
  <si>
    <t>69</t>
  </si>
  <si>
    <t>98512112R</t>
  </si>
  <si>
    <t>Tryskání degradovaného betonu stěn, rubu kleneb a podlah vysokotlakým paprskem přes 800 do 1 000 barů</t>
  </si>
  <si>
    <t>570339794</t>
  </si>
  <si>
    <t>NK</t>
  </si>
  <si>
    <t>5*6,1+2*0,55*(6,35+6,85)</t>
  </si>
  <si>
    <t>2*3,2*6,23</t>
  </si>
  <si>
    <t>křídla</t>
  </si>
  <si>
    <t>2*3,2*2,5</t>
  </si>
  <si>
    <t>70</t>
  </si>
  <si>
    <t>985311111</t>
  </si>
  <si>
    <t>Reprofilace betonu sanační stěrkou na cementové bázi ručně stěn, tloušťky do 10 mm</t>
  </si>
  <si>
    <t>-1908015777</t>
  </si>
  <si>
    <t>https://podminky.urs.cz/item/CS_URS_2022_01/985311111</t>
  </si>
  <si>
    <t>100,89</t>
  </si>
  <si>
    <t>71</t>
  </si>
  <si>
    <t>985312112</t>
  </si>
  <si>
    <t>Stěrka k vyrovnání ploch reprofilovaného betonu stěn, tloušťky přes 2 do 3 mm</t>
  </si>
  <si>
    <t>-950728326</t>
  </si>
  <si>
    <t>https://podminky.urs.cz/item/CS_URS_2022_01/985312112</t>
  </si>
  <si>
    <t>997</t>
  </si>
  <si>
    <t>Přesun sutě</t>
  </si>
  <si>
    <t>72</t>
  </si>
  <si>
    <t>997211211</t>
  </si>
  <si>
    <t>Svislá doprava suti nebo vybouraných hmot s naložením do dopravního zařízení a s vyprázdněním dopravního zařízení na hromadu nebo do dopravního prostředku vybouraných hmot na výšku do 3,5 m</t>
  </si>
  <si>
    <t>1630830247</t>
  </si>
  <si>
    <t>https://podminky.urs.cz/item/CS_URS_2022_01/997211211</t>
  </si>
  <si>
    <t>31,79-12,31</t>
  </si>
  <si>
    <t>73</t>
  </si>
  <si>
    <t>997211521</t>
  </si>
  <si>
    <t>Vodorovná doprava suti nebo vybouraných hmot vybouraných hmot se složením a hrubým urovnáním nebo s přeložením na jiný dopravní prostředek kromě lodi, na vzdálenost do 1 km</t>
  </si>
  <si>
    <t>1010685309</t>
  </si>
  <si>
    <t>https://podminky.urs.cz/item/CS_URS_2022_01/997211521</t>
  </si>
  <si>
    <t>19,48</t>
  </si>
  <si>
    <t>74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</si>
  <si>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</si>
  <si>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</si>
  <si>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-1112947560</t>
  </si>
  <si>
    <t>https://podminky.urs.cz/item/CS_URS_2022_01/997211529</t>
  </si>
  <si>
    <t>19,48*14</t>
  </si>
  <si>
    <t>75</t>
  </si>
  <si>
    <t>997211612</t>
  </si>
  <si>
    <t>Nakládání suti nebo vybouraných hmot na dopravní prostředky pro vodorovnou dopravu vybouraných hmot</t>
  </si>
  <si>
    <t>107044130</t>
  </si>
  <si>
    <t>https://podminky.urs.cz/item/CS_URS_2022_01/997211612</t>
  </si>
  <si>
    <t>76</t>
  </si>
  <si>
    <t>997221551</t>
  </si>
  <si>
    <t>Vodorovná doprava suti bez naložení, ale se složením a s hrubým urovnáním ze sypkých materiálů, na vzdálenost do 1 km</t>
  </si>
  <si>
    <t>452402719</t>
  </si>
  <si>
    <t>https://podminky.urs.cz/item/CS_URS_2022_01/997221551</t>
  </si>
  <si>
    <t>107*0,115</t>
  </si>
  <si>
    <t>77</t>
  </si>
  <si>
    <t>997221559</t>
  </si>
  <si>
    <t>Vodorovná doprava suti bez naložení, ale se složením a s hrubým urovnáním Příplatek k ceně za každý další i započatý 1 km přes 1 km</t>
  </si>
  <si>
    <t>268720709</t>
  </si>
  <si>
    <t>https://podminky.urs.cz/item/CS_URS_2022_01/997221559</t>
  </si>
  <si>
    <t>12,31*14</t>
  </si>
  <si>
    <t>78</t>
  </si>
  <si>
    <t>997221611</t>
  </si>
  <si>
    <t>Nakládání na dopravní prostředky pro vodorovnou dopravu suti</t>
  </si>
  <si>
    <t>575537953</t>
  </si>
  <si>
    <t>https://podminky.urs.cz/item/CS_URS_2022_01/997221611</t>
  </si>
  <si>
    <t>12,31</t>
  </si>
  <si>
    <t>79</t>
  </si>
  <si>
    <t>997221625</t>
  </si>
  <si>
    <t>Poplatek za uložení stavebního odpadu na skládce (skládkovné) z armovaného betonu zatříděného do Katalogu odpadů pod kódem 17 01 01</t>
  </si>
  <si>
    <t>-1848558973</t>
  </si>
  <si>
    <t>https://podminky.urs.cz/item/CS_URS_2022_01/997221625</t>
  </si>
  <si>
    <t>80</t>
  </si>
  <si>
    <t>997221875</t>
  </si>
  <si>
    <t>Poplatek za uložení stavebního odpadu na recyklační skládce (skládkovné) asfaltového bez obsahu dehtu zatříděného do Katalogu odpadů pod kódem 17 03 02</t>
  </si>
  <si>
    <t>670843958</t>
  </si>
  <si>
    <t>https://podminky.urs.cz/item/CS_URS_2022_01/997221875</t>
  </si>
  <si>
    <t>998</t>
  </si>
  <si>
    <t>Přesun hmot</t>
  </si>
  <si>
    <t>81</t>
  </si>
  <si>
    <t>998212111</t>
  </si>
  <si>
    <t>Přesun hmot pro mosty zděné, betonové monolitické, spřažené ocelobetonové nebo kovové vodorovná dopravní vzdálenost do 100 m výška mostu do 20 m</t>
  </si>
  <si>
    <t>579564971</t>
  </si>
  <si>
    <t>https://podminky.urs.cz/item/CS_URS_2022_01/998212111</t>
  </si>
  <si>
    <t>PSV</t>
  </si>
  <si>
    <t>Práce a dodávky PSV</t>
  </si>
  <si>
    <t>711</t>
  </si>
  <si>
    <t>Izolace proti vodě, vlhkosti a plynům</t>
  </si>
  <si>
    <t>82</t>
  </si>
  <si>
    <t>711311001R</t>
  </si>
  <si>
    <t xml:space="preserve">Provedení izolace mostovek natěradly a tmely za studena nátěrem lakem asfaltovým penetračně adhezním </t>
  </si>
  <si>
    <t>-1016198093</t>
  </si>
  <si>
    <t>83</t>
  </si>
  <si>
    <t>11163150</t>
  </si>
  <si>
    <t>lak penetrační asfaltový</t>
  </si>
  <si>
    <t>1968810944</t>
  </si>
  <si>
    <t>8,75*0,00032 'Přepočtené koeficientem množství</t>
  </si>
  <si>
    <t>84</t>
  </si>
  <si>
    <t>711341564</t>
  </si>
  <si>
    <t>Provedení izolace mostovek pásy přitavením NAIP</t>
  </si>
  <si>
    <t>-1816232836</t>
  </si>
  <si>
    <t>https://podminky.urs.cz/item/CS_URS_2022_01/711341564</t>
  </si>
  <si>
    <t>0,7*6,5+0,6*7</t>
  </si>
  <si>
    <t>pod římsou , dle výpisu hl.výměr</t>
  </si>
  <si>
    <t>85</t>
  </si>
  <si>
    <t>62855001</t>
  </si>
  <si>
    <t>pás asfaltový natavitelný modifikovaný SBS tl 5,0mm s vložkou z polyesterové rohože a spalitelnou PE fólií nebo jemnozrnným minerálním posypem na horním povrchu</t>
  </si>
  <si>
    <t>2083430146</t>
  </si>
  <si>
    <t>8,75*1,1655 'Přepočtené koeficientem množství</t>
  </si>
  <si>
    <t>86</t>
  </si>
  <si>
    <t>-1829989609</t>
  </si>
  <si>
    <t>ochrana izolace , dle výpisu hl. výměr</t>
  </si>
  <si>
    <t>87</t>
  </si>
  <si>
    <t>62836109</t>
  </si>
  <si>
    <t>pás asfaltový natavitelný oxidovaný tl 3,5mm s vložkou z hliníkové fólie / hliníkové fólie s textilií, se spalitelnou PE folií nebo jemnozrnným minerálním posypem</t>
  </si>
  <si>
    <t>-1660628372</t>
  </si>
  <si>
    <t>88</t>
  </si>
  <si>
    <t>998711101</t>
  </si>
  <si>
    <t>Přesun hmot pro izolace proti vodě, vlhkosti a plynům stanovený z hmotnosti přesunovaného materiálu vodorovná dopravní vzdálenost do 50 m v objektech výšky do 6 m</t>
  </si>
  <si>
    <t>1877417247</t>
  </si>
  <si>
    <t>https://podminky.urs.cz/item/CS_URS_2022_01/998711101</t>
  </si>
  <si>
    <t>741</t>
  </si>
  <si>
    <t>Elektroinstalace - silnoproud</t>
  </si>
  <si>
    <t>89</t>
  </si>
  <si>
    <t>741110313</t>
  </si>
  <si>
    <t>Montáž trubek ochranných s nasunutím nebo našroubováním do krabic plastových tuhých, uložených volně, vnitřního Ø přes 90 do 133 mm</t>
  </si>
  <si>
    <t>185070059</t>
  </si>
  <si>
    <t>https://podminky.urs.cz/item/CS_URS_2022_01/741110313</t>
  </si>
  <si>
    <t>chránička , dle výpisu hl.výměr</t>
  </si>
  <si>
    <t>90</t>
  </si>
  <si>
    <t>34571098</t>
  </si>
  <si>
    <t>trubka elektroinstalační dělená (chránička) D 100/110mm, HDPE</t>
  </si>
  <si>
    <t>-419876722</t>
  </si>
  <si>
    <t>10*1,05 'Přepočtené koeficientem množství</t>
  </si>
  <si>
    <t>SKA0502 -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</si>
  <si>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</si>
  <si>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</si>
  <si>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</si>
  <si>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</si>
  <si>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</si>
  <si>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</si>
  <si>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</si>
  <si>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</si>
  <si>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</si>
  <si>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</si>
  <si>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</si>
  <si>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-1927981</t>
  </si>
  <si>
    <t>https://podminky.urs.cz/item/CS_URS_2022_01/012103000</t>
  </si>
  <si>
    <t>012203000</t>
  </si>
  <si>
    <t xml:space="preserve">Vytyčení stáv.inženýrských sítí </t>
  </si>
  <si>
    <t>1678130766</t>
  </si>
  <si>
    <t>https://podminky.urs.cz/item/CS_URS_2022_01/012203000</t>
  </si>
  <si>
    <t>012303000</t>
  </si>
  <si>
    <t xml:space="preserve">Geodetické práce po výstavbě - zaměření skutečného provedení </t>
  </si>
  <si>
    <t>-1099916671</t>
  </si>
  <si>
    <t>https://podminky.urs.cz/item/CS_URS_2022_01/012303000</t>
  </si>
  <si>
    <t>013254000</t>
  </si>
  <si>
    <t>Dokumentace RDS a skutečného provedení stavby</t>
  </si>
  <si>
    <t>1392300292</t>
  </si>
  <si>
    <t>https://podminky.urs.cz/item/CS_URS_2022_01/013254000</t>
  </si>
  <si>
    <t>013274000</t>
  </si>
  <si>
    <t>Pasportizace objektu před započetím prací</t>
  </si>
  <si>
    <t>-712530039</t>
  </si>
  <si>
    <t>https://podminky.urs.cz/item/CS_URS_2022_01/013274000</t>
  </si>
  <si>
    <t>013294001</t>
  </si>
  <si>
    <t xml:space="preserve">Vypracování mostního listu </t>
  </si>
  <si>
    <t>234561520</t>
  </si>
  <si>
    <t>013294003</t>
  </si>
  <si>
    <t xml:space="preserve">První hlavní prohlídka mostu </t>
  </si>
  <si>
    <t>-2276659</t>
  </si>
  <si>
    <t>013294005</t>
  </si>
  <si>
    <t>Fotodokumentace</t>
  </si>
  <si>
    <t>1955402234</t>
  </si>
  <si>
    <t>VRN3</t>
  </si>
  <si>
    <t>Zařízení staveniště</t>
  </si>
  <si>
    <t>030001000</t>
  </si>
  <si>
    <t>Zařízení staveniště - zřízení ,odstranění , zabezpečení, oplocení, náklady na stav.buňky, mobil.WC , energie pro ZS</t>
  </si>
  <si>
    <t>-1867075372</t>
  </si>
  <si>
    <t>https://podminky.urs.cz/item/CS_URS_2022_01/030001000</t>
  </si>
  <si>
    <t>034503000</t>
  </si>
  <si>
    <t>Informační tabule na staveništi</t>
  </si>
  <si>
    <t>-290309951</t>
  </si>
  <si>
    <t>https://podminky.urs.cz/item/CS_URS_2022_01/034503000</t>
  </si>
  <si>
    <t>VRN7</t>
  </si>
  <si>
    <t>Provozní vlivy</t>
  </si>
  <si>
    <t>072103001</t>
  </si>
  <si>
    <t>Projednání DIO a zajištění DIR komunikace II.a III. třídy</t>
  </si>
  <si>
    <t>-2009886235</t>
  </si>
  <si>
    <t>https://podminky.urs.cz/item/CS_URS_2022_01/072103001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</si>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</sst>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1" TargetMode="External" /><Relationship Id="rId2" Type="http://schemas.openxmlformats.org/officeDocument/2006/relationships/hyperlink" Target="https://podminky.urs.cz/item/CS_URS_2022_01/111301111" TargetMode="External" /><Relationship Id="rId3" Type="http://schemas.openxmlformats.org/officeDocument/2006/relationships/hyperlink" Target="https://podminky.urs.cz/item/CS_URS_2022_01/113154123" TargetMode="External" /><Relationship Id="rId4" Type="http://schemas.openxmlformats.org/officeDocument/2006/relationships/hyperlink" Target="https://podminky.urs.cz/item/CS_URS_2022_01/122251101" TargetMode="External" /><Relationship Id="rId5" Type="http://schemas.openxmlformats.org/officeDocument/2006/relationships/hyperlink" Target="https://podminky.urs.cz/item/CS_URS_2022_01/122251101" TargetMode="External" /><Relationship Id="rId6" Type="http://schemas.openxmlformats.org/officeDocument/2006/relationships/hyperlink" Target="https://podminky.urs.cz/item/CS_URS_2022_01/129253101" TargetMode="External" /><Relationship Id="rId7" Type="http://schemas.openxmlformats.org/officeDocument/2006/relationships/hyperlink" Target="https://podminky.urs.cz/item/CS_URS_2022_01/162301501" TargetMode="External" /><Relationship Id="rId8" Type="http://schemas.openxmlformats.org/officeDocument/2006/relationships/hyperlink" Target="https://podminky.urs.cz/item/CS_URS_2022_01/162301981" TargetMode="External" /><Relationship Id="rId9" Type="http://schemas.openxmlformats.org/officeDocument/2006/relationships/hyperlink" Target="https://podminky.urs.cz/item/CS_URS_2022_01/162702111" TargetMode="External" /><Relationship Id="rId10" Type="http://schemas.openxmlformats.org/officeDocument/2006/relationships/hyperlink" Target="https://podminky.urs.cz/item/CS_URS_2022_01/162702119" TargetMode="External" /><Relationship Id="rId11" Type="http://schemas.openxmlformats.org/officeDocument/2006/relationships/hyperlink" Target="https://podminky.urs.cz/item/CS_URS_2022_01/162751117" TargetMode="External" /><Relationship Id="rId12" Type="http://schemas.openxmlformats.org/officeDocument/2006/relationships/hyperlink" Target="https://podminky.urs.cz/item/CS_URS_2022_01/162751119" TargetMode="External" /><Relationship Id="rId13" Type="http://schemas.openxmlformats.org/officeDocument/2006/relationships/hyperlink" Target="https://podminky.urs.cz/item/CS_URS_2022_01/171153101" TargetMode="External" /><Relationship Id="rId14" Type="http://schemas.openxmlformats.org/officeDocument/2006/relationships/hyperlink" Target="https://podminky.urs.cz/item/CS_URS_2022_01/171201231" TargetMode="External" /><Relationship Id="rId15" Type="http://schemas.openxmlformats.org/officeDocument/2006/relationships/hyperlink" Target="https://podminky.urs.cz/item/CS_URS_2022_01/181311103" TargetMode="External" /><Relationship Id="rId16" Type="http://schemas.openxmlformats.org/officeDocument/2006/relationships/hyperlink" Target="https://podminky.urs.cz/item/CS_URS_2022_01/181411131" TargetMode="External" /><Relationship Id="rId17" Type="http://schemas.openxmlformats.org/officeDocument/2006/relationships/hyperlink" Target="https://podminky.urs.cz/item/CS_URS_2022_01/181951111" TargetMode="External" /><Relationship Id="rId18" Type="http://schemas.openxmlformats.org/officeDocument/2006/relationships/hyperlink" Target="https://podminky.urs.cz/item/CS_URS_2022_01/317171125" TargetMode="External" /><Relationship Id="rId19" Type="http://schemas.openxmlformats.org/officeDocument/2006/relationships/hyperlink" Target="https://podminky.urs.cz/item/CS_URS_2022_01/317321118" TargetMode="External" /><Relationship Id="rId20" Type="http://schemas.openxmlformats.org/officeDocument/2006/relationships/hyperlink" Target="https://podminky.urs.cz/item/CS_URS_2022_01/317353121" TargetMode="External" /><Relationship Id="rId21" Type="http://schemas.openxmlformats.org/officeDocument/2006/relationships/hyperlink" Target="https://podminky.urs.cz/item/CS_URS_2022_01/317361116" TargetMode="External" /><Relationship Id="rId22" Type="http://schemas.openxmlformats.org/officeDocument/2006/relationships/hyperlink" Target="https://podminky.urs.cz/item/CS_URS_2022_01/334323117" TargetMode="External" /><Relationship Id="rId23" Type="http://schemas.openxmlformats.org/officeDocument/2006/relationships/hyperlink" Target="https://podminky.urs.cz/item/CS_URS_2022_01/334323191" TargetMode="External" /><Relationship Id="rId24" Type="http://schemas.openxmlformats.org/officeDocument/2006/relationships/hyperlink" Target="https://podminky.urs.cz/item/CS_URS_2022_01/458311131" TargetMode="External" /><Relationship Id="rId25" Type="http://schemas.openxmlformats.org/officeDocument/2006/relationships/hyperlink" Target="https://podminky.urs.cz/item/CS_URS_2022_01/564851011" TargetMode="External" /><Relationship Id="rId26" Type="http://schemas.openxmlformats.org/officeDocument/2006/relationships/hyperlink" Target="https://podminky.urs.cz/item/CS_URS_2022_01/564861011" TargetMode="External" /><Relationship Id="rId27" Type="http://schemas.openxmlformats.org/officeDocument/2006/relationships/hyperlink" Target="https://podminky.urs.cz/item/CS_URS_2022_01/577144141" TargetMode="External" /><Relationship Id="rId28" Type="http://schemas.openxmlformats.org/officeDocument/2006/relationships/hyperlink" Target="https://podminky.urs.cz/item/CS_URS_2022_01/628611102" TargetMode="External" /><Relationship Id="rId29" Type="http://schemas.openxmlformats.org/officeDocument/2006/relationships/hyperlink" Target="https://podminky.urs.cz/item/CS_URS_2022_01/911121111" TargetMode="External" /><Relationship Id="rId30" Type="http://schemas.openxmlformats.org/officeDocument/2006/relationships/hyperlink" Target="https://podminky.urs.cz/item/CS_URS_2022_01/914111111" TargetMode="External" /><Relationship Id="rId31" Type="http://schemas.openxmlformats.org/officeDocument/2006/relationships/hyperlink" Target="https://podminky.urs.cz/item/CS_URS_2022_01/914112111" TargetMode="External" /><Relationship Id="rId32" Type="http://schemas.openxmlformats.org/officeDocument/2006/relationships/hyperlink" Target="https://podminky.urs.cz/item/CS_URS_2022_01/915321115" TargetMode="External" /><Relationship Id="rId33" Type="http://schemas.openxmlformats.org/officeDocument/2006/relationships/hyperlink" Target="https://podminky.urs.cz/item/CS_URS_2022_01/915611111" TargetMode="External" /><Relationship Id="rId34" Type="http://schemas.openxmlformats.org/officeDocument/2006/relationships/hyperlink" Target="https://podminky.urs.cz/item/CS_URS_2022_01/916241113" TargetMode="External" /><Relationship Id="rId35" Type="http://schemas.openxmlformats.org/officeDocument/2006/relationships/hyperlink" Target="https://podminky.urs.cz/item/CS_URS_2022_01/916242112" TargetMode="External" /><Relationship Id="rId36" Type="http://schemas.openxmlformats.org/officeDocument/2006/relationships/hyperlink" Target="https://podminky.urs.cz/item/CS_URS_2022_01/916991121" TargetMode="External" /><Relationship Id="rId37" Type="http://schemas.openxmlformats.org/officeDocument/2006/relationships/hyperlink" Target="https://podminky.urs.cz/item/CS_URS_2022_01/919112111" TargetMode="External" /><Relationship Id="rId38" Type="http://schemas.openxmlformats.org/officeDocument/2006/relationships/hyperlink" Target="https://podminky.urs.cz/item/CS_URS_2022_01/919121213" TargetMode="External" /><Relationship Id="rId39" Type="http://schemas.openxmlformats.org/officeDocument/2006/relationships/hyperlink" Target="https://podminky.urs.cz/item/CS_URS_2022_01/919742111" TargetMode="External" /><Relationship Id="rId40" Type="http://schemas.openxmlformats.org/officeDocument/2006/relationships/hyperlink" Target="https://podminky.urs.cz/item/CS_URS_2022_01/931994142" TargetMode="External" /><Relationship Id="rId41" Type="http://schemas.openxmlformats.org/officeDocument/2006/relationships/hyperlink" Target="https://podminky.urs.cz/item/CS_URS_2022_01/931995111" TargetMode="External" /><Relationship Id="rId42" Type="http://schemas.openxmlformats.org/officeDocument/2006/relationships/hyperlink" Target="https://podminky.urs.cz/item/CS_URS_2022_01/936172121" TargetMode="External" /><Relationship Id="rId43" Type="http://schemas.openxmlformats.org/officeDocument/2006/relationships/hyperlink" Target="https://podminky.urs.cz/item/CS_URS_2022_01/938532111" TargetMode="External" /><Relationship Id="rId44" Type="http://schemas.openxmlformats.org/officeDocument/2006/relationships/hyperlink" Target="https://podminky.urs.cz/item/CS_URS_2022_01/938909612" TargetMode="External" /><Relationship Id="rId45" Type="http://schemas.openxmlformats.org/officeDocument/2006/relationships/hyperlink" Target="https://podminky.urs.cz/item/CS_URS_2022_01/946211121" TargetMode="External" /><Relationship Id="rId46" Type="http://schemas.openxmlformats.org/officeDocument/2006/relationships/hyperlink" Target="https://podminky.urs.cz/item/CS_URS_2022_01/946211221" TargetMode="External" /><Relationship Id="rId47" Type="http://schemas.openxmlformats.org/officeDocument/2006/relationships/hyperlink" Target="https://podminky.urs.cz/item/CS_URS_2022_01/946211821" TargetMode="External" /><Relationship Id="rId48" Type="http://schemas.openxmlformats.org/officeDocument/2006/relationships/hyperlink" Target="https://podminky.urs.cz/item/CS_URS_2022_01/946231111" TargetMode="External" /><Relationship Id="rId49" Type="http://schemas.openxmlformats.org/officeDocument/2006/relationships/hyperlink" Target="https://podminky.urs.cz/item/CS_URS_2022_01/946231121" TargetMode="External" /><Relationship Id="rId50" Type="http://schemas.openxmlformats.org/officeDocument/2006/relationships/hyperlink" Target="https://podminky.urs.cz/item/CS_URS_2022_01/963051111" TargetMode="External" /><Relationship Id="rId51" Type="http://schemas.openxmlformats.org/officeDocument/2006/relationships/hyperlink" Target="https://podminky.urs.cz/item/CS_URS_2022_01/966076141" TargetMode="External" /><Relationship Id="rId52" Type="http://schemas.openxmlformats.org/officeDocument/2006/relationships/hyperlink" Target="https://podminky.urs.cz/item/CS_URS_2022_01/985311111" TargetMode="External" /><Relationship Id="rId53" Type="http://schemas.openxmlformats.org/officeDocument/2006/relationships/hyperlink" Target="https://podminky.urs.cz/item/CS_URS_2022_01/985312112" TargetMode="External" /><Relationship Id="rId54" Type="http://schemas.openxmlformats.org/officeDocument/2006/relationships/hyperlink" Target="https://podminky.urs.cz/item/CS_URS_2022_01/997211211" TargetMode="External" /><Relationship Id="rId55" Type="http://schemas.openxmlformats.org/officeDocument/2006/relationships/hyperlink" Target="https://podminky.urs.cz/item/CS_URS_2022_01/997211521" TargetMode="External" /><Relationship Id="rId56" Type="http://schemas.openxmlformats.org/officeDocument/2006/relationships/hyperlink" Target="https://podminky.urs.cz/item/CS_URS_2022_01/997211529" TargetMode="External" /><Relationship Id="rId57" Type="http://schemas.openxmlformats.org/officeDocument/2006/relationships/hyperlink" Target="https://podminky.urs.cz/item/CS_URS_2022_01/997211612" TargetMode="External" /><Relationship Id="rId58" Type="http://schemas.openxmlformats.org/officeDocument/2006/relationships/hyperlink" Target="https://podminky.urs.cz/item/CS_URS_2022_01/997221551" TargetMode="External" /><Relationship Id="rId59" Type="http://schemas.openxmlformats.org/officeDocument/2006/relationships/hyperlink" Target="https://podminky.urs.cz/item/CS_URS_2022_01/997221559" TargetMode="External" /><Relationship Id="rId60" Type="http://schemas.openxmlformats.org/officeDocument/2006/relationships/hyperlink" Target="https://podminky.urs.cz/item/CS_URS_2022_01/997221611" TargetMode="External" /><Relationship Id="rId61" Type="http://schemas.openxmlformats.org/officeDocument/2006/relationships/hyperlink" Target="https://podminky.urs.cz/item/CS_URS_2022_01/997221625" TargetMode="External" /><Relationship Id="rId62" Type="http://schemas.openxmlformats.org/officeDocument/2006/relationships/hyperlink" Target="https://podminky.urs.cz/item/CS_URS_2022_01/997221875" TargetMode="External" /><Relationship Id="rId63" Type="http://schemas.openxmlformats.org/officeDocument/2006/relationships/hyperlink" Target="https://podminky.urs.cz/item/CS_URS_2022_01/998212111" TargetMode="External" /><Relationship Id="rId64" Type="http://schemas.openxmlformats.org/officeDocument/2006/relationships/hyperlink" Target="https://podminky.urs.cz/item/CS_URS_2022_01/711341564" TargetMode="External" /><Relationship Id="rId65" Type="http://schemas.openxmlformats.org/officeDocument/2006/relationships/hyperlink" Target="https://podminky.urs.cz/item/CS_URS_2022_01/711341564" TargetMode="External" /><Relationship Id="rId66" Type="http://schemas.openxmlformats.org/officeDocument/2006/relationships/hyperlink" Target="https://podminky.urs.cz/item/CS_URS_2022_01/998711101" TargetMode="External" /><Relationship Id="rId67" Type="http://schemas.openxmlformats.org/officeDocument/2006/relationships/hyperlink" Target="https://podminky.urs.cz/item/CS_URS_2022_01/741110313" TargetMode="External" /><Relationship Id="rId6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203000" TargetMode="External" /><Relationship Id="rId3" Type="http://schemas.openxmlformats.org/officeDocument/2006/relationships/hyperlink" Target="https://podminky.urs.cz/item/CS_URS_2022_01/012303000" TargetMode="External" /><Relationship Id="rId4" Type="http://schemas.openxmlformats.org/officeDocument/2006/relationships/hyperlink" Target="https://podminky.urs.cz/item/CS_URS_2022_01/013254000" TargetMode="External" /><Relationship Id="rId5" Type="http://schemas.openxmlformats.org/officeDocument/2006/relationships/hyperlink" Target="https://podminky.urs.cz/item/CS_URS_2022_01/013274000" TargetMode="External" /><Relationship Id="rId6" Type="http://schemas.openxmlformats.org/officeDocument/2006/relationships/hyperlink" Target="https://podminky.urs.cz/item/CS_URS_2022_01/030001000" TargetMode="External" /><Relationship Id="rId7" Type="http://schemas.openxmlformats.org/officeDocument/2006/relationships/hyperlink" Target="https://podminky.urs.cz/item/CS_URS_2022_01/034503000" TargetMode="External" /><Relationship Id="rId8" Type="http://schemas.openxmlformats.org/officeDocument/2006/relationships/hyperlink" Target="https://podminky.urs.cz/item/CS_URS_2022_01/07210300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36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36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38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40</v>
      </c>
      <c r="AO17" s="23"/>
      <c r="AP17" s="23"/>
      <c r="AQ17" s="23"/>
      <c r="AR17" s="21"/>
      <c r="BE17" s="32"/>
      <c r="BS17" s="18" t="s">
        <v>41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43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45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50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51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52</v>
      </c>
      <c r="E29" s="49"/>
      <c r="F29" s="33" t="s">
        <v>53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59</v>
      </c>
      <c r="U35" s="56"/>
      <c r="V35" s="56"/>
      <c r="W35" s="56"/>
      <c r="X35" s="58" t="s">
        <v>60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61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SKA05C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Most ev.č. 1992-3 Svojšín , Oprava zádržných systémů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4. 7. 2022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Správa a údržba silnic Plzeňského kraje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37</v>
      </c>
      <c r="AJ49" s="42"/>
      <c r="AK49" s="42"/>
      <c r="AL49" s="42"/>
      <c r="AM49" s="75" t="str">
        <f>IF(E17="","",E17)</f>
        <v>Projekční kancelář Ing.Škubalová</v>
      </c>
      <c r="AN49" s="66"/>
      <c r="AO49" s="66"/>
      <c r="AP49" s="66"/>
      <c r="AQ49" s="42"/>
      <c r="AR49" s="46"/>
      <c r="AS49" s="76" t="s">
        <v>62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35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42</v>
      </c>
      <c r="AJ50" s="42"/>
      <c r="AK50" s="42"/>
      <c r="AL50" s="42"/>
      <c r="AM50" s="75" t="str">
        <f>IF(E20="","",E20)</f>
        <v>Straka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63</v>
      </c>
      <c r="D52" s="89"/>
      <c r="E52" s="89"/>
      <c r="F52" s="89"/>
      <c r="G52" s="89"/>
      <c r="H52" s="90"/>
      <c r="I52" s="91" t="s">
        <v>64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65</v>
      </c>
      <c r="AH52" s="89"/>
      <c r="AI52" s="89"/>
      <c r="AJ52" s="89"/>
      <c r="AK52" s="89"/>
      <c r="AL52" s="89"/>
      <c r="AM52" s="89"/>
      <c r="AN52" s="91" t="s">
        <v>66</v>
      </c>
      <c r="AO52" s="89"/>
      <c r="AP52" s="89"/>
      <c r="AQ52" s="93" t="s">
        <v>67</v>
      </c>
      <c r="AR52" s="46"/>
      <c r="AS52" s="94" t="s">
        <v>68</v>
      </c>
      <c r="AT52" s="95" t="s">
        <v>69</v>
      </c>
      <c r="AU52" s="95" t="s">
        <v>70</v>
      </c>
      <c r="AV52" s="95" t="s">
        <v>71</v>
      </c>
      <c r="AW52" s="95" t="s">
        <v>72</v>
      </c>
      <c r="AX52" s="95" t="s">
        <v>73</v>
      </c>
      <c r="AY52" s="95" t="s">
        <v>74</v>
      </c>
      <c r="AZ52" s="95" t="s">
        <v>75</v>
      </c>
      <c r="BA52" s="95" t="s">
        <v>76</v>
      </c>
      <c r="BB52" s="95" t="s">
        <v>77</v>
      </c>
      <c r="BC52" s="95" t="s">
        <v>78</v>
      </c>
      <c r="BD52" s="96" t="s">
        <v>79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80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81</v>
      </c>
      <c r="BT54" s="111" t="s">
        <v>82</v>
      </c>
      <c r="BU54" s="112" t="s">
        <v>83</v>
      </c>
      <c r="BV54" s="111" t="s">
        <v>84</v>
      </c>
      <c r="BW54" s="111" t="s">
        <v>5</v>
      </c>
      <c r="BX54" s="111" t="s">
        <v>85</v>
      </c>
      <c r="CL54" s="111" t="s">
        <v>19</v>
      </c>
    </row>
    <row r="55" spans="1:91" s="7" customFormat="1" ht="24.75" customHeight="1">
      <c r="A55" s="113" t="s">
        <v>86</v>
      </c>
      <c r="B55" s="114"/>
      <c r="C55" s="115"/>
      <c r="D55" s="116" t="s">
        <v>87</v>
      </c>
      <c r="E55" s="116"/>
      <c r="F55" s="116"/>
      <c r="G55" s="116"/>
      <c r="H55" s="116"/>
      <c r="I55" s="117"/>
      <c r="J55" s="116" t="s">
        <v>88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'SKA0501 - Most ev.č. 1992...'!J30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89</v>
      </c>
      <c r="AR55" s="120"/>
      <c r="AS55" s="121">
        <v>0</v>
      </c>
      <c r="AT55" s="122">
        <f>ROUND(SUM(AV55:AW55),2)</f>
        <v>0</v>
      </c>
      <c r="AU55" s="123">
        <f>'SKA0501 - Most ev.č. 1992...'!P91</f>
        <v>0</v>
      </c>
      <c r="AV55" s="122">
        <f>'SKA0501 - Most ev.č. 1992...'!J33</f>
        <v>0</v>
      </c>
      <c r="AW55" s="122">
        <f>'SKA0501 - Most ev.č. 1992...'!J34</f>
        <v>0</v>
      </c>
      <c r="AX55" s="122">
        <f>'SKA0501 - Most ev.č. 1992...'!J35</f>
        <v>0</v>
      </c>
      <c r="AY55" s="122">
        <f>'SKA0501 - Most ev.č. 1992...'!J36</f>
        <v>0</v>
      </c>
      <c r="AZ55" s="122">
        <f>'SKA0501 - Most ev.č. 1992...'!F33</f>
        <v>0</v>
      </c>
      <c r="BA55" s="122">
        <f>'SKA0501 - Most ev.č. 1992...'!F34</f>
        <v>0</v>
      </c>
      <c r="BB55" s="122">
        <f>'SKA0501 - Most ev.č. 1992...'!F35</f>
        <v>0</v>
      </c>
      <c r="BC55" s="122">
        <f>'SKA0501 - Most ev.č. 1992...'!F36</f>
        <v>0</v>
      </c>
      <c r="BD55" s="124">
        <f>'SKA0501 - Most ev.č. 1992...'!F37</f>
        <v>0</v>
      </c>
      <c r="BE55" s="7"/>
      <c r="BT55" s="125" t="s">
        <v>90</v>
      </c>
      <c r="BV55" s="125" t="s">
        <v>84</v>
      </c>
      <c r="BW55" s="125" t="s">
        <v>91</v>
      </c>
      <c r="BX55" s="125" t="s">
        <v>5</v>
      </c>
      <c r="CL55" s="125" t="s">
        <v>19</v>
      </c>
      <c r="CM55" s="125" t="s">
        <v>21</v>
      </c>
    </row>
    <row r="56" spans="1:91" s="7" customFormat="1" ht="24.75" customHeight="1">
      <c r="A56" s="113" t="s">
        <v>86</v>
      </c>
      <c r="B56" s="114"/>
      <c r="C56" s="115"/>
      <c r="D56" s="116" t="s">
        <v>92</v>
      </c>
      <c r="E56" s="116"/>
      <c r="F56" s="116"/>
      <c r="G56" s="116"/>
      <c r="H56" s="116"/>
      <c r="I56" s="117"/>
      <c r="J56" s="116" t="s">
        <v>93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'SKA0502 - VON'!J30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89</v>
      </c>
      <c r="AR56" s="120"/>
      <c r="AS56" s="126">
        <v>0</v>
      </c>
      <c r="AT56" s="127">
        <f>ROUND(SUM(AV56:AW56),2)</f>
        <v>0</v>
      </c>
      <c r="AU56" s="128">
        <f>'SKA0502 - VON'!P83</f>
        <v>0</v>
      </c>
      <c r="AV56" s="127">
        <f>'SKA0502 - VON'!J33</f>
        <v>0</v>
      </c>
      <c r="AW56" s="127">
        <f>'SKA0502 - VON'!J34</f>
        <v>0</v>
      </c>
      <c r="AX56" s="127">
        <f>'SKA0502 - VON'!J35</f>
        <v>0</v>
      </c>
      <c r="AY56" s="127">
        <f>'SKA0502 - VON'!J36</f>
        <v>0</v>
      </c>
      <c r="AZ56" s="127">
        <f>'SKA0502 - VON'!F33</f>
        <v>0</v>
      </c>
      <c r="BA56" s="127">
        <f>'SKA0502 - VON'!F34</f>
        <v>0</v>
      </c>
      <c r="BB56" s="127">
        <f>'SKA0502 - VON'!F35</f>
        <v>0</v>
      </c>
      <c r="BC56" s="127">
        <f>'SKA0502 - VON'!F36</f>
        <v>0</v>
      </c>
      <c r="BD56" s="129">
        <f>'SKA0502 - VON'!F37</f>
        <v>0</v>
      </c>
      <c r="BE56" s="7"/>
      <c r="BT56" s="125" t="s">
        <v>90</v>
      </c>
      <c r="BV56" s="125" t="s">
        <v>84</v>
      </c>
      <c r="BW56" s="125" t="s">
        <v>94</v>
      </c>
      <c r="BX56" s="125" t="s">
        <v>5</v>
      </c>
      <c r="CL56" s="125" t="s">
        <v>19</v>
      </c>
      <c r="CM56" s="125" t="s">
        <v>21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KA0501 - Most ev.č. 1992...'!C2" display="/"/>
    <hyperlink ref="A56" location="'SKA0502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pans="2:46" s="1" customFormat="1" ht="24.95" customHeight="1">
      <c r="B4" s="21"/>
      <c r="D4" s="132" t="s">
        <v>95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Most ev.č. 1992-3 Svojšín , Oprava zádržných systémů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32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4. 7. 2022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32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35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37</v>
      </c>
      <c r="E20" s="40"/>
      <c r="F20" s="40"/>
      <c r="G20" s="40"/>
      <c r="H20" s="40"/>
      <c r="I20" s="134" t="s">
        <v>31</v>
      </c>
      <c r="J20" s="138" t="s">
        <v>38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39</v>
      </c>
      <c r="F21" s="40"/>
      <c r="G21" s="40"/>
      <c r="H21" s="40"/>
      <c r="I21" s="134" t="s">
        <v>34</v>
      </c>
      <c r="J21" s="138" t="s">
        <v>40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42</v>
      </c>
      <c r="E23" s="40"/>
      <c r="F23" s="40"/>
      <c r="G23" s="40"/>
      <c r="H23" s="40"/>
      <c r="I23" s="134" t="s">
        <v>31</v>
      </c>
      <c r="J23" s="138" t="s">
        <v>43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44</v>
      </c>
      <c r="F24" s="40"/>
      <c r="G24" s="40"/>
      <c r="H24" s="40"/>
      <c r="I24" s="134" t="s">
        <v>34</v>
      </c>
      <c r="J24" s="138" t="s">
        <v>45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48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50</v>
      </c>
      <c r="G32" s="40"/>
      <c r="H32" s="40"/>
      <c r="I32" s="147" t="s">
        <v>49</v>
      </c>
      <c r="J32" s="147" t="s">
        <v>51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52</v>
      </c>
      <c r="E33" s="134" t="s">
        <v>53</v>
      </c>
      <c r="F33" s="149">
        <f>ROUND((SUM(BE91:BE465)),2)</f>
        <v>0</v>
      </c>
      <c r="G33" s="40"/>
      <c r="H33" s="40"/>
      <c r="I33" s="150">
        <v>0.21</v>
      </c>
      <c r="J33" s="149">
        <f>ROUND(((SUM(BE91:BE465))*I33),2)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54</v>
      </c>
      <c r="F34" s="149">
        <f>ROUND((SUM(BF91:BF465)),2)</f>
        <v>0</v>
      </c>
      <c r="G34" s="40"/>
      <c r="H34" s="40"/>
      <c r="I34" s="150">
        <v>0.15</v>
      </c>
      <c r="J34" s="149">
        <f>ROUND(((SUM(BF91:BF465))*I34),2)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55</v>
      </c>
      <c r="F35" s="149">
        <f>ROUND((SUM(BG91:BG465)),2)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56</v>
      </c>
      <c r="F36" s="149">
        <f>ROUND((SUM(BH91:BH465)),2)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57</v>
      </c>
      <c r="F37" s="149">
        <f>ROUND((SUM(BI91:BI465)),2)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58</v>
      </c>
      <c r="E39" s="153"/>
      <c r="F39" s="153"/>
      <c r="G39" s="154" t="s">
        <v>59</v>
      </c>
      <c r="H39" s="155" t="s">
        <v>60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Most ev.č. 1992-3 Svojšín , Oprava zádržných systémů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SKA0501 - Most ev.č. 1992-3  Svojšín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33" t="s">
        <v>24</v>
      </c>
      <c r="J52" s="74" t="str">
        <f>IF(J12="","",J12)</f>
        <v>4. 7. 2022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30</v>
      </c>
      <c r="D54" s="42"/>
      <c r="E54" s="42"/>
      <c r="F54" s="28" t="str">
        <f>E15</f>
        <v>Správa a údržba silnic Plzeňského kraje</v>
      </c>
      <c r="G54" s="42"/>
      <c r="H54" s="42"/>
      <c r="I54" s="33" t="s">
        <v>37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42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80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J179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J211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</v>
      </c>
      <c r="E64" s="176"/>
      <c r="F64" s="176"/>
      <c r="G64" s="176"/>
      <c r="H64" s="176"/>
      <c r="I64" s="176"/>
      <c r="J64" s="177">
        <f>J217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J239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108</v>
      </c>
      <c r="E66" s="176"/>
      <c r="F66" s="176"/>
      <c r="G66" s="176"/>
      <c r="H66" s="176"/>
      <c r="I66" s="176"/>
      <c r="J66" s="177">
        <f>J245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109</v>
      </c>
      <c r="E67" s="176"/>
      <c r="F67" s="176"/>
      <c r="G67" s="176"/>
      <c r="H67" s="176"/>
      <c r="I67" s="176"/>
      <c r="J67" s="177">
        <f>J394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110</v>
      </c>
      <c r="E68" s="176"/>
      <c r="F68" s="176"/>
      <c r="G68" s="176"/>
      <c r="H68" s="176"/>
      <c r="I68" s="176"/>
      <c r="J68" s="177">
        <f>J431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111</v>
      </c>
      <c r="E69" s="170"/>
      <c r="F69" s="170"/>
      <c r="G69" s="170"/>
      <c r="H69" s="170"/>
      <c r="I69" s="170"/>
      <c r="J69" s="171">
        <f>J434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J435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113</v>
      </c>
      <c r="E71" s="176"/>
      <c r="F71" s="176"/>
      <c r="G71" s="176"/>
      <c r="H71" s="176"/>
      <c r="I71" s="176"/>
      <c r="J71" s="177">
        <f>J458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4" t="s">
        <v>114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Most ev.č. 1992-3 Svojšín , Oprava zádržných systémů</v>
      </c>
      <c r="F81" s="33"/>
      <c r="G81" s="33"/>
      <c r="H81" s="33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96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 xml:space="preserve">SKA0501 - Most ev.č. 1992-3  Svojšín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22</v>
      </c>
      <c r="D85" s="42"/>
      <c r="E85" s="42"/>
      <c r="F85" s="28" t="str">
        <f>F12</f>
        <v xml:space="preserve"> </v>
      </c>
      <c r="G85" s="42"/>
      <c r="H85" s="42"/>
      <c r="I85" s="33" t="s">
        <v>24</v>
      </c>
      <c r="J85" s="74" t="str">
        <f>IF(J12="","",J12)</f>
        <v>4. 7. 2022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5.65" customHeight="1">
      <c r="A87" s="40"/>
      <c r="B87" s="41"/>
      <c r="C87" s="33" t="s">
        <v>30</v>
      </c>
      <c r="D87" s="42"/>
      <c r="E87" s="42"/>
      <c r="F87" s="28" t="str">
        <f>E15</f>
        <v>Správa a údržba silnic Plzeňského kraje</v>
      </c>
      <c r="G87" s="42"/>
      <c r="H87" s="42"/>
      <c r="I87" s="33" t="s">
        <v>37</v>
      </c>
      <c r="J87" s="38" t="str">
        <f>E21</f>
        <v>Projekční kancelář Ing.Škubalová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3" t="s">
        <v>35</v>
      </c>
      <c r="D88" s="42"/>
      <c r="E88" s="42"/>
      <c r="F88" s="28" t="str">
        <f>IF(E18="","",E18)</f>
        <v>Vyplň údaj</v>
      </c>
      <c r="G88" s="42"/>
      <c r="H88" s="42"/>
      <c r="I88" s="33" t="s">
        <v>42</v>
      </c>
      <c r="J88" s="38" t="str">
        <f>E24</f>
        <v>Straka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115</v>
      </c>
      <c r="D90" s="182" t="s">
        <v>67</v>
      </c>
      <c r="E90" s="182" t="s">
        <v>63</v>
      </c>
      <c r="F90" s="182" t="s">
        <v>64</v>
      </c>
      <c r="G90" s="182" t="s">
        <v>116</v>
      </c>
      <c r="H90" s="182" t="s">
        <v>117</v>
      </c>
      <c r="I90" s="182" t="s">
        <v>118</v>
      </c>
      <c r="J90" s="182" t="s">
        <v>100</v>
      </c>
      <c r="K90" s="183" t="s">
        <v>119</v>
      </c>
      <c r="L90" s="184"/>
      <c r="M90" s="94" t="s">
        <v>32</v>
      </c>
      <c r="N90" s="95" t="s">
        <v>52</v>
      </c>
      <c r="O90" s="95" t="s">
        <v>120</v>
      </c>
      <c r="P90" s="95" t="s">
        <v>121</v>
      </c>
      <c r="Q90" s="95" t="s">
        <v>122</v>
      </c>
      <c r="R90" s="95" t="s">
        <v>123</v>
      </c>
      <c r="S90" s="95" t="s">
        <v>124</v>
      </c>
      <c r="T90" s="96" t="s">
        <v>125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126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P92+P434</f>
        <v>0</v>
      </c>
      <c r="Q91" s="98"/>
      <c r="R91" s="187">
        <f>R92+R434</f>
        <v>14.27611332</v>
      </c>
      <c r="S91" s="98"/>
      <c r="T91" s="188">
        <f>T92+T434</f>
        <v>44.232099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81</v>
      </c>
      <c r="AU91" s="18" t="s">
        <v>101</v>
      </c>
      <c r="BK91" s="189">
        <f>BK92+BK434</f>
        <v>0</v>
      </c>
    </row>
    <row r="92" spans="1:63" s="12" customFormat="1" ht="25.9" customHeight="1">
      <c r="A92" s="12"/>
      <c r="B92" s="190"/>
      <c r="C92" s="191"/>
      <c r="D92" s="192" t="s">
        <v>81</v>
      </c>
      <c r="E92" s="193" t="s">
        <v>127</v>
      </c>
      <c r="F92" s="193" t="s">
        <v>128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P93+P179+P211+P217+P239+P245+P394+P431</f>
        <v>0</v>
      </c>
      <c r="Q92" s="198"/>
      <c r="R92" s="199">
        <f>R93+R179+R211+R217+R239+R245+R394+R431</f>
        <v>14.15323392</v>
      </c>
      <c r="S92" s="198"/>
      <c r="T92" s="200">
        <f>T93+T179+T211+T217+T239+T245+T394+T431</f>
        <v>44.232099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90</v>
      </c>
      <c r="AT92" s="202" t="s">
        <v>81</v>
      </c>
      <c r="AU92" s="202" t="s">
        <v>82</v>
      </c>
      <c r="AY92" s="201" t="s">
        <v>129</v>
      </c>
      <c r="BK92" s="203">
        <f>BK93+BK179+BK211+BK217+BK239+BK245+BK394+BK431</f>
        <v>0</v>
      </c>
    </row>
    <row r="93" spans="1:63" s="12" customFormat="1" ht="22.8" customHeight="1">
      <c r="A93" s="12"/>
      <c r="B93" s="190"/>
      <c r="C93" s="191"/>
      <c r="D93" s="192" t="s">
        <v>81</v>
      </c>
      <c r="E93" s="204" t="s">
        <v>90</v>
      </c>
      <c r="F93" s="204" t="s">
        <v>130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SUM(P94:P178)</f>
        <v>0</v>
      </c>
      <c r="Q93" s="198"/>
      <c r="R93" s="199">
        <f>SUM(R94:R178)</f>
        <v>0.2807</v>
      </c>
      <c r="S93" s="198"/>
      <c r="T93" s="200">
        <f>SUM(T94:T178)</f>
        <v>24.61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90</v>
      </c>
      <c r="AT93" s="202" t="s">
        <v>81</v>
      </c>
      <c r="AU93" s="202" t="s">
        <v>90</v>
      </c>
      <c r="AY93" s="201" t="s">
        <v>129</v>
      </c>
      <c r="BK93" s="203">
        <f>SUM(BK94:BK178)</f>
        <v>0</v>
      </c>
    </row>
    <row r="94" spans="1:65" s="2" customFormat="1" ht="24.15" customHeight="1">
      <c r="A94" s="40"/>
      <c r="B94" s="41"/>
      <c r="C94" s="206" t="s">
        <v>90</v>
      </c>
      <c r="D94" s="206" t="s">
        <v>131</v>
      </c>
      <c r="E94" s="207" t="s">
        <v>132</v>
      </c>
      <c r="F94" s="208" t="s">
        <v>133</v>
      </c>
      <c r="G94" s="209" t="s">
        <v>134</v>
      </c>
      <c r="H94" s="210">
        <v>30</v>
      </c>
      <c r="I94" s="211"/>
      <c r="J94" s="212">
        <f>ROUND(I94*H94,2)</f>
        <v>0</v>
      </c>
      <c r="K94" s="208" t="s">
        <v>135</v>
      </c>
      <c r="L94" s="46"/>
      <c r="M94" s="213" t="s">
        <v>32</v>
      </c>
      <c r="N94" s="214" t="s">
        <v>53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136</v>
      </c>
      <c r="AT94" s="217" t="s">
        <v>131</v>
      </c>
      <c r="AU94" s="217" t="s">
        <v>21</v>
      </c>
      <c r="AY94" s="18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90</v>
      </c>
      <c r="BK94" s="218">
        <f>ROUND(I94*H94,2)</f>
        <v>0</v>
      </c>
      <c r="BL94" s="18" t="s">
        <v>136</v>
      </c>
      <c r="BM94" s="217" t="s">
        <v>137</v>
      </c>
    </row>
    <row r="95" spans="1:47" s="2" customFormat="1" ht="12">
      <c r="A95" s="40"/>
      <c r="B95" s="41"/>
      <c r="C95" s="42"/>
      <c r="D95" s="219" t="s">
        <v>138</v>
      </c>
      <c r="E95" s="42"/>
      <c r="F95" s="220" t="s">
        <v>139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138</v>
      </c>
      <c r="AU95" s="18" t="s">
        <v>21</v>
      </c>
    </row>
    <row r="96" spans="1:51" s="13" customFormat="1" ht="12">
      <c r="A96" s="13"/>
      <c r="B96" s="224"/>
      <c r="C96" s="225"/>
      <c r="D96" s="226" t="s">
        <v>140</v>
      </c>
      <c r="E96" s="227" t="s">
        <v>32</v>
      </c>
      <c r="F96" s="228" t="s">
        <v>141</v>
      </c>
      <c r="G96" s="225"/>
      <c r="H96" s="229">
        <v>30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140</v>
      </c>
      <c r="AU96" s="235" t="s">
        <v>21</v>
      </c>
      <c r="AV96" s="13" t="s">
        <v>21</v>
      </c>
      <c r="AW96" s="13" t="s">
        <v>41</v>
      </c>
      <c r="AX96" s="13" t="s">
        <v>82</v>
      </c>
      <c r="AY96" s="235" t="s">
        <v>129</v>
      </c>
    </row>
    <row r="97" spans="1:51" s="14" customFormat="1" ht="12">
      <c r="A97" s="14"/>
      <c r="B97" s="236"/>
      <c r="C97" s="237"/>
      <c r="D97" s="226" t="s">
        <v>140</v>
      </c>
      <c r="E97" s="238" t="s">
        <v>32</v>
      </c>
      <c r="F97" s="239" t="s">
        <v>142</v>
      </c>
      <c r="G97" s="237"/>
      <c r="H97" s="238" t="s">
        <v>32</v>
      </c>
      <c r="I97" s="240"/>
      <c r="J97" s="237"/>
      <c r="K97" s="237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140</v>
      </c>
      <c r="AU97" s="245" t="s">
        <v>21</v>
      </c>
      <c r="AV97" s="14" t="s">
        <v>90</v>
      </c>
      <c r="AW97" s="14" t="s">
        <v>41</v>
      </c>
      <c r="AX97" s="14" t="s">
        <v>82</v>
      </c>
      <c r="AY97" s="245" t="s">
        <v>129</v>
      </c>
    </row>
    <row r="98" spans="1:51" s="15" customFormat="1" ht="12">
      <c r="A98" s="15"/>
      <c r="B98" s="246"/>
      <c r="C98" s="247"/>
      <c r="D98" s="226" t="s">
        <v>140</v>
      </c>
      <c r="E98" s="248" t="s">
        <v>32</v>
      </c>
      <c r="F98" s="249" t="s">
        <v>143</v>
      </c>
      <c r="G98" s="247"/>
      <c r="H98" s="250">
        <v>30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6" t="s">
        <v>140</v>
      </c>
      <c r="AU98" s="256" t="s">
        <v>21</v>
      </c>
      <c r="AV98" s="15" t="s">
        <v>136</v>
      </c>
      <c r="AW98" s="15" t="s">
        <v>41</v>
      </c>
      <c r="AX98" s="15" t="s">
        <v>90</v>
      </c>
      <c r="AY98" s="256" t="s">
        <v>129</v>
      </c>
    </row>
    <row r="99" spans="1:65" s="2" customFormat="1" ht="16.5" customHeight="1">
      <c r="A99" s="40"/>
      <c r="B99" s="41"/>
      <c r="C99" s="206" t="s">
        <v>21</v>
      </c>
      <c r="D99" s="206" t="s">
        <v>131</v>
      </c>
      <c r="E99" s="207" t="s">
        <v>144</v>
      </c>
      <c r="F99" s="208" t="s">
        <v>145</v>
      </c>
      <c r="G99" s="209" t="s">
        <v>134</v>
      </c>
      <c r="H99" s="210">
        <v>14</v>
      </c>
      <c r="I99" s="211"/>
      <c r="J99" s="212">
        <f>ROUND(I99*H99,2)</f>
        <v>0</v>
      </c>
      <c r="K99" s="208" t="s">
        <v>135</v>
      </c>
      <c r="L99" s="46"/>
      <c r="M99" s="213" t="s">
        <v>32</v>
      </c>
      <c r="N99" s="214" t="s">
        <v>53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136</v>
      </c>
      <c r="AT99" s="217" t="s">
        <v>131</v>
      </c>
      <c r="AU99" s="217" t="s">
        <v>21</v>
      </c>
      <c r="AY99" s="18" t="s">
        <v>129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90</v>
      </c>
      <c r="BK99" s="218">
        <f>ROUND(I99*H99,2)</f>
        <v>0</v>
      </c>
      <c r="BL99" s="18" t="s">
        <v>136</v>
      </c>
      <c r="BM99" s="217" t="s">
        <v>146</v>
      </c>
    </row>
    <row r="100" spans="1:47" s="2" customFormat="1" ht="12">
      <c r="A100" s="40"/>
      <c r="B100" s="41"/>
      <c r="C100" s="42"/>
      <c r="D100" s="219" t="s">
        <v>138</v>
      </c>
      <c r="E100" s="42"/>
      <c r="F100" s="220" t="s">
        <v>147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138</v>
      </c>
      <c r="AU100" s="18" t="s">
        <v>21</v>
      </c>
    </row>
    <row r="101" spans="1:51" s="13" customFormat="1" ht="12">
      <c r="A101" s="13"/>
      <c r="B101" s="224"/>
      <c r="C101" s="225"/>
      <c r="D101" s="226" t="s">
        <v>140</v>
      </c>
      <c r="E101" s="227" t="s">
        <v>32</v>
      </c>
      <c r="F101" s="228" t="s">
        <v>148</v>
      </c>
      <c r="G101" s="225"/>
      <c r="H101" s="229">
        <v>14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140</v>
      </c>
      <c r="AU101" s="235" t="s">
        <v>21</v>
      </c>
      <c r="AV101" s="13" t="s">
        <v>21</v>
      </c>
      <c r="AW101" s="13" t="s">
        <v>41</v>
      </c>
      <c r="AX101" s="13" t="s">
        <v>82</v>
      </c>
      <c r="AY101" s="235" t="s">
        <v>129</v>
      </c>
    </row>
    <row r="102" spans="1:51" s="14" customFormat="1" ht="12">
      <c r="A102" s="14"/>
      <c r="B102" s="236"/>
      <c r="C102" s="237"/>
      <c r="D102" s="226" t="s">
        <v>140</v>
      </c>
      <c r="E102" s="238" t="s">
        <v>32</v>
      </c>
      <c r="F102" s="239" t="s">
        <v>142</v>
      </c>
      <c r="G102" s="237"/>
      <c r="H102" s="238" t="s">
        <v>32</v>
      </c>
      <c r="I102" s="240"/>
      <c r="J102" s="237"/>
      <c r="K102" s="237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140</v>
      </c>
      <c r="AU102" s="245" t="s">
        <v>21</v>
      </c>
      <c r="AV102" s="14" t="s">
        <v>90</v>
      </c>
      <c r="AW102" s="14" t="s">
        <v>41</v>
      </c>
      <c r="AX102" s="14" t="s">
        <v>82</v>
      </c>
      <c r="AY102" s="245" t="s">
        <v>129</v>
      </c>
    </row>
    <row r="103" spans="1:51" s="15" customFormat="1" ht="12">
      <c r="A103" s="15"/>
      <c r="B103" s="246"/>
      <c r="C103" s="247"/>
      <c r="D103" s="226" t="s">
        <v>140</v>
      </c>
      <c r="E103" s="248" t="s">
        <v>32</v>
      </c>
      <c r="F103" s="249" t="s">
        <v>143</v>
      </c>
      <c r="G103" s="247"/>
      <c r="H103" s="250">
        <v>14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6" t="s">
        <v>140</v>
      </c>
      <c r="AU103" s="256" t="s">
        <v>21</v>
      </c>
      <c r="AV103" s="15" t="s">
        <v>136</v>
      </c>
      <c r="AW103" s="15" t="s">
        <v>41</v>
      </c>
      <c r="AX103" s="15" t="s">
        <v>90</v>
      </c>
      <c r="AY103" s="256" t="s">
        <v>129</v>
      </c>
    </row>
    <row r="104" spans="1:65" s="2" customFormat="1" ht="24.15" customHeight="1">
      <c r="A104" s="40"/>
      <c r="B104" s="41"/>
      <c r="C104" s="206" t="s">
        <v>149</v>
      </c>
      <c r="D104" s="206" t="s">
        <v>131</v>
      </c>
      <c r="E104" s="207" t="s">
        <v>150</v>
      </c>
      <c r="F104" s="208" t="s">
        <v>151</v>
      </c>
      <c r="G104" s="209" t="s">
        <v>134</v>
      </c>
      <c r="H104" s="210">
        <v>107</v>
      </c>
      <c r="I104" s="211"/>
      <c r="J104" s="212">
        <f>ROUND(I104*H104,2)</f>
        <v>0</v>
      </c>
      <c r="K104" s="208" t="s">
        <v>135</v>
      </c>
      <c r="L104" s="46"/>
      <c r="M104" s="213" t="s">
        <v>32</v>
      </c>
      <c r="N104" s="214" t="s">
        <v>53</v>
      </c>
      <c r="O104" s="86"/>
      <c r="P104" s="215">
        <f>O104*H104</f>
        <v>0</v>
      </c>
      <c r="Q104" s="215">
        <v>5E-05</v>
      </c>
      <c r="R104" s="215">
        <f>Q104*H104</f>
        <v>0.005350000000000001</v>
      </c>
      <c r="S104" s="215">
        <v>0.115</v>
      </c>
      <c r="T104" s="216">
        <f>S104*H104</f>
        <v>12.305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136</v>
      </c>
      <c r="AT104" s="217" t="s">
        <v>131</v>
      </c>
      <c r="AU104" s="217" t="s">
        <v>21</v>
      </c>
      <c r="AY104" s="18" t="s">
        <v>129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90</v>
      </c>
      <c r="BK104" s="218">
        <f>ROUND(I104*H104,2)</f>
        <v>0</v>
      </c>
      <c r="BL104" s="18" t="s">
        <v>136</v>
      </c>
      <c r="BM104" s="217" t="s">
        <v>152</v>
      </c>
    </row>
    <row r="105" spans="1:47" s="2" customFormat="1" ht="12">
      <c r="A105" s="40"/>
      <c r="B105" s="41"/>
      <c r="C105" s="42"/>
      <c r="D105" s="219" t="s">
        <v>138</v>
      </c>
      <c r="E105" s="42"/>
      <c r="F105" s="220" t="s">
        <v>153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138</v>
      </c>
      <c r="AU105" s="18" t="s">
        <v>21</v>
      </c>
    </row>
    <row r="106" spans="1:51" s="13" customFormat="1" ht="12">
      <c r="A106" s="13"/>
      <c r="B106" s="224"/>
      <c r="C106" s="225"/>
      <c r="D106" s="226" t="s">
        <v>140</v>
      </c>
      <c r="E106" s="227" t="s">
        <v>32</v>
      </c>
      <c r="F106" s="228" t="s">
        <v>154</v>
      </c>
      <c r="G106" s="225"/>
      <c r="H106" s="229">
        <v>107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140</v>
      </c>
      <c r="AU106" s="235" t="s">
        <v>21</v>
      </c>
      <c r="AV106" s="13" t="s">
        <v>21</v>
      </c>
      <c r="AW106" s="13" t="s">
        <v>41</v>
      </c>
      <c r="AX106" s="13" t="s">
        <v>82</v>
      </c>
      <c r="AY106" s="235" t="s">
        <v>129</v>
      </c>
    </row>
    <row r="107" spans="1:51" s="14" customFormat="1" ht="12">
      <c r="A107" s="14"/>
      <c r="B107" s="236"/>
      <c r="C107" s="237"/>
      <c r="D107" s="226" t="s">
        <v>140</v>
      </c>
      <c r="E107" s="238" t="s">
        <v>32</v>
      </c>
      <c r="F107" s="239" t="s">
        <v>142</v>
      </c>
      <c r="G107" s="237"/>
      <c r="H107" s="238" t="s">
        <v>32</v>
      </c>
      <c r="I107" s="240"/>
      <c r="J107" s="237"/>
      <c r="K107" s="237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140</v>
      </c>
      <c r="AU107" s="245" t="s">
        <v>21</v>
      </c>
      <c r="AV107" s="14" t="s">
        <v>90</v>
      </c>
      <c r="AW107" s="14" t="s">
        <v>41</v>
      </c>
      <c r="AX107" s="14" t="s">
        <v>82</v>
      </c>
      <c r="AY107" s="245" t="s">
        <v>129</v>
      </c>
    </row>
    <row r="108" spans="1:51" s="15" customFormat="1" ht="12">
      <c r="A108" s="15"/>
      <c r="B108" s="246"/>
      <c r="C108" s="247"/>
      <c r="D108" s="226" t="s">
        <v>140</v>
      </c>
      <c r="E108" s="248" t="s">
        <v>32</v>
      </c>
      <c r="F108" s="249" t="s">
        <v>143</v>
      </c>
      <c r="G108" s="247"/>
      <c r="H108" s="250">
        <v>107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140</v>
      </c>
      <c r="AU108" s="256" t="s">
        <v>21</v>
      </c>
      <c r="AV108" s="15" t="s">
        <v>136</v>
      </c>
      <c r="AW108" s="15" t="s">
        <v>41</v>
      </c>
      <c r="AX108" s="15" t="s">
        <v>90</v>
      </c>
      <c r="AY108" s="256" t="s">
        <v>129</v>
      </c>
    </row>
    <row r="109" spans="1:65" s="2" customFormat="1" ht="24.15" customHeight="1">
      <c r="A109" s="40"/>
      <c r="B109" s="41"/>
      <c r="C109" s="206" t="s">
        <v>136</v>
      </c>
      <c r="D109" s="206" t="s">
        <v>131</v>
      </c>
      <c r="E109" s="207" t="s">
        <v>155</v>
      </c>
      <c r="F109" s="208" t="s">
        <v>156</v>
      </c>
      <c r="G109" s="209" t="s">
        <v>134</v>
      </c>
      <c r="H109" s="210">
        <v>107</v>
      </c>
      <c r="I109" s="211"/>
      <c r="J109" s="212">
        <f>ROUND(I109*H109,2)</f>
        <v>0</v>
      </c>
      <c r="K109" s="208" t="s">
        <v>32</v>
      </c>
      <c r="L109" s="46"/>
      <c r="M109" s="213" t="s">
        <v>32</v>
      </c>
      <c r="N109" s="214" t="s">
        <v>53</v>
      </c>
      <c r="O109" s="86"/>
      <c r="P109" s="215">
        <f>O109*H109</f>
        <v>0</v>
      </c>
      <c r="Q109" s="215">
        <v>5E-05</v>
      </c>
      <c r="R109" s="215">
        <f>Q109*H109</f>
        <v>0.005350000000000001</v>
      </c>
      <c r="S109" s="215">
        <v>0.115</v>
      </c>
      <c r="T109" s="216">
        <f>S109*H109</f>
        <v>12.305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136</v>
      </c>
      <c r="AT109" s="217" t="s">
        <v>131</v>
      </c>
      <c r="AU109" s="217" t="s">
        <v>21</v>
      </c>
      <c r="AY109" s="18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90</v>
      </c>
      <c r="BK109" s="218">
        <f>ROUND(I109*H109,2)</f>
        <v>0</v>
      </c>
      <c r="BL109" s="18" t="s">
        <v>136</v>
      </c>
      <c r="BM109" s="217" t="s">
        <v>157</v>
      </c>
    </row>
    <row r="110" spans="1:65" s="2" customFormat="1" ht="16.5" customHeight="1">
      <c r="A110" s="40"/>
      <c r="B110" s="41"/>
      <c r="C110" s="206" t="s">
        <v>158</v>
      </c>
      <c r="D110" s="206" t="s">
        <v>131</v>
      </c>
      <c r="E110" s="207" t="s">
        <v>159</v>
      </c>
      <c r="F110" s="208" t="s">
        <v>160</v>
      </c>
      <c r="G110" s="209" t="s">
        <v>161</v>
      </c>
      <c r="H110" s="210">
        <v>10</v>
      </c>
      <c r="I110" s="211"/>
      <c r="J110" s="212">
        <f>ROUND(I110*H110,2)</f>
        <v>0</v>
      </c>
      <c r="K110" s="208" t="s">
        <v>32</v>
      </c>
      <c r="L110" s="46"/>
      <c r="M110" s="213" t="s">
        <v>32</v>
      </c>
      <c r="N110" s="214" t="s">
        <v>53</v>
      </c>
      <c r="O110" s="86"/>
      <c r="P110" s="215">
        <f>O110*H110</f>
        <v>0</v>
      </c>
      <c r="Q110" s="215">
        <v>0.02698</v>
      </c>
      <c r="R110" s="215">
        <f>Q110*H110</f>
        <v>0.2698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136</v>
      </c>
      <c r="AT110" s="217" t="s">
        <v>131</v>
      </c>
      <c r="AU110" s="217" t="s">
        <v>21</v>
      </c>
      <c r="AY110" s="18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90</v>
      </c>
      <c r="BK110" s="218">
        <f>ROUND(I110*H110,2)</f>
        <v>0</v>
      </c>
      <c r="BL110" s="18" t="s">
        <v>136</v>
      </c>
      <c r="BM110" s="217" t="s">
        <v>162</v>
      </c>
    </row>
    <row r="111" spans="1:51" s="13" customFormat="1" ht="12">
      <c r="A111" s="13"/>
      <c r="B111" s="224"/>
      <c r="C111" s="225"/>
      <c r="D111" s="226" t="s">
        <v>140</v>
      </c>
      <c r="E111" s="227" t="s">
        <v>32</v>
      </c>
      <c r="F111" s="228" t="s">
        <v>163</v>
      </c>
      <c r="G111" s="225"/>
      <c r="H111" s="229">
        <v>10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140</v>
      </c>
      <c r="AU111" s="235" t="s">
        <v>21</v>
      </c>
      <c r="AV111" s="13" t="s">
        <v>21</v>
      </c>
      <c r="AW111" s="13" t="s">
        <v>41</v>
      </c>
      <c r="AX111" s="13" t="s">
        <v>82</v>
      </c>
      <c r="AY111" s="235" t="s">
        <v>129</v>
      </c>
    </row>
    <row r="112" spans="1:51" s="14" customFormat="1" ht="12">
      <c r="A112" s="14"/>
      <c r="B112" s="236"/>
      <c r="C112" s="237"/>
      <c r="D112" s="226" t="s">
        <v>140</v>
      </c>
      <c r="E112" s="238" t="s">
        <v>32</v>
      </c>
      <c r="F112" s="239" t="s">
        <v>164</v>
      </c>
      <c r="G112" s="237"/>
      <c r="H112" s="238" t="s">
        <v>32</v>
      </c>
      <c r="I112" s="240"/>
      <c r="J112" s="237"/>
      <c r="K112" s="237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140</v>
      </c>
      <c r="AU112" s="245" t="s">
        <v>21</v>
      </c>
      <c r="AV112" s="14" t="s">
        <v>90</v>
      </c>
      <c r="AW112" s="14" t="s">
        <v>41</v>
      </c>
      <c r="AX112" s="14" t="s">
        <v>82</v>
      </c>
      <c r="AY112" s="245" t="s">
        <v>129</v>
      </c>
    </row>
    <row r="113" spans="1:51" s="15" customFormat="1" ht="12">
      <c r="A113" s="15"/>
      <c r="B113" s="246"/>
      <c r="C113" s="247"/>
      <c r="D113" s="226" t="s">
        <v>140</v>
      </c>
      <c r="E113" s="248" t="s">
        <v>32</v>
      </c>
      <c r="F113" s="249" t="s">
        <v>143</v>
      </c>
      <c r="G113" s="247"/>
      <c r="H113" s="250">
        <v>10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140</v>
      </c>
      <c r="AU113" s="256" t="s">
        <v>21</v>
      </c>
      <c r="AV113" s="15" t="s">
        <v>136</v>
      </c>
      <c r="AW113" s="15" t="s">
        <v>41</v>
      </c>
      <c r="AX113" s="15" t="s">
        <v>90</v>
      </c>
      <c r="AY113" s="256" t="s">
        <v>129</v>
      </c>
    </row>
    <row r="114" spans="1:65" s="2" customFormat="1" ht="16.5" customHeight="1">
      <c r="A114" s="40"/>
      <c r="B114" s="41"/>
      <c r="C114" s="206" t="s">
        <v>165</v>
      </c>
      <c r="D114" s="206" t="s">
        <v>131</v>
      </c>
      <c r="E114" s="207" t="s">
        <v>166</v>
      </c>
      <c r="F114" s="208" t="s">
        <v>167</v>
      </c>
      <c r="G114" s="209" t="s">
        <v>168</v>
      </c>
      <c r="H114" s="210">
        <v>7.875</v>
      </c>
      <c r="I114" s="211"/>
      <c r="J114" s="212">
        <f>ROUND(I114*H114,2)</f>
        <v>0</v>
      </c>
      <c r="K114" s="208" t="s">
        <v>135</v>
      </c>
      <c r="L114" s="46"/>
      <c r="M114" s="213" t="s">
        <v>32</v>
      </c>
      <c r="N114" s="214" t="s">
        <v>53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136</v>
      </c>
      <c r="AT114" s="217" t="s">
        <v>131</v>
      </c>
      <c r="AU114" s="217" t="s">
        <v>21</v>
      </c>
      <c r="AY114" s="18" t="s">
        <v>129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90</v>
      </c>
      <c r="BK114" s="218">
        <f>ROUND(I114*H114,2)</f>
        <v>0</v>
      </c>
      <c r="BL114" s="18" t="s">
        <v>136</v>
      </c>
      <c r="BM114" s="217" t="s">
        <v>169</v>
      </c>
    </row>
    <row r="115" spans="1:47" s="2" customFormat="1" ht="12">
      <c r="A115" s="40"/>
      <c r="B115" s="41"/>
      <c r="C115" s="42"/>
      <c r="D115" s="219" t="s">
        <v>138</v>
      </c>
      <c r="E115" s="42"/>
      <c r="F115" s="220" t="s">
        <v>170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138</v>
      </c>
      <c r="AU115" s="18" t="s">
        <v>21</v>
      </c>
    </row>
    <row r="116" spans="1:51" s="14" customFormat="1" ht="12">
      <c r="A116" s="14"/>
      <c r="B116" s="236"/>
      <c r="C116" s="237"/>
      <c r="D116" s="226" t="s">
        <v>140</v>
      </c>
      <c r="E116" s="238" t="s">
        <v>32</v>
      </c>
      <c r="F116" s="239" t="s">
        <v>171</v>
      </c>
      <c r="G116" s="237"/>
      <c r="H116" s="238" t="s">
        <v>32</v>
      </c>
      <c r="I116" s="240"/>
      <c r="J116" s="237"/>
      <c r="K116" s="237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140</v>
      </c>
      <c r="AU116" s="245" t="s">
        <v>21</v>
      </c>
      <c r="AV116" s="14" t="s">
        <v>90</v>
      </c>
      <c r="AW116" s="14" t="s">
        <v>41</v>
      </c>
      <c r="AX116" s="14" t="s">
        <v>82</v>
      </c>
      <c r="AY116" s="245" t="s">
        <v>129</v>
      </c>
    </row>
    <row r="117" spans="1:51" s="13" customFormat="1" ht="12">
      <c r="A117" s="13"/>
      <c r="B117" s="224"/>
      <c r="C117" s="225"/>
      <c r="D117" s="226" t="s">
        <v>140</v>
      </c>
      <c r="E117" s="227" t="s">
        <v>32</v>
      </c>
      <c r="F117" s="228" t="s">
        <v>172</v>
      </c>
      <c r="G117" s="225"/>
      <c r="H117" s="229">
        <v>7.875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140</v>
      </c>
      <c r="AU117" s="235" t="s">
        <v>21</v>
      </c>
      <c r="AV117" s="13" t="s">
        <v>21</v>
      </c>
      <c r="AW117" s="13" t="s">
        <v>41</v>
      </c>
      <c r="AX117" s="13" t="s">
        <v>82</v>
      </c>
      <c r="AY117" s="235" t="s">
        <v>129</v>
      </c>
    </row>
    <row r="118" spans="1:51" s="14" customFormat="1" ht="12">
      <c r="A118" s="14"/>
      <c r="B118" s="236"/>
      <c r="C118" s="237"/>
      <c r="D118" s="226" t="s">
        <v>140</v>
      </c>
      <c r="E118" s="238" t="s">
        <v>32</v>
      </c>
      <c r="F118" s="239" t="s">
        <v>142</v>
      </c>
      <c r="G118" s="237"/>
      <c r="H118" s="238" t="s">
        <v>32</v>
      </c>
      <c r="I118" s="240"/>
      <c r="J118" s="237"/>
      <c r="K118" s="237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140</v>
      </c>
      <c r="AU118" s="245" t="s">
        <v>21</v>
      </c>
      <c r="AV118" s="14" t="s">
        <v>90</v>
      </c>
      <c r="AW118" s="14" t="s">
        <v>41</v>
      </c>
      <c r="AX118" s="14" t="s">
        <v>82</v>
      </c>
      <c r="AY118" s="245" t="s">
        <v>129</v>
      </c>
    </row>
    <row r="119" spans="1:51" s="15" customFormat="1" ht="12">
      <c r="A119" s="15"/>
      <c r="B119" s="246"/>
      <c r="C119" s="247"/>
      <c r="D119" s="226" t="s">
        <v>140</v>
      </c>
      <c r="E119" s="248" t="s">
        <v>32</v>
      </c>
      <c r="F119" s="249" t="s">
        <v>143</v>
      </c>
      <c r="G119" s="247"/>
      <c r="H119" s="250">
        <v>7.875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6" t="s">
        <v>140</v>
      </c>
      <c r="AU119" s="256" t="s">
        <v>21</v>
      </c>
      <c r="AV119" s="15" t="s">
        <v>136</v>
      </c>
      <c r="AW119" s="15" t="s">
        <v>41</v>
      </c>
      <c r="AX119" s="15" t="s">
        <v>90</v>
      </c>
      <c r="AY119" s="256" t="s">
        <v>129</v>
      </c>
    </row>
    <row r="120" spans="1:65" s="2" customFormat="1" ht="16.5" customHeight="1">
      <c r="A120" s="40"/>
      <c r="B120" s="41"/>
      <c r="C120" s="206" t="s">
        <v>173</v>
      </c>
      <c r="D120" s="206" t="s">
        <v>131</v>
      </c>
      <c r="E120" s="207" t="s">
        <v>166</v>
      </c>
      <c r="F120" s="208" t="s">
        <v>167</v>
      </c>
      <c r="G120" s="209" t="s">
        <v>168</v>
      </c>
      <c r="H120" s="210">
        <v>8</v>
      </c>
      <c r="I120" s="211"/>
      <c r="J120" s="212">
        <f>ROUND(I120*H120,2)</f>
        <v>0</v>
      </c>
      <c r="K120" s="208" t="s">
        <v>135</v>
      </c>
      <c r="L120" s="46"/>
      <c r="M120" s="213" t="s">
        <v>32</v>
      </c>
      <c r="N120" s="214" t="s">
        <v>53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136</v>
      </c>
      <c r="AT120" s="217" t="s">
        <v>131</v>
      </c>
      <c r="AU120" s="217" t="s">
        <v>21</v>
      </c>
      <c r="AY120" s="18" t="s">
        <v>129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90</v>
      </c>
      <c r="BK120" s="218">
        <f>ROUND(I120*H120,2)</f>
        <v>0</v>
      </c>
      <c r="BL120" s="18" t="s">
        <v>136</v>
      </c>
      <c r="BM120" s="217" t="s">
        <v>174</v>
      </c>
    </row>
    <row r="121" spans="1:47" s="2" customFormat="1" ht="12">
      <c r="A121" s="40"/>
      <c r="B121" s="41"/>
      <c r="C121" s="42"/>
      <c r="D121" s="219" t="s">
        <v>138</v>
      </c>
      <c r="E121" s="42"/>
      <c r="F121" s="220" t="s">
        <v>170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138</v>
      </c>
      <c r="AU121" s="18" t="s">
        <v>21</v>
      </c>
    </row>
    <row r="122" spans="1:51" s="13" customFormat="1" ht="12">
      <c r="A122" s="13"/>
      <c r="B122" s="224"/>
      <c r="C122" s="225"/>
      <c r="D122" s="226" t="s">
        <v>140</v>
      </c>
      <c r="E122" s="227" t="s">
        <v>32</v>
      </c>
      <c r="F122" s="228" t="s">
        <v>175</v>
      </c>
      <c r="G122" s="225"/>
      <c r="H122" s="229">
        <v>8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140</v>
      </c>
      <c r="AU122" s="235" t="s">
        <v>21</v>
      </c>
      <c r="AV122" s="13" t="s">
        <v>21</v>
      </c>
      <c r="AW122" s="13" t="s">
        <v>41</v>
      </c>
      <c r="AX122" s="13" t="s">
        <v>82</v>
      </c>
      <c r="AY122" s="235" t="s">
        <v>129</v>
      </c>
    </row>
    <row r="123" spans="1:51" s="14" customFormat="1" ht="12">
      <c r="A123" s="14"/>
      <c r="B123" s="236"/>
      <c r="C123" s="237"/>
      <c r="D123" s="226" t="s">
        <v>140</v>
      </c>
      <c r="E123" s="238" t="s">
        <v>32</v>
      </c>
      <c r="F123" s="239" t="s">
        <v>176</v>
      </c>
      <c r="G123" s="237"/>
      <c r="H123" s="238" t="s">
        <v>32</v>
      </c>
      <c r="I123" s="240"/>
      <c r="J123" s="237"/>
      <c r="K123" s="237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140</v>
      </c>
      <c r="AU123" s="245" t="s">
        <v>21</v>
      </c>
      <c r="AV123" s="14" t="s">
        <v>90</v>
      </c>
      <c r="AW123" s="14" t="s">
        <v>41</v>
      </c>
      <c r="AX123" s="14" t="s">
        <v>82</v>
      </c>
      <c r="AY123" s="245" t="s">
        <v>129</v>
      </c>
    </row>
    <row r="124" spans="1:51" s="15" customFormat="1" ht="12">
      <c r="A124" s="15"/>
      <c r="B124" s="246"/>
      <c r="C124" s="247"/>
      <c r="D124" s="226" t="s">
        <v>140</v>
      </c>
      <c r="E124" s="248" t="s">
        <v>32</v>
      </c>
      <c r="F124" s="249" t="s">
        <v>143</v>
      </c>
      <c r="G124" s="247"/>
      <c r="H124" s="250">
        <v>8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6" t="s">
        <v>140</v>
      </c>
      <c r="AU124" s="256" t="s">
        <v>21</v>
      </c>
      <c r="AV124" s="15" t="s">
        <v>136</v>
      </c>
      <c r="AW124" s="15" t="s">
        <v>41</v>
      </c>
      <c r="AX124" s="15" t="s">
        <v>90</v>
      </c>
      <c r="AY124" s="256" t="s">
        <v>129</v>
      </c>
    </row>
    <row r="125" spans="1:65" s="2" customFormat="1" ht="37.8" customHeight="1">
      <c r="A125" s="40"/>
      <c r="B125" s="41"/>
      <c r="C125" s="206" t="s">
        <v>177</v>
      </c>
      <c r="D125" s="206" t="s">
        <v>131</v>
      </c>
      <c r="E125" s="207" t="s">
        <v>178</v>
      </c>
      <c r="F125" s="208" t="s">
        <v>179</v>
      </c>
      <c r="G125" s="209" t="s">
        <v>168</v>
      </c>
      <c r="H125" s="210">
        <v>3</v>
      </c>
      <c r="I125" s="211"/>
      <c r="J125" s="212">
        <f>ROUND(I125*H125,2)</f>
        <v>0</v>
      </c>
      <c r="K125" s="208" t="s">
        <v>135</v>
      </c>
      <c r="L125" s="46"/>
      <c r="M125" s="213" t="s">
        <v>32</v>
      </c>
      <c r="N125" s="214" t="s">
        <v>53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136</v>
      </c>
      <c r="AT125" s="217" t="s">
        <v>131</v>
      </c>
      <c r="AU125" s="217" t="s">
        <v>21</v>
      </c>
      <c r="AY125" s="18" t="s">
        <v>129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90</v>
      </c>
      <c r="BK125" s="218">
        <f>ROUND(I125*H125,2)</f>
        <v>0</v>
      </c>
      <c r="BL125" s="18" t="s">
        <v>136</v>
      </c>
      <c r="BM125" s="217" t="s">
        <v>180</v>
      </c>
    </row>
    <row r="126" spans="1:47" s="2" customFormat="1" ht="12">
      <c r="A126" s="40"/>
      <c r="B126" s="41"/>
      <c r="C126" s="42"/>
      <c r="D126" s="219" t="s">
        <v>138</v>
      </c>
      <c r="E126" s="42"/>
      <c r="F126" s="220" t="s">
        <v>181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138</v>
      </c>
      <c r="AU126" s="18" t="s">
        <v>21</v>
      </c>
    </row>
    <row r="127" spans="1:51" s="13" customFormat="1" ht="12">
      <c r="A127" s="13"/>
      <c r="B127" s="224"/>
      <c r="C127" s="225"/>
      <c r="D127" s="226" t="s">
        <v>140</v>
      </c>
      <c r="E127" s="227" t="s">
        <v>32</v>
      </c>
      <c r="F127" s="228" t="s">
        <v>182</v>
      </c>
      <c r="G127" s="225"/>
      <c r="H127" s="229">
        <v>3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140</v>
      </c>
      <c r="AU127" s="235" t="s">
        <v>21</v>
      </c>
      <c r="AV127" s="13" t="s">
        <v>21</v>
      </c>
      <c r="AW127" s="13" t="s">
        <v>41</v>
      </c>
      <c r="AX127" s="13" t="s">
        <v>82</v>
      </c>
      <c r="AY127" s="235" t="s">
        <v>129</v>
      </c>
    </row>
    <row r="128" spans="1:51" s="14" customFormat="1" ht="12">
      <c r="A128" s="14"/>
      <c r="B128" s="236"/>
      <c r="C128" s="237"/>
      <c r="D128" s="226" t="s">
        <v>140</v>
      </c>
      <c r="E128" s="238" t="s">
        <v>32</v>
      </c>
      <c r="F128" s="239" t="s">
        <v>142</v>
      </c>
      <c r="G128" s="237"/>
      <c r="H128" s="238" t="s">
        <v>32</v>
      </c>
      <c r="I128" s="240"/>
      <c r="J128" s="237"/>
      <c r="K128" s="237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140</v>
      </c>
      <c r="AU128" s="245" t="s">
        <v>21</v>
      </c>
      <c r="AV128" s="14" t="s">
        <v>90</v>
      </c>
      <c r="AW128" s="14" t="s">
        <v>41</v>
      </c>
      <c r="AX128" s="14" t="s">
        <v>82</v>
      </c>
      <c r="AY128" s="245" t="s">
        <v>129</v>
      </c>
    </row>
    <row r="129" spans="1:51" s="15" customFormat="1" ht="12">
      <c r="A129" s="15"/>
      <c r="B129" s="246"/>
      <c r="C129" s="247"/>
      <c r="D129" s="226" t="s">
        <v>140</v>
      </c>
      <c r="E129" s="248" t="s">
        <v>32</v>
      </c>
      <c r="F129" s="249" t="s">
        <v>143</v>
      </c>
      <c r="G129" s="247"/>
      <c r="H129" s="250">
        <v>3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140</v>
      </c>
      <c r="AU129" s="256" t="s">
        <v>21</v>
      </c>
      <c r="AV129" s="15" t="s">
        <v>136</v>
      </c>
      <c r="AW129" s="15" t="s">
        <v>41</v>
      </c>
      <c r="AX129" s="15" t="s">
        <v>90</v>
      </c>
      <c r="AY129" s="256" t="s">
        <v>129</v>
      </c>
    </row>
    <row r="130" spans="1:65" s="2" customFormat="1" ht="21.75" customHeight="1">
      <c r="A130" s="40"/>
      <c r="B130" s="41"/>
      <c r="C130" s="206" t="s">
        <v>183</v>
      </c>
      <c r="D130" s="206" t="s">
        <v>131</v>
      </c>
      <c r="E130" s="207" t="s">
        <v>184</v>
      </c>
      <c r="F130" s="208" t="s">
        <v>185</v>
      </c>
      <c r="G130" s="209" t="s">
        <v>134</v>
      </c>
      <c r="H130" s="210">
        <v>30</v>
      </c>
      <c r="I130" s="211"/>
      <c r="J130" s="212">
        <f>ROUND(I130*H130,2)</f>
        <v>0</v>
      </c>
      <c r="K130" s="208" t="s">
        <v>135</v>
      </c>
      <c r="L130" s="46"/>
      <c r="M130" s="213" t="s">
        <v>32</v>
      </c>
      <c r="N130" s="214" t="s">
        <v>53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136</v>
      </c>
      <c r="AT130" s="217" t="s">
        <v>131</v>
      </c>
      <c r="AU130" s="217" t="s">
        <v>21</v>
      </c>
      <c r="AY130" s="18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90</v>
      </c>
      <c r="BK130" s="218">
        <f>ROUND(I130*H130,2)</f>
        <v>0</v>
      </c>
      <c r="BL130" s="18" t="s">
        <v>136</v>
      </c>
      <c r="BM130" s="217" t="s">
        <v>186</v>
      </c>
    </row>
    <row r="131" spans="1:47" s="2" customFormat="1" ht="12">
      <c r="A131" s="40"/>
      <c r="B131" s="41"/>
      <c r="C131" s="42"/>
      <c r="D131" s="219" t="s">
        <v>138</v>
      </c>
      <c r="E131" s="42"/>
      <c r="F131" s="220" t="s">
        <v>187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138</v>
      </c>
      <c r="AU131" s="18" t="s">
        <v>21</v>
      </c>
    </row>
    <row r="132" spans="1:65" s="2" customFormat="1" ht="21.75" customHeight="1">
      <c r="A132" s="40"/>
      <c r="B132" s="41"/>
      <c r="C132" s="206" t="s">
        <v>163</v>
      </c>
      <c r="D132" s="206" t="s">
        <v>131</v>
      </c>
      <c r="E132" s="207" t="s">
        <v>188</v>
      </c>
      <c r="F132" s="208" t="s">
        <v>189</v>
      </c>
      <c r="G132" s="209" t="s">
        <v>134</v>
      </c>
      <c r="H132" s="210">
        <v>300</v>
      </c>
      <c r="I132" s="211"/>
      <c r="J132" s="212">
        <f>ROUND(I132*H132,2)</f>
        <v>0</v>
      </c>
      <c r="K132" s="208" t="s">
        <v>135</v>
      </c>
      <c r="L132" s="46"/>
      <c r="M132" s="213" t="s">
        <v>32</v>
      </c>
      <c r="N132" s="214" t="s">
        <v>53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136</v>
      </c>
      <c r="AT132" s="217" t="s">
        <v>131</v>
      </c>
      <c r="AU132" s="217" t="s">
        <v>21</v>
      </c>
      <c r="AY132" s="18" t="s">
        <v>129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90</v>
      </c>
      <c r="BK132" s="218">
        <f>ROUND(I132*H132,2)</f>
        <v>0</v>
      </c>
      <c r="BL132" s="18" t="s">
        <v>136</v>
      </c>
      <c r="BM132" s="217" t="s">
        <v>190</v>
      </c>
    </row>
    <row r="133" spans="1:47" s="2" customFormat="1" ht="12">
      <c r="A133" s="40"/>
      <c r="B133" s="41"/>
      <c r="C133" s="42"/>
      <c r="D133" s="219" t="s">
        <v>138</v>
      </c>
      <c r="E133" s="42"/>
      <c r="F133" s="220" t="s">
        <v>191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138</v>
      </c>
      <c r="AU133" s="18" t="s">
        <v>21</v>
      </c>
    </row>
    <row r="134" spans="1:51" s="13" customFormat="1" ht="12">
      <c r="A134" s="13"/>
      <c r="B134" s="224"/>
      <c r="C134" s="225"/>
      <c r="D134" s="226" t="s">
        <v>140</v>
      </c>
      <c r="E134" s="227" t="s">
        <v>32</v>
      </c>
      <c r="F134" s="228" t="s">
        <v>192</v>
      </c>
      <c r="G134" s="225"/>
      <c r="H134" s="229">
        <v>300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140</v>
      </c>
      <c r="AU134" s="235" t="s">
        <v>21</v>
      </c>
      <c r="AV134" s="13" t="s">
        <v>21</v>
      </c>
      <c r="AW134" s="13" t="s">
        <v>41</v>
      </c>
      <c r="AX134" s="13" t="s">
        <v>82</v>
      </c>
      <c r="AY134" s="235" t="s">
        <v>129</v>
      </c>
    </row>
    <row r="135" spans="1:51" s="15" customFormat="1" ht="12">
      <c r="A135" s="15"/>
      <c r="B135" s="246"/>
      <c r="C135" s="247"/>
      <c r="D135" s="226" t="s">
        <v>140</v>
      </c>
      <c r="E135" s="248" t="s">
        <v>32</v>
      </c>
      <c r="F135" s="249" t="s">
        <v>143</v>
      </c>
      <c r="G135" s="247"/>
      <c r="H135" s="250">
        <v>300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140</v>
      </c>
      <c r="AU135" s="256" t="s">
        <v>21</v>
      </c>
      <c r="AV135" s="15" t="s">
        <v>136</v>
      </c>
      <c r="AW135" s="15" t="s">
        <v>41</v>
      </c>
      <c r="AX135" s="15" t="s">
        <v>90</v>
      </c>
      <c r="AY135" s="256" t="s">
        <v>129</v>
      </c>
    </row>
    <row r="136" spans="1:65" s="2" customFormat="1" ht="16.5" customHeight="1">
      <c r="A136" s="40"/>
      <c r="B136" s="41"/>
      <c r="C136" s="206" t="s">
        <v>193</v>
      </c>
      <c r="D136" s="206" t="s">
        <v>131</v>
      </c>
      <c r="E136" s="207" t="s">
        <v>194</v>
      </c>
      <c r="F136" s="208" t="s">
        <v>195</v>
      </c>
      <c r="G136" s="209" t="s">
        <v>134</v>
      </c>
      <c r="H136" s="210">
        <v>14</v>
      </c>
      <c r="I136" s="211"/>
      <c r="J136" s="212">
        <f>ROUND(I136*H136,2)</f>
        <v>0</v>
      </c>
      <c r="K136" s="208" t="s">
        <v>135</v>
      </c>
      <c r="L136" s="46"/>
      <c r="M136" s="213" t="s">
        <v>32</v>
      </c>
      <c r="N136" s="214" t="s">
        <v>53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136</v>
      </c>
      <c r="AT136" s="217" t="s">
        <v>131</v>
      </c>
      <c r="AU136" s="217" t="s">
        <v>21</v>
      </c>
      <c r="AY136" s="18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90</v>
      </c>
      <c r="BK136" s="218">
        <f>ROUND(I136*H136,2)</f>
        <v>0</v>
      </c>
      <c r="BL136" s="18" t="s">
        <v>136</v>
      </c>
      <c r="BM136" s="217" t="s">
        <v>196</v>
      </c>
    </row>
    <row r="137" spans="1:47" s="2" customFormat="1" ht="12">
      <c r="A137" s="40"/>
      <c r="B137" s="41"/>
      <c r="C137" s="42"/>
      <c r="D137" s="219" t="s">
        <v>138</v>
      </c>
      <c r="E137" s="42"/>
      <c r="F137" s="220" t="s">
        <v>197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138</v>
      </c>
      <c r="AU137" s="18" t="s">
        <v>21</v>
      </c>
    </row>
    <row r="138" spans="1:65" s="2" customFormat="1" ht="16.5" customHeight="1">
      <c r="A138" s="40"/>
      <c r="B138" s="41"/>
      <c r="C138" s="206" t="s">
        <v>198</v>
      </c>
      <c r="D138" s="206" t="s">
        <v>131</v>
      </c>
      <c r="E138" s="207" t="s">
        <v>199</v>
      </c>
      <c r="F138" s="208" t="s">
        <v>200</v>
      </c>
      <c r="G138" s="209" t="s">
        <v>134</v>
      </c>
      <c r="H138" s="210">
        <v>126</v>
      </c>
      <c r="I138" s="211"/>
      <c r="J138" s="212">
        <f>ROUND(I138*H138,2)</f>
        <v>0</v>
      </c>
      <c r="K138" s="208" t="s">
        <v>135</v>
      </c>
      <c r="L138" s="46"/>
      <c r="M138" s="213" t="s">
        <v>32</v>
      </c>
      <c r="N138" s="214" t="s">
        <v>53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136</v>
      </c>
      <c r="AT138" s="217" t="s">
        <v>131</v>
      </c>
      <c r="AU138" s="217" t="s">
        <v>21</v>
      </c>
      <c r="AY138" s="18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90</v>
      </c>
      <c r="BK138" s="218">
        <f>ROUND(I138*H138,2)</f>
        <v>0</v>
      </c>
      <c r="BL138" s="18" t="s">
        <v>136</v>
      </c>
      <c r="BM138" s="217" t="s">
        <v>201</v>
      </c>
    </row>
    <row r="139" spans="1:47" s="2" customFormat="1" ht="12">
      <c r="A139" s="40"/>
      <c r="B139" s="41"/>
      <c r="C139" s="42"/>
      <c r="D139" s="219" t="s">
        <v>138</v>
      </c>
      <c r="E139" s="42"/>
      <c r="F139" s="220" t="s">
        <v>202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138</v>
      </c>
      <c r="AU139" s="18" t="s">
        <v>21</v>
      </c>
    </row>
    <row r="140" spans="1:51" s="13" customFormat="1" ht="12">
      <c r="A140" s="13"/>
      <c r="B140" s="224"/>
      <c r="C140" s="225"/>
      <c r="D140" s="226" t="s">
        <v>140</v>
      </c>
      <c r="E140" s="227" t="s">
        <v>32</v>
      </c>
      <c r="F140" s="228" t="s">
        <v>203</v>
      </c>
      <c r="G140" s="225"/>
      <c r="H140" s="229">
        <v>126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140</v>
      </c>
      <c r="AU140" s="235" t="s">
        <v>21</v>
      </c>
      <c r="AV140" s="13" t="s">
        <v>21</v>
      </c>
      <c r="AW140" s="13" t="s">
        <v>41</v>
      </c>
      <c r="AX140" s="13" t="s">
        <v>82</v>
      </c>
      <c r="AY140" s="235" t="s">
        <v>129</v>
      </c>
    </row>
    <row r="141" spans="1:51" s="15" customFormat="1" ht="12">
      <c r="A141" s="15"/>
      <c r="B141" s="246"/>
      <c r="C141" s="247"/>
      <c r="D141" s="226" t="s">
        <v>140</v>
      </c>
      <c r="E141" s="248" t="s">
        <v>32</v>
      </c>
      <c r="F141" s="249" t="s">
        <v>143</v>
      </c>
      <c r="G141" s="247"/>
      <c r="H141" s="250">
        <v>126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140</v>
      </c>
      <c r="AU141" s="256" t="s">
        <v>21</v>
      </c>
      <c r="AV141" s="15" t="s">
        <v>136</v>
      </c>
      <c r="AW141" s="15" t="s">
        <v>41</v>
      </c>
      <c r="AX141" s="15" t="s">
        <v>90</v>
      </c>
      <c r="AY141" s="256" t="s">
        <v>129</v>
      </c>
    </row>
    <row r="142" spans="1:65" s="2" customFormat="1" ht="37.8" customHeight="1">
      <c r="A142" s="40"/>
      <c r="B142" s="41"/>
      <c r="C142" s="206" t="s">
        <v>204</v>
      </c>
      <c r="D142" s="206" t="s">
        <v>131</v>
      </c>
      <c r="E142" s="207" t="s">
        <v>205</v>
      </c>
      <c r="F142" s="208" t="s">
        <v>206</v>
      </c>
      <c r="G142" s="209" t="s">
        <v>168</v>
      </c>
      <c r="H142" s="210">
        <v>15.88</v>
      </c>
      <c r="I142" s="211"/>
      <c r="J142" s="212">
        <f>ROUND(I142*H142,2)</f>
        <v>0</v>
      </c>
      <c r="K142" s="208" t="s">
        <v>135</v>
      </c>
      <c r="L142" s="46"/>
      <c r="M142" s="213" t="s">
        <v>32</v>
      </c>
      <c r="N142" s="214" t="s">
        <v>53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136</v>
      </c>
      <c r="AT142" s="217" t="s">
        <v>131</v>
      </c>
      <c r="AU142" s="217" t="s">
        <v>21</v>
      </c>
      <c r="AY142" s="18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90</v>
      </c>
      <c r="BK142" s="218">
        <f>ROUND(I142*H142,2)</f>
        <v>0</v>
      </c>
      <c r="BL142" s="18" t="s">
        <v>136</v>
      </c>
      <c r="BM142" s="217" t="s">
        <v>207</v>
      </c>
    </row>
    <row r="143" spans="1:47" s="2" customFormat="1" ht="12">
      <c r="A143" s="40"/>
      <c r="B143" s="41"/>
      <c r="C143" s="42"/>
      <c r="D143" s="219" t="s">
        <v>138</v>
      </c>
      <c r="E143" s="42"/>
      <c r="F143" s="220" t="s">
        <v>208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138</v>
      </c>
      <c r="AU143" s="18" t="s">
        <v>21</v>
      </c>
    </row>
    <row r="144" spans="1:51" s="13" customFormat="1" ht="12">
      <c r="A144" s="13"/>
      <c r="B144" s="224"/>
      <c r="C144" s="225"/>
      <c r="D144" s="226" t="s">
        <v>140</v>
      </c>
      <c r="E144" s="227" t="s">
        <v>32</v>
      </c>
      <c r="F144" s="228" t="s">
        <v>209</v>
      </c>
      <c r="G144" s="225"/>
      <c r="H144" s="229">
        <v>15.88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140</v>
      </c>
      <c r="AU144" s="235" t="s">
        <v>21</v>
      </c>
      <c r="AV144" s="13" t="s">
        <v>21</v>
      </c>
      <c r="AW144" s="13" t="s">
        <v>41</v>
      </c>
      <c r="AX144" s="13" t="s">
        <v>82</v>
      </c>
      <c r="AY144" s="235" t="s">
        <v>129</v>
      </c>
    </row>
    <row r="145" spans="1:51" s="15" customFormat="1" ht="12">
      <c r="A145" s="15"/>
      <c r="B145" s="246"/>
      <c r="C145" s="247"/>
      <c r="D145" s="226" t="s">
        <v>140</v>
      </c>
      <c r="E145" s="248" t="s">
        <v>32</v>
      </c>
      <c r="F145" s="249" t="s">
        <v>143</v>
      </c>
      <c r="G145" s="247"/>
      <c r="H145" s="250">
        <v>15.88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6" t="s">
        <v>140</v>
      </c>
      <c r="AU145" s="256" t="s">
        <v>21</v>
      </c>
      <c r="AV145" s="15" t="s">
        <v>136</v>
      </c>
      <c r="AW145" s="15" t="s">
        <v>41</v>
      </c>
      <c r="AX145" s="15" t="s">
        <v>90</v>
      </c>
      <c r="AY145" s="256" t="s">
        <v>129</v>
      </c>
    </row>
    <row r="146" spans="1:65" s="2" customFormat="1" ht="37.8" customHeight="1">
      <c r="A146" s="40"/>
      <c r="B146" s="41"/>
      <c r="C146" s="206" t="s">
        <v>210</v>
      </c>
      <c r="D146" s="206" t="s">
        <v>131</v>
      </c>
      <c r="E146" s="207" t="s">
        <v>211</v>
      </c>
      <c r="F146" s="208" t="s">
        <v>212</v>
      </c>
      <c r="G146" s="209" t="s">
        <v>168</v>
      </c>
      <c r="H146" s="210">
        <v>79.4</v>
      </c>
      <c r="I146" s="211"/>
      <c r="J146" s="212">
        <f>ROUND(I146*H146,2)</f>
        <v>0</v>
      </c>
      <c r="K146" s="208" t="s">
        <v>135</v>
      </c>
      <c r="L146" s="46"/>
      <c r="M146" s="213" t="s">
        <v>32</v>
      </c>
      <c r="N146" s="214" t="s">
        <v>53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136</v>
      </c>
      <c r="AT146" s="217" t="s">
        <v>131</v>
      </c>
      <c r="AU146" s="217" t="s">
        <v>21</v>
      </c>
      <c r="AY146" s="18" t="s">
        <v>129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90</v>
      </c>
      <c r="BK146" s="218">
        <f>ROUND(I146*H146,2)</f>
        <v>0</v>
      </c>
      <c r="BL146" s="18" t="s">
        <v>136</v>
      </c>
      <c r="BM146" s="217" t="s">
        <v>213</v>
      </c>
    </row>
    <row r="147" spans="1:47" s="2" customFormat="1" ht="12">
      <c r="A147" s="40"/>
      <c r="B147" s="41"/>
      <c r="C147" s="42"/>
      <c r="D147" s="219" t="s">
        <v>138</v>
      </c>
      <c r="E147" s="42"/>
      <c r="F147" s="220" t="s">
        <v>214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138</v>
      </c>
      <c r="AU147" s="18" t="s">
        <v>21</v>
      </c>
    </row>
    <row r="148" spans="1:51" s="13" customFormat="1" ht="12">
      <c r="A148" s="13"/>
      <c r="B148" s="224"/>
      <c r="C148" s="225"/>
      <c r="D148" s="226" t="s">
        <v>140</v>
      </c>
      <c r="E148" s="227" t="s">
        <v>32</v>
      </c>
      <c r="F148" s="228" t="s">
        <v>215</v>
      </c>
      <c r="G148" s="225"/>
      <c r="H148" s="229">
        <v>79.4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140</v>
      </c>
      <c r="AU148" s="235" t="s">
        <v>21</v>
      </c>
      <c r="AV148" s="13" t="s">
        <v>21</v>
      </c>
      <c r="AW148" s="13" t="s">
        <v>41</v>
      </c>
      <c r="AX148" s="13" t="s">
        <v>82</v>
      </c>
      <c r="AY148" s="235" t="s">
        <v>129</v>
      </c>
    </row>
    <row r="149" spans="1:51" s="15" customFormat="1" ht="12">
      <c r="A149" s="15"/>
      <c r="B149" s="246"/>
      <c r="C149" s="247"/>
      <c r="D149" s="226" t="s">
        <v>140</v>
      </c>
      <c r="E149" s="248" t="s">
        <v>32</v>
      </c>
      <c r="F149" s="249" t="s">
        <v>143</v>
      </c>
      <c r="G149" s="247"/>
      <c r="H149" s="250">
        <v>79.4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140</v>
      </c>
      <c r="AU149" s="256" t="s">
        <v>21</v>
      </c>
      <c r="AV149" s="15" t="s">
        <v>136</v>
      </c>
      <c r="AW149" s="15" t="s">
        <v>41</v>
      </c>
      <c r="AX149" s="15" t="s">
        <v>90</v>
      </c>
      <c r="AY149" s="256" t="s">
        <v>129</v>
      </c>
    </row>
    <row r="150" spans="1:65" s="2" customFormat="1" ht="24.15" customHeight="1">
      <c r="A150" s="40"/>
      <c r="B150" s="41"/>
      <c r="C150" s="206" t="s">
        <v>8</v>
      </c>
      <c r="D150" s="206" t="s">
        <v>131</v>
      </c>
      <c r="E150" s="207" t="s">
        <v>216</v>
      </c>
      <c r="F150" s="208" t="s">
        <v>217</v>
      </c>
      <c r="G150" s="209" t="s">
        <v>168</v>
      </c>
      <c r="H150" s="210">
        <v>10</v>
      </c>
      <c r="I150" s="211"/>
      <c r="J150" s="212">
        <f>ROUND(I150*H150,2)</f>
        <v>0</v>
      </c>
      <c r="K150" s="208" t="s">
        <v>135</v>
      </c>
      <c r="L150" s="46"/>
      <c r="M150" s="213" t="s">
        <v>32</v>
      </c>
      <c r="N150" s="214" t="s">
        <v>53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136</v>
      </c>
      <c r="AT150" s="217" t="s">
        <v>131</v>
      </c>
      <c r="AU150" s="217" t="s">
        <v>21</v>
      </c>
      <c r="AY150" s="18" t="s">
        <v>129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90</v>
      </c>
      <c r="BK150" s="218">
        <f>ROUND(I150*H150,2)</f>
        <v>0</v>
      </c>
      <c r="BL150" s="18" t="s">
        <v>136</v>
      </c>
      <c r="BM150" s="217" t="s">
        <v>218</v>
      </c>
    </row>
    <row r="151" spans="1:47" s="2" customFormat="1" ht="12">
      <c r="A151" s="40"/>
      <c r="B151" s="41"/>
      <c r="C151" s="42"/>
      <c r="D151" s="219" t="s">
        <v>138</v>
      </c>
      <c r="E151" s="42"/>
      <c r="F151" s="220" t="s">
        <v>219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138</v>
      </c>
      <c r="AU151" s="18" t="s">
        <v>21</v>
      </c>
    </row>
    <row r="152" spans="1:51" s="13" customFormat="1" ht="12">
      <c r="A152" s="13"/>
      <c r="B152" s="224"/>
      <c r="C152" s="225"/>
      <c r="D152" s="226" t="s">
        <v>140</v>
      </c>
      <c r="E152" s="227" t="s">
        <v>32</v>
      </c>
      <c r="F152" s="228" t="s">
        <v>163</v>
      </c>
      <c r="G152" s="225"/>
      <c r="H152" s="229">
        <v>10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140</v>
      </c>
      <c r="AU152" s="235" t="s">
        <v>21</v>
      </c>
      <c r="AV152" s="13" t="s">
        <v>21</v>
      </c>
      <c r="AW152" s="13" t="s">
        <v>41</v>
      </c>
      <c r="AX152" s="13" t="s">
        <v>82</v>
      </c>
      <c r="AY152" s="235" t="s">
        <v>129</v>
      </c>
    </row>
    <row r="153" spans="1:51" s="14" customFormat="1" ht="12">
      <c r="A153" s="14"/>
      <c r="B153" s="236"/>
      <c r="C153" s="237"/>
      <c r="D153" s="226" t="s">
        <v>140</v>
      </c>
      <c r="E153" s="238" t="s">
        <v>32</v>
      </c>
      <c r="F153" s="239" t="s">
        <v>142</v>
      </c>
      <c r="G153" s="237"/>
      <c r="H153" s="238" t="s">
        <v>32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140</v>
      </c>
      <c r="AU153" s="245" t="s">
        <v>21</v>
      </c>
      <c r="AV153" s="14" t="s">
        <v>90</v>
      </c>
      <c r="AW153" s="14" t="s">
        <v>41</v>
      </c>
      <c r="AX153" s="14" t="s">
        <v>82</v>
      </c>
      <c r="AY153" s="245" t="s">
        <v>129</v>
      </c>
    </row>
    <row r="154" spans="1:51" s="15" customFormat="1" ht="12">
      <c r="A154" s="15"/>
      <c r="B154" s="246"/>
      <c r="C154" s="247"/>
      <c r="D154" s="226" t="s">
        <v>140</v>
      </c>
      <c r="E154" s="248" t="s">
        <v>32</v>
      </c>
      <c r="F154" s="249" t="s">
        <v>143</v>
      </c>
      <c r="G154" s="247"/>
      <c r="H154" s="250">
        <v>10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140</v>
      </c>
      <c r="AU154" s="256" t="s">
        <v>21</v>
      </c>
      <c r="AV154" s="15" t="s">
        <v>136</v>
      </c>
      <c r="AW154" s="15" t="s">
        <v>41</v>
      </c>
      <c r="AX154" s="15" t="s">
        <v>90</v>
      </c>
      <c r="AY154" s="256" t="s">
        <v>129</v>
      </c>
    </row>
    <row r="155" spans="1:65" s="2" customFormat="1" ht="24.15" customHeight="1">
      <c r="A155" s="40"/>
      <c r="B155" s="41"/>
      <c r="C155" s="206" t="s">
        <v>220</v>
      </c>
      <c r="D155" s="206" t="s">
        <v>131</v>
      </c>
      <c r="E155" s="207" t="s">
        <v>221</v>
      </c>
      <c r="F155" s="208" t="s">
        <v>222</v>
      </c>
      <c r="G155" s="209" t="s">
        <v>223</v>
      </c>
      <c r="H155" s="210">
        <v>17.28</v>
      </c>
      <c r="I155" s="211"/>
      <c r="J155" s="212">
        <f>ROUND(I155*H155,2)</f>
        <v>0</v>
      </c>
      <c r="K155" s="208" t="s">
        <v>135</v>
      </c>
      <c r="L155" s="46"/>
      <c r="M155" s="213" t="s">
        <v>32</v>
      </c>
      <c r="N155" s="214" t="s">
        <v>53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136</v>
      </c>
      <c r="AT155" s="217" t="s">
        <v>131</v>
      </c>
      <c r="AU155" s="217" t="s">
        <v>21</v>
      </c>
      <c r="AY155" s="18" t="s">
        <v>129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90</v>
      </c>
      <c r="BK155" s="218">
        <f>ROUND(I155*H155,2)</f>
        <v>0</v>
      </c>
      <c r="BL155" s="18" t="s">
        <v>136</v>
      </c>
      <c r="BM155" s="217" t="s">
        <v>224</v>
      </c>
    </row>
    <row r="156" spans="1:47" s="2" customFormat="1" ht="12">
      <c r="A156" s="40"/>
      <c r="B156" s="41"/>
      <c r="C156" s="42"/>
      <c r="D156" s="219" t="s">
        <v>138</v>
      </c>
      <c r="E156" s="42"/>
      <c r="F156" s="220" t="s">
        <v>225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138</v>
      </c>
      <c r="AU156" s="18" t="s">
        <v>21</v>
      </c>
    </row>
    <row r="157" spans="1:51" s="13" customFormat="1" ht="12">
      <c r="A157" s="13"/>
      <c r="B157" s="224"/>
      <c r="C157" s="225"/>
      <c r="D157" s="226" t="s">
        <v>140</v>
      </c>
      <c r="E157" s="227" t="s">
        <v>32</v>
      </c>
      <c r="F157" s="228" t="s">
        <v>226</v>
      </c>
      <c r="G157" s="225"/>
      <c r="H157" s="229">
        <v>15.88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140</v>
      </c>
      <c r="AU157" s="235" t="s">
        <v>21</v>
      </c>
      <c r="AV157" s="13" t="s">
        <v>21</v>
      </c>
      <c r="AW157" s="13" t="s">
        <v>41</v>
      </c>
      <c r="AX157" s="13" t="s">
        <v>82</v>
      </c>
      <c r="AY157" s="235" t="s">
        <v>129</v>
      </c>
    </row>
    <row r="158" spans="1:51" s="14" customFormat="1" ht="12">
      <c r="A158" s="14"/>
      <c r="B158" s="236"/>
      <c r="C158" s="237"/>
      <c r="D158" s="226" t="s">
        <v>140</v>
      </c>
      <c r="E158" s="238" t="s">
        <v>32</v>
      </c>
      <c r="F158" s="239" t="s">
        <v>227</v>
      </c>
      <c r="G158" s="237"/>
      <c r="H158" s="238" t="s">
        <v>32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140</v>
      </c>
      <c r="AU158" s="245" t="s">
        <v>21</v>
      </c>
      <c r="AV158" s="14" t="s">
        <v>90</v>
      </c>
      <c r="AW158" s="14" t="s">
        <v>41</v>
      </c>
      <c r="AX158" s="14" t="s">
        <v>82</v>
      </c>
      <c r="AY158" s="245" t="s">
        <v>129</v>
      </c>
    </row>
    <row r="159" spans="1:51" s="13" customFormat="1" ht="12">
      <c r="A159" s="13"/>
      <c r="B159" s="224"/>
      <c r="C159" s="225"/>
      <c r="D159" s="226" t="s">
        <v>140</v>
      </c>
      <c r="E159" s="227" t="s">
        <v>32</v>
      </c>
      <c r="F159" s="228" t="s">
        <v>228</v>
      </c>
      <c r="G159" s="225"/>
      <c r="H159" s="229">
        <v>1.4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140</v>
      </c>
      <c r="AU159" s="235" t="s">
        <v>21</v>
      </c>
      <c r="AV159" s="13" t="s">
        <v>21</v>
      </c>
      <c r="AW159" s="13" t="s">
        <v>41</v>
      </c>
      <c r="AX159" s="13" t="s">
        <v>82</v>
      </c>
      <c r="AY159" s="235" t="s">
        <v>129</v>
      </c>
    </row>
    <row r="160" spans="1:51" s="14" customFormat="1" ht="12">
      <c r="A160" s="14"/>
      <c r="B160" s="236"/>
      <c r="C160" s="237"/>
      <c r="D160" s="226" t="s">
        <v>140</v>
      </c>
      <c r="E160" s="238" t="s">
        <v>32</v>
      </c>
      <c r="F160" s="239" t="s">
        <v>229</v>
      </c>
      <c r="G160" s="237"/>
      <c r="H160" s="238" t="s">
        <v>32</v>
      </c>
      <c r="I160" s="240"/>
      <c r="J160" s="237"/>
      <c r="K160" s="237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140</v>
      </c>
      <c r="AU160" s="245" t="s">
        <v>21</v>
      </c>
      <c r="AV160" s="14" t="s">
        <v>90</v>
      </c>
      <c r="AW160" s="14" t="s">
        <v>41</v>
      </c>
      <c r="AX160" s="14" t="s">
        <v>82</v>
      </c>
      <c r="AY160" s="245" t="s">
        <v>129</v>
      </c>
    </row>
    <row r="161" spans="1:51" s="15" customFormat="1" ht="12">
      <c r="A161" s="15"/>
      <c r="B161" s="246"/>
      <c r="C161" s="247"/>
      <c r="D161" s="226" t="s">
        <v>140</v>
      </c>
      <c r="E161" s="248" t="s">
        <v>32</v>
      </c>
      <c r="F161" s="249" t="s">
        <v>143</v>
      </c>
      <c r="G161" s="247"/>
      <c r="H161" s="250">
        <v>17.28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140</v>
      </c>
      <c r="AU161" s="256" t="s">
        <v>21</v>
      </c>
      <c r="AV161" s="15" t="s">
        <v>136</v>
      </c>
      <c r="AW161" s="15" t="s">
        <v>41</v>
      </c>
      <c r="AX161" s="15" t="s">
        <v>90</v>
      </c>
      <c r="AY161" s="256" t="s">
        <v>129</v>
      </c>
    </row>
    <row r="162" spans="1:65" s="2" customFormat="1" ht="24.15" customHeight="1">
      <c r="A162" s="40"/>
      <c r="B162" s="41"/>
      <c r="C162" s="206" t="s">
        <v>230</v>
      </c>
      <c r="D162" s="206" t="s">
        <v>131</v>
      </c>
      <c r="E162" s="207" t="s">
        <v>231</v>
      </c>
      <c r="F162" s="208" t="s">
        <v>232</v>
      </c>
      <c r="G162" s="209" t="s">
        <v>134</v>
      </c>
      <c r="H162" s="210">
        <v>10</v>
      </c>
      <c r="I162" s="211"/>
      <c r="J162" s="212">
        <f>ROUND(I162*H162,2)</f>
        <v>0</v>
      </c>
      <c r="K162" s="208" t="s">
        <v>135</v>
      </c>
      <c r="L162" s="46"/>
      <c r="M162" s="213" t="s">
        <v>32</v>
      </c>
      <c r="N162" s="214" t="s">
        <v>53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136</v>
      </c>
      <c r="AT162" s="217" t="s">
        <v>131</v>
      </c>
      <c r="AU162" s="217" t="s">
        <v>21</v>
      </c>
      <c r="AY162" s="18" t="s">
        <v>129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90</v>
      </c>
      <c r="BK162" s="218">
        <f>ROUND(I162*H162,2)</f>
        <v>0</v>
      </c>
      <c r="BL162" s="18" t="s">
        <v>136</v>
      </c>
      <c r="BM162" s="217" t="s">
        <v>233</v>
      </c>
    </row>
    <row r="163" spans="1:47" s="2" customFormat="1" ht="12">
      <c r="A163" s="40"/>
      <c r="B163" s="41"/>
      <c r="C163" s="42"/>
      <c r="D163" s="219" t="s">
        <v>138</v>
      </c>
      <c r="E163" s="42"/>
      <c r="F163" s="220" t="s">
        <v>234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138</v>
      </c>
      <c r="AU163" s="18" t="s">
        <v>21</v>
      </c>
    </row>
    <row r="164" spans="1:51" s="13" customFormat="1" ht="12">
      <c r="A164" s="13"/>
      <c r="B164" s="224"/>
      <c r="C164" s="225"/>
      <c r="D164" s="226" t="s">
        <v>140</v>
      </c>
      <c r="E164" s="227" t="s">
        <v>32</v>
      </c>
      <c r="F164" s="228" t="s">
        <v>163</v>
      </c>
      <c r="G164" s="225"/>
      <c r="H164" s="229">
        <v>10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140</v>
      </c>
      <c r="AU164" s="235" t="s">
        <v>21</v>
      </c>
      <c r="AV164" s="13" t="s">
        <v>21</v>
      </c>
      <c r="AW164" s="13" t="s">
        <v>41</v>
      </c>
      <c r="AX164" s="13" t="s">
        <v>82</v>
      </c>
      <c r="AY164" s="235" t="s">
        <v>129</v>
      </c>
    </row>
    <row r="165" spans="1:51" s="14" customFormat="1" ht="12">
      <c r="A165" s="14"/>
      <c r="B165" s="236"/>
      <c r="C165" s="237"/>
      <c r="D165" s="226" t="s">
        <v>140</v>
      </c>
      <c r="E165" s="238" t="s">
        <v>32</v>
      </c>
      <c r="F165" s="239" t="s">
        <v>142</v>
      </c>
      <c r="G165" s="237"/>
      <c r="H165" s="238" t="s">
        <v>32</v>
      </c>
      <c r="I165" s="240"/>
      <c r="J165" s="237"/>
      <c r="K165" s="237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140</v>
      </c>
      <c r="AU165" s="245" t="s">
        <v>21</v>
      </c>
      <c r="AV165" s="14" t="s">
        <v>90</v>
      </c>
      <c r="AW165" s="14" t="s">
        <v>41</v>
      </c>
      <c r="AX165" s="14" t="s">
        <v>82</v>
      </c>
      <c r="AY165" s="245" t="s">
        <v>129</v>
      </c>
    </row>
    <row r="166" spans="1:51" s="15" customFormat="1" ht="12">
      <c r="A166" s="15"/>
      <c r="B166" s="246"/>
      <c r="C166" s="247"/>
      <c r="D166" s="226" t="s">
        <v>140</v>
      </c>
      <c r="E166" s="248" t="s">
        <v>32</v>
      </c>
      <c r="F166" s="249" t="s">
        <v>143</v>
      </c>
      <c r="G166" s="247"/>
      <c r="H166" s="250">
        <v>10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6" t="s">
        <v>140</v>
      </c>
      <c r="AU166" s="256" t="s">
        <v>21</v>
      </c>
      <c r="AV166" s="15" t="s">
        <v>136</v>
      </c>
      <c r="AW166" s="15" t="s">
        <v>41</v>
      </c>
      <c r="AX166" s="15" t="s">
        <v>90</v>
      </c>
      <c r="AY166" s="256" t="s">
        <v>129</v>
      </c>
    </row>
    <row r="167" spans="1:65" s="2" customFormat="1" ht="24.15" customHeight="1">
      <c r="A167" s="40"/>
      <c r="B167" s="41"/>
      <c r="C167" s="206" t="s">
        <v>235</v>
      </c>
      <c r="D167" s="206" t="s">
        <v>131</v>
      </c>
      <c r="E167" s="207" t="s">
        <v>236</v>
      </c>
      <c r="F167" s="208" t="s">
        <v>237</v>
      </c>
      <c r="G167" s="209" t="s">
        <v>134</v>
      </c>
      <c r="H167" s="210">
        <v>10</v>
      </c>
      <c r="I167" s="211"/>
      <c r="J167" s="212">
        <f>ROUND(I167*H167,2)</f>
        <v>0</v>
      </c>
      <c r="K167" s="208" t="s">
        <v>135</v>
      </c>
      <c r="L167" s="46"/>
      <c r="M167" s="213" t="s">
        <v>32</v>
      </c>
      <c r="N167" s="214" t="s">
        <v>53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136</v>
      </c>
      <c r="AT167" s="217" t="s">
        <v>131</v>
      </c>
      <c r="AU167" s="217" t="s">
        <v>21</v>
      </c>
      <c r="AY167" s="18" t="s">
        <v>129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90</v>
      </c>
      <c r="BK167" s="218">
        <f>ROUND(I167*H167,2)</f>
        <v>0</v>
      </c>
      <c r="BL167" s="18" t="s">
        <v>136</v>
      </c>
      <c r="BM167" s="217" t="s">
        <v>238</v>
      </c>
    </row>
    <row r="168" spans="1:47" s="2" customFormat="1" ht="12">
      <c r="A168" s="40"/>
      <c r="B168" s="41"/>
      <c r="C168" s="42"/>
      <c r="D168" s="219" t="s">
        <v>138</v>
      </c>
      <c r="E168" s="42"/>
      <c r="F168" s="220" t="s">
        <v>239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138</v>
      </c>
      <c r="AU168" s="18" t="s">
        <v>21</v>
      </c>
    </row>
    <row r="169" spans="1:51" s="13" customFormat="1" ht="12">
      <c r="A169" s="13"/>
      <c r="B169" s="224"/>
      <c r="C169" s="225"/>
      <c r="D169" s="226" t="s">
        <v>140</v>
      </c>
      <c r="E169" s="227" t="s">
        <v>32</v>
      </c>
      <c r="F169" s="228" t="s">
        <v>163</v>
      </c>
      <c r="G169" s="225"/>
      <c r="H169" s="229">
        <v>10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140</v>
      </c>
      <c r="AU169" s="235" t="s">
        <v>21</v>
      </c>
      <c r="AV169" s="13" t="s">
        <v>21</v>
      </c>
      <c r="AW169" s="13" t="s">
        <v>41</v>
      </c>
      <c r="AX169" s="13" t="s">
        <v>82</v>
      </c>
      <c r="AY169" s="235" t="s">
        <v>129</v>
      </c>
    </row>
    <row r="170" spans="1:51" s="14" customFormat="1" ht="12">
      <c r="A170" s="14"/>
      <c r="B170" s="236"/>
      <c r="C170" s="237"/>
      <c r="D170" s="226" t="s">
        <v>140</v>
      </c>
      <c r="E170" s="238" t="s">
        <v>32</v>
      </c>
      <c r="F170" s="239" t="s">
        <v>142</v>
      </c>
      <c r="G170" s="237"/>
      <c r="H170" s="238" t="s">
        <v>32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140</v>
      </c>
      <c r="AU170" s="245" t="s">
        <v>21</v>
      </c>
      <c r="AV170" s="14" t="s">
        <v>90</v>
      </c>
      <c r="AW170" s="14" t="s">
        <v>41</v>
      </c>
      <c r="AX170" s="14" t="s">
        <v>82</v>
      </c>
      <c r="AY170" s="245" t="s">
        <v>129</v>
      </c>
    </row>
    <row r="171" spans="1:51" s="15" customFormat="1" ht="12">
      <c r="A171" s="15"/>
      <c r="B171" s="246"/>
      <c r="C171" s="247"/>
      <c r="D171" s="226" t="s">
        <v>140</v>
      </c>
      <c r="E171" s="248" t="s">
        <v>32</v>
      </c>
      <c r="F171" s="249" t="s">
        <v>143</v>
      </c>
      <c r="G171" s="247"/>
      <c r="H171" s="250">
        <v>10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6" t="s">
        <v>140</v>
      </c>
      <c r="AU171" s="256" t="s">
        <v>21</v>
      </c>
      <c r="AV171" s="15" t="s">
        <v>136</v>
      </c>
      <c r="AW171" s="15" t="s">
        <v>41</v>
      </c>
      <c r="AX171" s="15" t="s">
        <v>90</v>
      </c>
      <c r="AY171" s="256" t="s">
        <v>129</v>
      </c>
    </row>
    <row r="172" spans="1:65" s="2" customFormat="1" ht="16.5" customHeight="1">
      <c r="A172" s="40"/>
      <c r="B172" s="41"/>
      <c r="C172" s="257" t="s">
        <v>240</v>
      </c>
      <c r="D172" s="257" t="s">
        <v>241</v>
      </c>
      <c r="E172" s="258" t="s">
        <v>242</v>
      </c>
      <c r="F172" s="259" t="s">
        <v>243</v>
      </c>
      <c r="G172" s="260" t="s">
        <v>244</v>
      </c>
      <c r="H172" s="261">
        <v>0.2</v>
      </c>
      <c r="I172" s="262"/>
      <c r="J172" s="263">
        <f>ROUND(I172*H172,2)</f>
        <v>0</v>
      </c>
      <c r="K172" s="259" t="s">
        <v>135</v>
      </c>
      <c r="L172" s="264"/>
      <c r="M172" s="265" t="s">
        <v>32</v>
      </c>
      <c r="N172" s="266" t="s">
        <v>53</v>
      </c>
      <c r="O172" s="86"/>
      <c r="P172" s="215">
        <f>O172*H172</f>
        <v>0</v>
      </c>
      <c r="Q172" s="215">
        <v>0.001</v>
      </c>
      <c r="R172" s="215">
        <f>Q172*H172</f>
        <v>0.0002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177</v>
      </c>
      <c r="AT172" s="217" t="s">
        <v>241</v>
      </c>
      <c r="AU172" s="217" t="s">
        <v>21</v>
      </c>
      <c r="AY172" s="18" t="s">
        <v>129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90</v>
      </c>
      <c r="BK172" s="218">
        <f>ROUND(I172*H172,2)</f>
        <v>0</v>
      </c>
      <c r="BL172" s="18" t="s">
        <v>136</v>
      </c>
      <c r="BM172" s="217" t="s">
        <v>245</v>
      </c>
    </row>
    <row r="173" spans="1:51" s="13" customFormat="1" ht="12">
      <c r="A173" s="13"/>
      <c r="B173" s="224"/>
      <c r="C173" s="225"/>
      <c r="D173" s="226" t="s">
        <v>140</v>
      </c>
      <c r="E173" s="225"/>
      <c r="F173" s="228" t="s">
        <v>246</v>
      </c>
      <c r="G173" s="225"/>
      <c r="H173" s="229">
        <v>0.2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140</v>
      </c>
      <c r="AU173" s="235" t="s">
        <v>21</v>
      </c>
      <c r="AV173" s="13" t="s">
        <v>21</v>
      </c>
      <c r="AW173" s="13" t="s">
        <v>4</v>
      </c>
      <c r="AX173" s="13" t="s">
        <v>90</v>
      </c>
      <c r="AY173" s="235" t="s">
        <v>129</v>
      </c>
    </row>
    <row r="174" spans="1:65" s="2" customFormat="1" ht="21.75" customHeight="1">
      <c r="A174" s="40"/>
      <c r="B174" s="41"/>
      <c r="C174" s="206" t="s">
        <v>247</v>
      </c>
      <c r="D174" s="206" t="s">
        <v>131</v>
      </c>
      <c r="E174" s="207" t="s">
        <v>248</v>
      </c>
      <c r="F174" s="208" t="s">
        <v>249</v>
      </c>
      <c r="G174" s="209" t="s">
        <v>134</v>
      </c>
      <c r="H174" s="210">
        <v>10</v>
      </c>
      <c r="I174" s="211"/>
      <c r="J174" s="212">
        <f>ROUND(I174*H174,2)</f>
        <v>0</v>
      </c>
      <c r="K174" s="208" t="s">
        <v>135</v>
      </c>
      <c r="L174" s="46"/>
      <c r="M174" s="213" t="s">
        <v>32</v>
      </c>
      <c r="N174" s="214" t="s">
        <v>53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136</v>
      </c>
      <c r="AT174" s="217" t="s">
        <v>131</v>
      </c>
      <c r="AU174" s="217" t="s">
        <v>21</v>
      </c>
      <c r="AY174" s="18" t="s">
        <v>129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90</v>
      </c>
      <c r="BK174" s="218">
        <f>ROUND(I174*H174,2)</f>
        <v>0</v>
      </c>
      <c r="BL174" s="18" t="s">
        <v>136</v>
      </c>
      <c r="BM174" s="217" t="s">
        <v>250</v>
      </c>
    </row>
    <row r="175" spans="1:47" s="2" customFormat="1" ht="12">
      <c r="A175" s="40"/>
      <c r="B175" s="41"/>
      <c r="C175" s="42"/>
      <c r="D175" s="219" t="s">
        <v>138</v>
      </c>
      <c r="E175" s="42"/>
      <c r="F175" s="220" t="s">
        <v>251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138</v>
      </c>
      <c r="AU175" s="18" t="s">
        <v>21</v>
      </c>
    </row>
    <row r="176" spans="1:51" s="13" customFormat="1" ht="12">
      <c r="A176" s="13"/>
      <c r="B176" s="224"/>
      <c r="C176" s="225"/>
      <c r="D176" s="226" t="s">
        <v>140</v>
      </c>
      <c r="E176" s="227" t="s">
        <v>32</v>
      </c>
      <c r="F176" s="228" t="s">
        <v>163</v>
      </c>
      <c r="G176" s="225"/>
      <c r="H176" s="229">
        <v>10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140</v>
      </c>
      <c r="AU176" s="235" t="s">
        <v>21</v>
      </c>
      <c r="AV176" s="13" t="s">
        <v>21</v>
      </c>
      <c r="AW176" s="13" t="s">
        <v>41</v>
      </c>
      <c r="AX176" s="13" t="s">
        <v>82</v>
      </c>
      <c r="AY176" s="235" t="s">
        <v>129</v>
      </c>
    </row>
    <row r="177" spans="1:51" s="14" customFormat="1" ht="12">
      <c r="A177" s="14"/>
      <c r="B177" s="236"/>
      <c r="C177" s="237"/>
      <c r="D177" s="226" t="s">
        <v>140</v>
      </c>
      <c r="E177" s="238" t="s">
        <v>32</v>
      </c>
      <c r="F177" s="239" t="s">
        <v>142</v>
      </c>
      <c r="G177" s="237"/>
      <c r="H177" s="238" t="s">
        <v>32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140</v>
      </c>
      <c r="AU177" s="245" t="s">
        <v>21</v>
      </c>
      <c r="AV177" s="14" t="s">
        <v>90</v>
      </c>
      <c r="AW177" s="14" t="s">
        <v>41</v>
      </c>
      <c r="AX177" s="14" t="s">
        <v>82</v>
      </c>
      <c r="AY177" s="245" t="s">
        <v>129</v>
      </c>
    </row>
    <row r="178" spans="1:51" s="15" customFormat="1" ht="12">
      <c r="A178" s="15"/>
      <c r="B178" s="246"/>
      <c r="C178" s="247"/>
      <c r="D178" s="226" t="s">
        <v>140</v>
      </c>
      <c r="E178" s="248" t="s">
        <v>32</v>
      </c>
      <c r="F178" s="249" t="s">
        <v>143</v>
      </c>
      <c r="G178" s="247"/>
      <c r="H178" s="250">
        <v>10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6" t="s">
        <v>140</v>
      </c>
      <c r="AU178" s="256" t="s">
        <v>21</v>
      </c>
      <c r="AV178" s="15" t="s">
        <v>136</v>
      </c>
      <c r="AW178" s="15" t="s">
        <v>41</v>
      </c>
      <c r="AX178" s="15" t="s">
        <v>90</v>
      </c>
      <c r="AY178" s="256" t="s">
        <v>129</v>
      </c>
    </row>
    <row r="179" spans="1:63" s="12" customFormat="1" ht="22.8" customHeight="1">
      <c r="A179" s="12"/>
      <c r="B179" s="190"/>
      <c r="C179" s="191"/>
      <c r="D179" s="192" t="s">
        <v>81</v>
      </c>
      <c r="E179" s="204" t="s">
        <v>149</v>
      </c>
      <c r="F179" s="204" t="s">
        <v>252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SUM(P180:P210)</f>
        <v>0</v>
      </c>
      <c r="Q179" s="198"/>
      <c r="R179" s="199">
        <f>SUM(R180:R210)</f>
        <v>1.5166889000000001</v>
      </c>
      <c r="S179" s="198"/>
      <c r="T179" s="200">
        <f>SUM(T180:T210)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90</v>
      </c>
      <c r="AT179" s="202" t="s">
        <v>81</v>
      </c>
      <c r="AU179" s="202" t="s">
        <v>90</v>
      </c>
      <c r="AY179" s="201" t="s">
        <v>129</v>
      </c>
      <c r="BK179" s="203">
        <f>SUM(BK180:BK210)</f>
        <v>0</v>
      </c>
    </row>
    <row r="180" spans="1:65" s="2" customFormat="1" ht="16.5" customHeight="1">
      <c r="A180" s="40"/>
      <c r="B180" s="41"/>
      <c r="C180" s="206" t="s">
        <v>7</v>
      </c>
      <c r="D180" s="206" t="s">
        <v>131</v>
      </c>
      <c r="E180" s="207" t="s">
        <v>253</v>
      </c>
      <c r="F180" s="208" t="s">
        <v>254</v>
      </c>
      <c r="G180" s="209" t="s">
        <v>255</v>
      </c>
      <c r="H180" s="210">
        <v>38</v>
      </c>
      <c r="I180" s="211"/>
      <c r="J180" s="212">
        <f>ROUND(I180*H180,2)</f>
        <v>0</v>
      </c>
      <c r="K180" s="208" t="s">
        <v>135</v>
      </c>
      <c r="L180" s="46"/>
      <c r="M180" s="213" t="s">
        <v>32</v>
      </c>
      <c r="N180" s="214" t="s">
        <v>53</v>
      </c>
      <c r="O180" s="86"/>
      <c r="P180" s="215">
        <f>O180*H180</f>
        <v>0</v>
      </c>
      <c r="Q180" s="215">
        <v>0.00044</v>
      </c>
      <c r="R180" s="215">
        <f>Q180*H180</f>
        <v>0.016720000000000002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136</v>
      </c>
      <c r="AT180" s="217" t="s">
        <v>131</v>
      </c>
      <c r="AU180" s="217" t="s">
        <v>21</v>
      </c>
      <c r="AY180" s="18" t="s">
        <v>129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90</v>
      </c>
      <c r="BK180" s="218">
        <f>ROUND(I180*H180,2)</f>
        <v>0</v>
      </c>
      <c r="BL180" s="18" t="s">
        <v>136</v>
      </c>
      <c r="BM180" s="217" t="s">
        <v>256</v>
      </c>
    </row>
    <row r="181" spans="1:47" s="2" customFormat="1" ht="12">
      <c r="A181" s="40"/>
      <c r="B181" s="41"/>
      <c r="C181" s="42"/>
      <c r="D181" s="219" t="s">
        <v>138</v>
      </c>
      <c r="E181" s="42"/>
      <c r="F181" s="220" t="s">
        <v>257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8" t="s">
        <v>138</v>
      </c>
      <c r="AU181" s="18" t="s">
        <v>21</v>
      </c>
    </row>
    <row r="182" spans="1:51" s="13" customFormat="1" ht="12">
      <c r="A182" s="13"/>
      <c r="B182" s="224"/>
      <c r="C182" s="225"/>
      <c r="D182" s="226" t="s">
        <v>140</v>
      </c>
      <c r="E182" s="227" t="s">
        <v>32</v>
      </c>
      <c r="F182" s="228" t="s">
        <v>258</v>
      </c>
      <c r="G182" s="225"/>
      <c r="H182" s="229">
        <v>38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140</v>
      </c>
      <c r="AU182" s="235" t="s">
        <v>21</v>
      </c>
      <c r="AV182" s="13" t="s">
        <v>21</v>
      </c>
      <c r="AW182" s="13" t="s">
        <v>41</v>
      </c>
      <c r="AX182" s="13" t="s">
        <v>82</v>
      </c>
      <c r="AY182" s="235" t="s">
        <v>129</v>
      </c>
    </row>
    <row r="183" spans="1:51" s="14" customFormat="1" ht="12">
      <c r="A183" s="14"/>
      <c r="B183" s="236"/>
      <c r="C183" s="237"/>
      <c r="D183" s="226" t="s">
        <v>140</v>
      </c>
      <c r="E183" s="238" t="s">
        <v>32</v>
      </c>
      <c r="F183" s="239" t="s">
        <v>259</v>
      </c>
      <c r="G183" s="237"/>
      <c r="H183" s="238" t="s">
        <v>32</v>
      </c>
      <c r="I183" s="240"/>
      <c r="J183" s="237"/>
      <c r="K183" s="237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140</v>
      </c>
      <c r="AU183" s="245" t="s">
        <v>21</v>
      </c>
      <c r="AV183" s="14" t="s">
        <v>90</v>
      </c>
      <c r="AW183" s="14" t="s">
        <v>41</v>
      </c>
      <c r="AX183" s="14" t="s">
        <v>82</v>
      </c>
      <c r="AY183" s="245" t="s">
        <v>129</v>
      </c>
    </row>
    <row r="184" spans="1:51" s="15" customFormat="1" ht="12">
      <c r="A184" s="15"/>
      <c r="B184" s="246"/>
      <c r="C184" s="247"/>
      <c r="D184" s="226" t="s">
        <v>140</v>
      </c>
      <c r="E184" s="248" t="s">
        <v>32</v>
      </c>
      <c r="F184" s="249" t="s">
        <v>143</v>
      </c>
      <c r="G184" s="247"/>
      <c r="H184" s="250">
        <v>38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6" t="s">
        <v>140</v>
      </c>
      <c r="AU184" s="256" t="s">
        <v>21</v>
      </c>
      <c r="AV184" s="15" t="s">
        <v>136</v>
      </c>
      <c r="AW184" s="15" t="s">
        <v>41</v>
      </c>
      <c r="AX184" s="15" t="s">
        <v>90</v>
      </c>
      <c r="AY184" s="256" t="s">
        <v>129</v>
      </c>
    </row>
    <row r="185" spans="1:65" s="2" customFormat="1" ht="16.5" customHeight="1">
      <c r="A185" s="40"/>
      <c r="B185" s="41"/>
      <c r="C185" s="206" t="s">
        <v>260</v>
      </c>
      <c r="D185" s="206" t="s">
        <v>131</v>
      </c>
      <c r="E185" s="207" t="s">
        <v>261</v>
      </c>
      <c r="F185" s="208" t="s">
        <v>262</v>
      </c>
      <c r="G185" s="209" t="s">
        <v>168</v>
      </c>
      <c r="H185" s="210">
        <v>4.045</v>
      </c>
      <c r="I185" s="211"/>
      <c r="J185" s="212">
        <f>ROUND(I185*H185,2)</f>
        <v>0</v>
      </c>
      <c r="K185" s="208" t="s">
        <v>135</v>
      </c>
      <c r="L185" s="46"/>
      <c r="M185" s="213" t="s">
        <v>32</v>
      </c>
      <c r="N185" s="214" t="s">
        <v>53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136</v>
      </c>
      <c r="AT185" s="217" t="s">
        <v>131</v>
      </c>
      <c r="AU185" s="217" t="s">
        <v>21</v>
      </c>
      <c r="AY185" s="18" t="s">
        <v>129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90</v>
      </c>
      <c r="BK185" s="218">
        <f>ROUND(I185*H185,2)</f>
        <v>0</v>
      </c>
      <c r="BL185" s="18" t="s">
        <v>136</v>
      </c>
      <c r="BM185" s="217" t="s">
        <v>263</v>
      </c>
    </row>
    <row r="186" spans="1:47" s="2" customFormat="1" ht="12">
      <c r="A186" s="40"/>
      <c r="B186" s="41"/>
      <c r="C186" s="42"/>
      <c r="D186" s="219" t="s">
        <v>138</v>
      </c>
      <c r="E186" s="42"/>
      <c r="F186" s="220" t="s">
        <v>264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138</v>
      </c>
      <c r="AU186" s="18" t="s">
        <v>21</v>
      </c>
    </row>
    <row r="187" spans="1:51" s="13" customFormat="1" ht="12">
      <c r="A187" s="13"/>
      <c r="B187" s="224"/>
      <c r="C187" s="225"/>
      <c r="D187" s="226" t="s">
        <v>140</v>
      </c>
      <c r="E187" s="227" t="s">
        <v>32</v>
      </c>
      <c r="F187" s="228" t="s">
        <v>265</v>
      </c>
      <c r="G187" s="225"/>
      <c r="H187" s="229">
        <v>4.045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140</v>
      </c>
      <c r="AU187" s="235" t="s">
        <v>21</v>
      </c>
      <c r="AV187" s="13" t="s">
        <v>21</v>
      </c>
      <c r="AW187" s="13" t="s">
        <v>41</v>
      </c>
      <c r="AX187" s="13" t="s">
        <v>82</v>
      </c>
      <c r="AY187" s="235" t="s">
        <v>129</v>
      </c>
    </row>
    <row r="188" spans="1:51" s="14" customFormat="1" ht="12">
      <c r="A188" s="14"/>
      <c r="B188" s="236"/>
      <c r="C188" s="237"/>
      <c r="D188" s="226" t="s">
        <v>140</v>
      </c>
      <c r="E188" s="238" t="s">
        <v>32</v>
      </c>
      <c r="F188" s="239" t="s">
        <v>142</v>
      </c>
      <c r="G188" s="237"/>
      <c r="H188" s="238" t="s">
        <v>32</v>
      </c>
      <c r="I188" s="240"/>
      <c r="J188" s="237"/>
      <c r="K188" s="237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140</v>
      </c>
      <c r="AU188" s="245" t="s">
        <v>21</v>
      </c>
      <c r="AV188" s="14" t="s">
        <v>90</v>
      </c>
      <c r="AW188" s="14" t="s">
        <v>41</v>
      </c>
      <c r="AX188" s="14" t="s">
        <v>82</v>
      </c>
      <c r="AY188" s="245" t="s">
        <v>129</v>
      </c>
    </row>
    <row r="189" spans="1:51" s="15" customFormat="1" ht="12">
      <c r="A189" s="15"/>
      <c r="B189" s="246"/>
      <c r="C189" s="247"/>
      <c r="D189" s="226" t="s">
        <v>140</v>
      </c>
      <c r="E189" s="248" t="s">
        <v>32</v>
      </c>
      <c r="F189" s="249" t="s">
        <v>143</v>
      </c>
      <c r="G189" s="247"/>
      <c r="H189" s="250">
        <v>4.045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6" t="s">
        <v>140</v>
      </c>
      <c r="AU189" s="256" t="s">
        <v>21</v>
      </c>
      <c r="AV189" s="15" t="s">
        <v>136</v>
      </c>
      <c r="AW189" s="15" t="s">
        <v>41</v>
      </c>
      <c r="AX189" s="15" t="s">
        <v>90</v>
      </c>
      <c r="AY189" s="256" t="s">
        <v>129</v>
      </c>
    </row>
    <row r="190" spans="1:65" s="2" customFormat="1" ht="16.5" customHeight="1">
      <c r="A190" s="40"/>
      <c r="B190" s="41"/>
      <c r="C190" s="206" t="s">
        <v>266</v>
      </c>
      <c r="D190" s="206" t="s">
        <v>131</v>
      </c>
      <c r="E190" s="207" t="s">
        <v>267</v>
      </c>
      <c r="F190" s="208" t="s">
        <v>268</v>
      </c>
      <c r="G190" s="209" t="s">
        <v>134</v>
      </c>
      <c r="H190" s="210">
        <v>15.835</v>
      </c>
      <c r="I190" s="211"/>
      <c r="J190" s="212">
        <f>ROUND(I190*H190,2)</f>
        <v>0</v>
      </c>
      <c r="K190" s="208" t="s">
        <v>135</v>
      </c>
      <c r="L190" s="46"/>
      <c r="M190" s="213" t="s">
        <v>32</v>
      </c>
      <c r="N190" s="214" t="s">
        <v>53</v>
      </c>
      <c r="O190" s="86"/>
      <c r="P190" s="215">
        <f>O190*H190</f>
        <v>0</v>
      </c>
      <c r="Q190" s="215">
        <v>0.04174</v>
      </c>
      <c r="R190" s="215">
        <f>Q190*H190</f>
        <v>0.6609529000000001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136</v>
      </c>
      <c r="AT190" s="217" t="s">
        <v>131</v>
      </c>
      <c r="AU190" s="217" t="s">
        <v>21</v>
      </c>
      <c r="AY190" s="18" t="s">
        <v>129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90</v>
      </c>
      <c r="BK190" s="218">
        <f>ROUND(I190*H190,2)</f>
        <v>0</v>
      </c>
      <c r="BL190" s="18" t="s">
        <v>136</v>
      </c>
      <c r="BM190" s="217" t="s">
        <v>269</v>
      </c>
    </row>
    <row r="191" spans="1:47" s="2" customFormat="1" ht="12">
      <c r="A191" s="40"/>
      <c r="B191" s="41"/>
      <c r="C191" s="42"/>
      <c r="D191" s="219" t="s">
        <v>138</v>
      </c>
      <c r="E191" s="42"/>
      <c r="F191" s="220" t="s">
        <v>270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8" t="s">
        <v>138</v>
      </c>
      <c r="AU191" s="18" t="s">
        <v>21</v>
      </c>
    </row>
    <row r="192" spans="1:51" s="13" customFormat="1" ht="12">
      <c r="A192" s="13"/>
      <c r="B192" s="224"/>
      <c r="C192" s="225"/>
      <c r="D192" s="226" t="s">
        <v>140</v>
      </c>
      <c r="E192" s="227" t="s">
        <v>32</v>
      </c>
      <c r="F192" s="228" t="s">
        <v>271</v>
      </c>
      <c r="G192" s="225"/>
      <c r="H192" s="229">
        <v>8.255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140</v>
      </c>
      <c r="AU192" s="235" t="s">
        <v>21</v>
      </c>
      <c r="AV192" s="13" t="s">
        <v>21</v>
      </c>
      <c r="AW192" s="13" t="s">
        <v>41</v>
      </c>
      <c r="AX192" s="13" t="s">
        <v>82</v>
      </c>
      <c r="AY192" s="235" t="s">
        <v>129</v>
      </c>
    </row>
    <row r="193" spans="1:51" s="13" customFormat="1" ht="12">
      <c r="A193" s="13"/>
      <c r="B193" s="224"/>
      <c r="C193" s="225"/>
      <c r="D193" s="226" t="s">
        <v>140</v>
      </c>
      <c r="E193" s="227" t="s">
        <v>32</v>
      </c>
      <c r="F193" s="228" t="s">
        <v>272</v>
      </c>
      <c r="G193" s="225"/>
      <c r="H193" s="229">
        <v>5.48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140</v>
      </c>
      <c r="AU193" s="235" t="s">
        <v>21</v>
      </c>
      <c r="AV193" s="13" t="s">
        <v>21</v>
      </c>
      <c r="AW193" s="13" t="s">
        <v>41</v>
      </c>
      <c r="AX193" s="13" t="s">
        <v>82</v>
      </c>
      <c r="AY193" s="235" t="s">
        <v>129</v>
      </c>
    </row>
    <row r="194" spans="1:51" s="13" customFormat="1" ht="12">
      <c r="A194" s="13"/>
      <c r="B194" s="224"/>
      <c r="C194" s="225"/>
      <c r="D194" s="226" t="s">
        <v>140</v>
      </c>
      <c r="E194" s="227" t="s">
        <v>32</v>
      </c>
      <c r="F194" s="228" t="s">
        <v>273</v>
      </c>
      <c r="G194" s="225"/>
      <c r="H194" s="229">
        <v>2.1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140</v>
      </c>
      <c r="AU194" s="235" t="s">
        <v>21</v>
      </c>
      <c r="AV194" s="13" t="s">
        <v>21</v>
      </c>
      <c r="AW194" s="13" t="s">
        <v>41</v>
      </c>
      <c r="AX194" s="13" t="s">
        <v>82</v>
      </c>
      <c r="AY194" s="235" t="s">
        <v>129</v>
      </c>
    </row>
    <row r="195" spans="1:51" s="14" customFormat="1" ht="12">
      <c r="A195" s="14"/>
      <c r="B195" s="236"/>
      <c r="C195" s="237"/>
      <c r="D195" s="226" t="s">
        <v>140</v>
      </c>
      <c r="E195" s="238" t="s">
        <v>32</v>
      </c>
      <c r="F195" s="239" t="s">
        <v>142</v>
      </c>
      <c r="G195" s="237"/>
      <c r="H195" s="238" t="s">
        <v>32</v>
      </c>
      <c r="I195" s="240"/>
      <c r="J195" s="237"/>
      <c r="K195" s="237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140</v>
      </c>
      <c r="AU195" s="245" t="s">
        <v>21</v>
      </c>
      <c r="AV195" s="14" t="s">
        <v>90</v>
      </c>
      <c r="AW195" s="14" t="s">
        <v>41</v>
      </c>
      <c r="AX195" s="14" t="s">
        <v>82</v>
      </c>
      <c r="AY195" s="245" t="s">
        <v>129</v>
      </c>
    </row>
    <row r="196" spans="1:51" s="15" customFormat="1" ht="12">
      <c r="A196" s="15"/>
      <c r="B196" s="246"/>
      <c r="C196" s="247"/>
      <c r="D196" s="226" t="s">
        <v>140</v>
      </c>
      <c r="E196" s="248" t="s">
        <v>32</v>
      </c>
      <c r="F196" s="249" t="s">
        <v>143</v>
      </c>
      <c r="G196" s="247"/>
      <c r="H196" s="250">
        <v>15.835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6" t="s">
        <v>140</v>
      </c>
      <c r="AU196" s="256" t="s">
        <v>21</v>
      </c>
      <c r="AV196" s="15" t="s">
        <v>136</v>
      </c>
      <c r="AW196" s="15" t="s">
        <v>41</v>
      </c>
      <c r="AX196" s="15" t="s">
        <v>90</v>
      </c>
      <c r="AY196" s="256" t="s">
        <v>129</v>
      </c>
    </row>
    <row r="197" spans="1:65" s="2" customFormat="1" ht="16.5" customHeight="1">
      <c r="A197" s="40"/>
      <c r="B197" s="41"/>
      <c r="C197" s="206" t="s">
        <v>274</v>
      </c>
      <c r="D197" s="206" t="s">
        <v>131</v>
      </c>
      <c r="E197" s="207" t="s">
        <v>275</v>
      </c>
      <c r="F197" s="208" t="s">
        <v>276</v>
      </c>
      <c r="G197" s="209" t="s">
        <v>223</v>
      </c>
      <c r="H197" s="210">
        <v>0.8</v>
      </c>
      <c r="I197" s="211"/>
      <c r="J197" s="212">
        <f>ROUND(I197*H197,2)</f>
        <v>0</v>
      </c>
      <c r="K197" s="208" t="s">
        <v>135</v>
      </c>
      <c r="L197" s="46"/>
      <c r="M197" s="213" t="s">
        <v>32</v>
      </c>
      <c r="N197" s="214" t="s">
        <v>53</v>
      </c>
      <c r="O197" s="86"/>
      <c r="P197" s="215">
        <f>O197*H197</f>
        <v>0</v>
      </c>
      <c r="Q197" s="215">
        <v>1.04877</v>
      </c>
      <c r="R197" s="215">
        <f>Q197*H197</f>
        <v>0.839016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136</v>
      </c>
      <c r="AT197" s="217" t="s">
        <v>131</v>
      </c>
      <c r="AU197" s="217" t="s">
        <v>21</v>
      </c>
      <c r="AY197" s="18" t="s">
        <v>129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90</v>
      </c>
      <c r="BK197" s="218">
        <f>ROUND(I197*H197,2)</f>
        <v>0</v>
      </c>
      <c r="BL197" s="18" t="s">
        <v>136</v>
      </c>
      <c r="BM197" s="217" t="s">
        <v>277</v>
      </c>
    </row>
    <row r="198" spans="1:47" s="2" customFormat="1" ht="12">
      <c r="A198" s="40"/>
      <c r="B198" s="41"/>
      <c r="C198" s="42"/>
      <c r="D198" s="219" t="s">
        <v>138</v>
      </c>
      <c r="E198" s="42"/>
      <c r="F198" s="220" t="s">
        <v>278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8" t="s">
        <v>138</v>
      </c>
      <c r="AU198" s="18" t="s">
        <v>21</v>
      </c>
    </row>
    <row r="199" spans="1:51" s="13" customFormat="1" ht="12">
      <c r="A199" s="13"/>
      <c r="B199" s="224"/>
      <c r="C199" s="225"/>
      <c r="D199" s="226" t="s">
        <v>140</v>
      </c>
      <c r="E199" s="227" t="s">
        <v>32</v>
      </c>
      <c r="F199" s="228" t="s">
        <v>279</v>
      </c>
      <c r="G199" s="225"/>
      <c r="H199" s="229">
        <v>0.8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140</v>
      </c>
      <c r="AU199" s="235" t="s">
        <v>21</v>
      </c>
      <c r="AV199" s="13" t="s">
        <v>21</v>
      </c>
      <c r="AW199" s="13" t="s">
        <v>41</v>
      </c>
      <c r="AX199" s="13" t="s">
        <v>82</v>
      </c>
      <c r="AY199" s="235" t="s">
        <v>129</v>
      </c>
    </row>
    <row r="200" spans="1:51" s="14" customFormat="1" ht="12">
      <c r="A200" s="14"/>
      <c r="B200" s="236"/>
      <c r="C200" s="237"/>
      <c r="D200" s="226" t="s">
        <v>140</v>
      </c>
      <c r="E200" s="238" t="s">
        <v>32</v>
      </c>
      <c r="F200" s="239" t="s">
        <v>280</v>
      </c>
      <c r="G200" s="237"/>
      <c r="H200" s="238" t="s">
        <v>32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140</v>
      </c>
      <c r="AU200" s="245" t="s">
        <v>21</v>
      </c>
      <c r="AV200" s="14" t="s">
        <v>90</v>
      </c>
      <c r="AW200" s="14" t="s">
        <v>41</v>
      </c>
      <c r="AX200" s="14" t="s">
        <v>82</v>
      </c>
      <c r="AY200" s="245" t="s">
        <v>129</v>
      </c>
    </row>
    <row r="201" spans="1:51" s="15" customFormat="1" ht="12">
      <c r="A201" s="15"/>
      <c r="B201" s="246"/>
      <c r="C201" s="247"/>
      <c r="D201" s="226" t="s">
        <v>140</v>
      </c>
      <c r="E201" s="248" t="s">
        <v>32</v>
      </c>
      <c r="F201" s="249" t="s">
        <v>143</v>
      </c>
      <c r="G201" s="247"/>
      <c r="H201" s="250">
        <v>0.8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140</v>
      </c>
      <c r="AU201" s="256" t="s">
        <v>21</v>
      </c>
      <c r="AV201" s="15" t="s">
        <v>136</v>
      </c>
      <c r="AW201" s="15" t="s">
        <v>41</v>
      </c>
      <c r="AX201" s="15" t="s">
        <v>90</v>
      </c>
      <c r="AY201" s="256" t="s">
        <v>129</v>
      </c>
    </row>
    <row r="202" spans="1:65" s="2" customFormat="1" ht="16.5" customHeight="1">
      <c r="A202" s="40"/>
      <c r="B202" s="41"/>
      <c r="C202" s="206" t="s">
        <v>281</v>
      </c>
      <c r="D202" s="206" t="s">
        <v>131</v>
      </c>
      <c r="E202" s="207" t="s">
        <v>282</v>
      </c>
      <c r="F202" s="208" t="s">
        <v>283</v>
      </c>
      <c r="G202" s="209" t="s">
        <v>168</v>
      </c>
      <c r="H202" s="210">
        <v>3.54</v>
      </c>
      <c r="I202" s="211"/>
      <c r="J202" s="212">
        <f>ROUND(I202*H202,2)</f>
        <v>0</v>
      </c>
      <c r="K202" s="208" t="s">
        <v>135</v>
      </c>
      <c r="L202" s="46"/>
      <c r="M202" s="213" t="s">
        <v>32</v>
      </c>
      <c r="N202" s="214" t="s">
        <v>53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136</v>
      </c>
      <c r="AT202" s="217" t="s">
        <v>131</v>
      </c>
      <c r="AU202" s="217" t="s">
        <v>21</v>
      </c>
      <c r="AY202" s="18" t="s">
        <v>129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90</v>
      </c>
      <c r="BK202" s="218">
        <f>ROUND(I202*H202,2)</f>
        <v>0</v>
      </c>
      <c r="BL202" s="18" t="s">
        <v>136</v>
      </c>
      <c r="BM202" s="217" t="s">
        <v>284</v>
      </c>
    </row>
    <row r="203" spans="1:47" s="2" customFormat="1" ht="12">
      <c r="A203" s="40"/>
      <c r="B203" s="41"/>
      <c r="C203" s="42"/>
      <c r="D203" s="219" t="s">
        <v>138</v>
      </c>
      <c r="E203" s="42"/>
      <c r="F203" s="220" t="s">
        <v>285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8" t="s">
        <v>138</v>
      </c>
      <c r="AU203" s="18" t="s">
        <v>21</v>
      </c>
    </row>
    <row r="204" spans="1:51" s="13" customFormat="1" ht="12">
      <c r="A204" s="13"/>
      <c r="B204" s="224"/>
      <c r="C204" s="225"/>
      <c r="D204" s="226" t="s">
        <v>140</v>
      </c>
      <c r="E204" s="227" t="s">
        <v>32</v>
      </c>
      <c r="F204" s="228" t="s">
        <v>286</v>
      </c>
      <c r="G204" s="225"/>
      <c r="H204" s="229">
        <v>0.54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140</v>
      </c>
      <c r="AU204" s="235" t="s">
        <v>21</v>
      </c>
      <c r="AV204" s="13" t="s">
        <v>21</v>
      </c>
      <c r="AW204" s="13" t="s">
        <v>41</v>
      </c>
      <c r="AX204" s="13" t="s">
        <v>82</v>
      </c>
      <c r="AY204" s="235" t="s">
        <v>129</v>
      </c>
    </row>
    <row r="205" spans="1:51" s="14" customFormat="1" ht="12">
      <c r="A205" s="14"/>
      <c r="B205" s="236"/>
      <c r="C205" s="237"/>
      <c r="D205" s="226" t="s">
        <v>140</v>
      </c>
      <c r="E205" s="238" t="s">
        <v>32</v>
      </c>
      <c r="F205" s="239" t="s">
        <v>287</v>
      </c>
      <c r="G205" s="237"/>
      <c r="H205" s="238" t="s">
        <v>32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140</v>
      </c>
      <c r="AU205" s="245" t="s">
        <v>21</v>
      </c>
      <c r="AV205" s="14" t="s">
        <v>90</v>
      </c>
      <c r="AW205" s="14" t="s">
        <v>41</v>
      </c>
      <c r="AX205" s="14" t="s">
        <v>82</v>
      </c>
      <c r="AY205" s="245" t="s">
        <v>129</v>
      </c>
    </row>
    <row r="206" spans="1:51" s="13" customFormat="1" ht="12">
      <c r="A206" s="13"/>
      <c r="B206" s="224"/>
      <c r="C206" s="225"/>
      <c r="D206" s="226" t="s">
        <v>140</v>
      </c>
      <c r="E206" s="227" t="s">
        <v>32</v>
      </c>
      <c r="F206" s="228" t="s">
        <v>149</v>
      </c>
      <c r="G206" s="225"/>
      <c r="H206" s="229">
        <v>3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140</v>
      </c>
      <c r="AU206" s="235" t="s">
        <v>21</v>
      </c>
      <c r="AV206" s="13" t="s">
        <v>21</v>
      </c>
      <c r="AW206" s="13" t="s">
        <v>41</v>
      </c>
      <c r="AX206" s="13" t="s">
        <v>82</v>
      </c>
      <c r="AY206" s="235" t="s">
        <v>129</v>
      </c>
    </row>
    <row r="207" spans="1:51" s="14" customFormat="1" ht="12">
      <c r="A207" s="14"/>
      <c r="B207" s="236"/>
      <c r="C207" s="237"/>
      <c r="D207" s="226" t="s">
        <v>140</v>
      </c>
      <c r="E207" s="238" t="s">
        <v>32</v>
      </c>
      <c r="F207" s="239" t="s">
        <v>288</v>
      </c>
      <c r="G207" s="237"/>
      <c r="H207" s="238" t="s">
        <v>32</v>
      </c>
      <c r="I207" s="240"/>
      <c r="J207" s="237"/>
      <c r="K207" s="237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140</v>
      </c>
      <c r="AU207" s="245" t="s">
        <v>21</v>
      </c>
      <c r="AV207" s="14" t="s">
        <v>90</v>
      </c>
      <c r="AW207" s="14" t="s">
        <v>41</v>
      </c>
      <c r="AX207" s="14" t="s">
        <v>82</v>
      </c>
      <c r="AY207" s="245" t="s">
        <v>129</v>
      </c>
    </row>
    <row r="208" spans="1:51" s="15" customFormat="1" ht="12">
      <c r="A208" s="15"/>
      <c r="B208" s="246"/>
      <c r="C208" s="247"/>
      <c r="D208" s="226" t="s">
        <v>140</v>
      </c>
      <c r="E208" s="248" t="s">
        <v>32</v>
      </c>
      <c r="F208" s="249" t="s">
        <v>143</v>
      </c>
      <c r="G208" s="247"/>
      <c r="H208" s="250">
        <v>3.54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6" t="s">
        <v>140</v>
      </c>
      <c r="AU208" s="256" t="s">
        <v>21</v>
      </c>
      <c r="AV208" s="15" t="s">
        <v>136</v>
      </c>
      <c r="AW208" s="15" t="s">
        <v>41</v>
      </c>
      <c r="AX208" s="15" t="s">
        <v>90</v>
      </c>
      <c r="AY208" s="256" t="s">
        <v>129</v>
      </c>
    </row>
    <row r="209" spans="1:65" s="2" customFormat="1" ht="21.75" customHeight="1">
      <c r="A209" s="40"/>
      <c r="B209" s="41"/>
      <c r="C209" s="206" t="s">
        <v>289</v>
      </c>
      <c r="D209" s="206" t="s">
        <v>131</v>
      </c>
      <c r="E209" s="207" t="s">
        <v>290</v>
      </c>
      <c r="F209" s="208" t="s">
        <v>291</v>
      </c>
      <c r="G209" s="209" t="s">
        <v>168</v>
      </c>
      <c r="H209" s="210">
        <v>3.54</v>
      </c>
      <c r="I209" s="211"/>
      <c r="J209" s="212">
        <f>ROUND(I209*H209,2)</f>
        <v>0</v>
      </c>
      <c r="K209" s="208" t="s">
        <v>135</v>
      </c>
      <c r="L209" s="46"/>
      <c r="M209" s="213" t="s">
        <v>32</v>
      </c>
      <c r="N209" s="214" t="s">
        <v>53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136</v>
      </c>
      <c r="AT209" s="217" t="s">
        <v>131</v>
      </c>
      <c r="AU209" s="217" t="s">
        <v>21</v>
      </c>
      <c r="AY209" s="18" t="s">
        <v>129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90</v>
      </c>
      <c r="BK209" s="218">
        <f>ROUND(I209*H209,2)</f>
        <v>0</v>
      </c>
      <c r="BL209" s="18" t="s">
        <v>136</v>
      </c>
      <c r="BM209" s="217" t="s">
        <v>292</v>
      </c>
    </row>
    <row r="210" spans="1:47" s="2" customFormat="1" ht="12">
      <c r="A210" s="40"/>
      <c r="B210" s="41"/>
      <c r="C210" s="42"/>
      <c r="D210" s="219" t="s">
        <v>138</v>
      </c>
      <c r="E210" s="42"/>
      <c r="F210" s="220" t="s">
        <v>293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8" t="s">
        <v>138</v>
      </c>
      <c r="AU210" s="18" t="s">
        <v>21</v>
      </c>
    </row>
    <row r="211" spans="1:63" s="12" customFormat="1" ht="22.8" customHeight="1">
      <c r="A211" s="12"/>
      <c r="B211" s="190"/>
      <c r="C211" s="191"/>
      <c r="D211" s="192" t="s">
        <v>81</v>
      </c>
      <c r="E211" s="204" t="s">
        <v>136</v>
      </c>
      <c r="F211" s="204" t="s">
        <v>294</v>
      </c>
      <c r="G211" s="191"/>
      <c r="H211" s="191"/>
      <c r="I211" s="194"/>
      <c r="J211" s="205">
        <f>BK211</f>
        <v>0</v>
      </c>
      <c r="K211" s="191"/>
      <c r="L211" s="196"/>
      <c r="M211" s="197"/>
      <c r="N211" s="198"/>
      <c r="O211" s="198"/>
      <c r="P211" s="199">
        <f>SUM(P212:P216)</f>
        <v>0</v>
      </c>
      <c r="Q211" s="198"/>
      <c r="R211" s="199">
        <f>SUM(R212:R216)</f>
        <v>0</v>
      </c>
      <c r="S211" s="198"/>
      <c r="T211" s="200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1" t="s">
        <v>90</v>
      </c>
      <c r="AT211" s="202" t="s">
        <v>81</v>
      </c>
      <c r="AU211" s="202" t="s">
        <v>90</v>
      </c>
      <c r="AY211" s="201" t="s">
        <v>129</v>
      </c>
      <c r="BK211" s="203">
        <f>SUM(BK212:BK216)</f>
        <v>0</v>
      </c>
    </row>
    <row r="212" spans="1:65" s="2" customFormat="1" ht="16.5" customHeight="1">
      <c r="A212" s="40"/>
      <c r="B212" s="41"/>
      <c r="C212" s="206" t="s">
        <v>295</v>
      </c>
      <c r="D212" s="206" t="s">
        <v>131</v>
      </c>
      <c r="E212" s="207" t="s">
        <v>296</v>
      </c>
      <c r="F212" s="208" t="s">
        <v>297</v>
      </c>
      <c r="G212" s="209" t="s">
        <v>168</v>
      </c>
      <c r="H212" s="210">
        <v>0.33</v>
      </c>
      <c r="I212" s="211"/>
      <c r="J212" s="212">
        <f>ROUND(I212*H212,2)</f>
        <v>0</v>
      </c>
      <c r="K212" s="208" t="s">
        <v>135</v>
      </c>
      <c r="L212" s="46"/>
      <c r="M212" s="213" t="s">
        <v>32</v>
      </c>
      <c r="N212" s="214" t="s">
        <v>53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136</v>
      </c>
      <c r="AT212" s="217" t="s">
        <v>131</v>
      </c>
      <c r="AU212" s="217" t="s">
        <v>21</v>
      </c>
      <c r="AY212" s="18" t="s">
        <v>129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90</v>
      </c>
      <c r="BK212" s="218">
        <f>ROUND(I212*H212,2)</f>
        <v>0</v>
      </c>
      <c r="BL212" s="18" t="s">
        <v>136</v>
      </c>
      <c r="BM212" s="217" t="s">
        <v>298</v>
      </c>
    </row>
    <row r="213" spans="1:47" s="2" customFormat="1" ht="12">
      <c r="A213" s="40"/>
      <c r="B213" s="41"/>
      <c r="C213" s="42"/>
      <c r="D213" s="219" t="s">
        <v>138</v>
      </c>
      <c r="E213" s="42"/>
      <c r="F213" s="220" t="s">
        <v>299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8" t="s">
        <v>138</v>
      </c>
      <c r="AU213" s="18" t="s">
        <v>21</v>
      </c>
    </row>
    <row r="214" spans="1:51" s="13" customFormat="1" ht="12">
      <c r="A214" s="13"/>
      <c r="B214" s="224"/>
      <c r="C214" s="225"/>
      <c r="D214" s="226" t="s">
        <v>140</v>
      </c>
      <c r="E214" s="227" t="s">
        <v>32</v>
      </c>
      <c r="F214" s="228" t="s">
        <v>300</v>
      </c>
      <c r="G214" s="225"/>
      <c r="H214" s="229">
        <v>0.33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140</v>
      </c>
      <c r="AU214" s="235" t="s">
        <v>21</v>
      </c>
      <c r="AV214" s="13" t="s">
        <v>21</v>
      </c>
      <c r="AW214" s="13" t="s">
        <v>41</v>
      </c>
      <c r="AX214" s="13" t="s">
        <v>82</v>
      </c>
      <c r="AY214" s="235" t="s">
        <v>129</v>
      </c>
    </row>
    <row r="215" spans="1:51" s="14" customFormat="1" ht="12">
      <c r="A215" s="14"/>
      <c r="B215" s="236"/>
      <c r="C215" s="237"/>
      <c r="D215" s="226" t="s">
        <v>140</v>
      </c>
      <c r="E215" s="238" t="s">
        <v>32</v>
      </c>
      <c r="F215" s="239" t="s">
        <v>301</v>
      </c>
      <c r="G215" s="237"/>
      <c r="H215" s="238" t="s">
        <v>32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140</v>
      </c>
      <c r="AU215" s="245" t="s">
        <v>21</v>
      </c>
      <c r="AV215" s="14" t="s">
        <v>90</v>
      </c>
      <c r="AW215" s="14" t="s">
        <v>41</v>
      </c>
      <c r="AX215" s="14" t="s">
        <v>82</v>
      </c>
      <c r="AY215" s="245" t="s">
        <v>129</v>
      </c>
    </row>
    <row r="216" spans="1:51" s="15" customFormat="1" ht="12">
      <c r="A216" s="15"/>
      <c r="B216" s="246"/>
      <c r="C216" s="247"/>
      <c r="D216" s="226" t="s">
        <v>140</v>
      </c>
      <c r="E216" s="248" t="s">
        <v>32</v>
      </c>
      <c r="F216" s="249" t="s">
        <v>143</v>
      </c>
      <c r="G216" s="247"/>
      <c r="H216" s="250">
        <v>0.33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6" t="s">
        <v>140</v>
      </c>
      <c r="AU216" s="256" t="s">
        <v>21</v>
      </c>
      <c r="AV216" s="15" t="s">
        <v>136</v>
      </c>
      <c r="AW216" s="15" t="s">
        <v>41</v>
      </c>
      <c r="AX216" s="15" t="s">
        <v>90</v>
      </c>
      <c r="AY216" s="256" t="s">
        <v>129</v>
      </c>
    </row>
    <row r="217" spans="1:63" s="12" customFormat="1" ht="22.8" customHeight="1">
      <c r="A217" s="12"/>
      <c r="B217" s="190"/>
      <c r="C217" s="191"/>
      <c r="D217" s="192" t="s">
        <v>81</v>
      </c>
      <c r="E217" s="204" t="s">
        <v>158</v>
      </c>
      <c r="F217" s="204" t="s">
        <v>302</v>
      </c>
      <c r="G217" s="191"/>
      <c r="H217" s="191"/>
      <c r="I217" s="194"/>
      <c r="J217" s="205">
        <f>BK217</f>
        <v>0</v>
      </c>
      <c r="K217" s="191"/>
      <c r="L217" s="196"/>
      <c r="M217" s="197"/>
      <c r="N217" s="198"/>
      <c r="O217" s="198"/>
      <c r="P217" s="199">
        <f>SUM(P218:P238)</f>
        <v>0</v>
      </c>
      <c r="Q217" s="198"/>
      <c r="R217" s="199">
        <f>SUM(R218:R238)</f>
        <v>0</v>
      </c>
      <c r="S217" s="198"/>
      <c r="T217" s="200">
        <f>SUM(T218:T238)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1" t="s">
        <v>90</v>
      </c>
      <c r="AT217" s="202" t="s">
        <v>81</v>
      </c>
      <c r="AU217" s="202" t="s">
        <v>90</v>
      </c>
      <c r="AY217" s="201" t="s">
        <v>129</v>
      </c>
      <c r="BK217" s="203">
        <f>SUM(BK218:BK238)</f>
        <v>0</v>
      </c>
    </row>
    <row r="218" spans="1:65" s="2" customFormat="1" ht="21.75" customHeight="1">
      <c r="A218" s="40"/>
      <c r="B218" s="41"/>
      <c r="C218" s="206" t="s">
        <v>303</v>
      </c>
      <c r="D218" s="206" t="s">
        <v>131</v>
      </c>
      <c r="E218" s="207" t="s">
        <v>304</v>
      </c>
      <c r="F218" s="208" t="s">
        <v>305</v>
      </c>
      <c r="G218" s="209" t="s">
        <v>134</v>
      </c>
      <c r="H218" s="210">
        <v>21</v>
      </c>
      <c r="I218" s="211"/>
      <c r="J218" s="212">
        <f>ROUND(I218*H218,2)</f>
        <v>0</v>
      </c>
      <c r="K218" s="208" t="s">
        <v>135</v>
      </c>
      <c r="L218" s="46"/>
      <c r="M218" s="213" t="s">
        <v>32</v>
      </c>
      <c r="N218" s="214" t="s">
        <v>53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136</v>
      </c>
      <c r="AT218" s="217" t="s">
        <v>131</v>
      </c>
      <c r="AU218" s="217" t="s">
        <v>21</v>
      </c>
      <c r="AY218" s="18" t="s">
        <v>129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90</v>
      </c>
      <c r="BK218" s="218">
        <f>ROUND(I218*H218,2)</f>
        <v>0</v>
      </c>
      <c r="BL218" s="18" t="s">
        <v>136</v>
      </c>
      <c r="BM218" s="217" t="s">
        <v>306</v>
      </c>
    </row>
    <row r="219" spans="1:47" s="2" customFormat="1" ht="12">
      <c r="A219" s="40"/>
      <c r="B219" s="41"/>
      <c r="C219" s="42"/>
      <c r="D219" s="219" t="s">
        <v>138</v>
      </c>
      <c r="E219" s="42"/>
      <c r="F219" s="220" t="s">
        <v>307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8" t="s">
        <v>138</v>
      </c>
      <c r="AU219" s="18" t="s">
        <v>21</v>
      </c>
    </row>
    <row r="220" spans="1:51" s="13" customFormat="1" ht="12">
      <c r="A220" s="13"/>
      <c r="B220" s="224"/>
      <c r="C220" s="225"/>
      <c r="D220" s="226" t="s">
        <v>140</v>
      </c>
      <c r="E220" s="227" t="s">
        <v>32</v>
      </c>
      <c r="F220" s="228" t="s">
        <v>308</v>
      </c>
      <c r="G220" s="225"/>
      <c r="H220" s="229">
        <v>21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140</v>
      </c>
      <c r="AU220" s="235" t="s">
        <v>21</v>
      </c>
      <c r="AV220" s="13" t="s">
        <v>21</v>
      </c>
      <c r="AW220" s="13" t="s">
        <v>41</v>
      </c>
      <c r="AX220" s="13" t="s">
        <v>82</v>
      </c>
      <c r="AY220" s="235" t="s">
        <v>129</v>
      </c>
    </row>
    <row r="221" spans="1:51" s="14" customFormat="1" ht="12">
      <c r="A221" s="14"/>
      <c r="B221" s="236"/>
      <c r="C221" s="237"/>
      <c r="D221" s="226" t="s">
        <v>140</v>
      </c>
      <c r="E221" s="238" t="s">
        <v>32</v>
      </c>
      <c r="F221" s="239" t="s">
        <v>309</v>
      </c>
      <c r="G221" s="237"/>
      <c r="H221" s="238" t="s">
        <v>32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140</v>
      </c>
      <c r="AU221" s="245" t="s">
        <v>21</v>
      </c>
      <c r="AV221" s="14" t="s">
        <v>90</v>
      </c>
      <c r="AW221" s="14" t="s">
        <v>41</v>
      </c>
      <c r="AX221" s="14" t="s">
        <v>82</v>
      </c>
      <c r="AY221" s="245" t="s">
        <v>129</v>
      </c>
    </row>
    <row r="222" spans="1:51" s="15" customFormat="1" ht="12">
      <c r="A222" s="15"/>
      <c r="B222" s="246"/>
      <c r="C222" s="247"/>
      <c r="D222" s="226" t="s">
        <v>140</v>
      </c>
      <c r="E222" s="248" t="s">
        <v>32</v>
      </c>
      <c r="F222" s="249" t="s">
        <v>143</v>
      </c>
      <c r="G222" s="247"/>
      <c r="H222" s="250">
        <v>21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140</v>
      </c>
      <c r="AU222" s="256" t="s">
        <v>21</v>
      </c>
      <c r="AV222" s="15" t="s">
        <v>136</v>
      </c>
      <c r="AW222" s="15" t="s">
        <v>41</v>
      </c>
      <c r="AX222" s="15" t="s">
        <v>90</v>
      </c>
      <c r="AY222" s="256" t="s">
        <v>129</v>
      </c>
    </row>
    <row r="223" spans="1:65" s="2" customFormat="1" ht="21.75" customHeight="1">
      <c r="A223" s="40"/>
      <c r="B223" s="41"/>
      <c r="C223" s="206" t="s">
        <v>310</v>
      </c>
      <c r="D223" s="206" t="s">
        <v>131</v>
      </c>
      <c r="E223" s="207" t="s">
        <v>311</v>
      </c>
      <c r="F223" s="208" t="s">
        <v>312</v>
      </c>
      <c r="G223" s="209" t="s">
        <v>134</v>
      </c>
      <c r="H223" s="210">
        <v>17</v>
      </c>
      <c r="I223" s="211"/>
      <c r="J223" s="212">
        <f>ROUND(I223*H223,2)</f>
        <v>0</v>
      </c>
      <c r="K223" s="208" t="s">
        <v>135</v>
      </c>
      <c r="L223" s="46"/>
      <c r="M223" s="213" t="s">
        <v>32</v>
      </c>
      <c r="N223" s="214" t="s">
        <v>53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136</v>
      </c>
      <c r="AT223" s="217" t="s">
        <v>131</v>
      </c>
      <c r="AU223" s="217" t="s">
        <v>21</v>
      </c>
      <c r="AY223" s="18" t="s">
        <v>129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90</v>
      </c>
      <c r="BK223" s="218">
        <f>ROUND(I223*H223,2)</f>
        <v>0</v>
      </c>
      <c r="BL223" s="18" t="s">
        <v>136</v>
      </c>
      <c r="BM223" s="217" t="s">
        <v>313</v>
      </c>
    </row>
    <row r="224" spans="1:47" s="2" customFormat="1" ht="12">
      <c r="A224" s="40"/>
      <c r="B224" s="41"/>
      <c r="C224" s="42"/>
      <c r="D224" s="219" t="s">
        <v>138</v>
      </c>
      <c r="E224" s="42"/>
      <c r="F224" s="220" t="s">
        <v>314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8" t="s">
        <v>138</v>
      </c>
      <c r="AU224" s="18" t="s">
        <v>21</v>
      </c>
    </row>
    <row r="225" spans="1:51" s="13" customFormat="1" ht="12">
      <c r="A225" s="13"/>
      <c r="B225" s="224"/>
      <c r="C225" s="225"/>
      <c r="D225" s="226" t="s">
        <v>140</v>
      </c>
      <c r="E225" s="227" t="s">
        <v>32</v>
      </c>
      <c r="F225" s="228" t="s">
        <v>230</v>
      </c>
      <c r="G225" s="225"/>
      <c r="H225" s="229">
        <v>17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140</v>
      </c>
      <c r="AU225" s="235" t="s">
        <v>21</v>
      </c>
      <c r="AV225" s="13" t="s">
        <v>21</v>
      </c>
      <c r="AW225" s="13" t="s">
        <v>41</v>
      </c>
      <c r="AX225" s="13" t="s">
        <v>82</v>
      </c>
      <c r="AY225" s="235" t="s">
        <v>129</v>
      </c>
    </row>
    <row r="226" spans="1:51" s="14" customFormat="1" ht="12">
      <c r="A226" s="14"/>
      <c r="B226" s="236"/>
      <c r="C226" s="237"/>
      <c r="D226" s="226" t="s">
        <v>140</v>
      </c>
      <c r="E226" s="238" t="s">
        <v>32</v>
      </c>
      <c r="F226" s="239" t="s">
        <v>315</v>
      </c>
      <c r="G226" s="237"/>
      <c r="H226" s="238" t="s">
        <v>32</v>
      </c>
      <c r="I226" s="240"/>
      <c r="J226" s="237"/>
      <c r="K226" s="237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140</v>
      </c>
      <c r="AU226" s="245" t="s">
        <v>21</v>
      </c>
      <c r="AV226" s="14" t="s">
        <v>90</v>
      </c>
      <c r="AW226" s="14" t="s">
        <v>41</v>
      </c>
      <c r="AX226" s="14" t="s">
        <v>82</v>
      </c>
      <c r="AY226" s="245" t="s">
        <v>129</v>
      </c>
    </row>
    <row r="227" spans="1:51" s="15" customFormat="1" ht="12">
      <c r="A227" s="15"/>
      <c r="B227" s="246"/>
      <c r="C227" s="247"/>
      <c r="D227" s="226" t="s">
        <v>140</v>
      </c>
      <c r="E227" s="248" t="s">
        <v>32</v>
      </c>
      <c r="F227" s="249" t="s">
        <v>143</v>
      </c>
      <c r="G227" s="247"/>
      <c r="H227" s="250">
        <v>17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6" t="s">
        <v>140</v>
      </c>
      <c r="AU227" s="256" t="s">
        <v>21</v>
      </c>
      <c r="AV227" s="15" t="s">
        <v>136</v>
      </c>
      <c r="AW227" s="15" t="s">
        <v>41</v>
      </c>
      <c r="AX227" s="15" t="s">
        <v>90</v>
      </c>
      <c r="AY227" s="256" t="s">
        <v>129</v>
      </c>
    </row>
    <row r="228" spans="1:65" s="2" customFormat="1" ht="16.5" customHeight="1">
      <c r="A228" s="40"/>
      <c r="B228" s="41"/>
      <c r="C228" s="206" t="s">
        <v>141</v>
      </c>
      <c r="D228" s="206" t="s">
        <v>131</v>
      </c>
      <c r="E228" s="207" t="s">
        <v>316</v>
      </c>
      <c r="F228" s="208" t="s">
        <v>317</v>
      </c>
      <c r="G228" s="209" t="s">
        <v>134</v>
      </c>
      <c r="H228" s="210">
        <v>107</v>
      </c>
      <c r="I228" s="211"/>
      <c r="J228" s="212">
        <f>ROUND(I228*H228,2)</f>
        <v>0</v>
      </c>
      <c r="K228" s="208" t="s">
        <v>32</v>
      </c>
      <c r="L228" s="46"/>
      <c r="M228" s="213" t="s">
        <v>32</v>
      </c>
      <c r="N228" s="214" t="s">
        <v>53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136</v>
      </c>
      <c r="AT228" s="217" t="s">
        <v>131</v>
      </c>
      <c r="AU228" s="217" t="s">
        <v>21</v>
      </c>
      <c r="AY228" s="18" t="s">
        <v>129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90</v>
      </c>
      <c r="BK228" s="218">
        <f>ROUND(I228*H228,2)</f>
        <v>0</v>
      </c>
      <c r="BL228" s="18" t="s">
        <v>136</v>
      </c>
      <c r="BM228" s="217" t="s">
        <v>318</v>
      </c>
    </row>
    <row r="229" spans="1:51" s="13" customFormat="1" ht="12">
      <c r="A229" s="13"/>
      <c r="B229" s="224"/>
      <c r="C229" s="225"/>
      <c r="D229" s="226" t="s">
        <v>140</v>
      </c>
      <c r="E229" s="227" t="s">
        <v>32</v>
      </c>
      <c r="F229" s="228" t="s">
        <v>154</v>
      </c>
      <c r="G229" s="225"/>
      <c r="H229" s="229">
        <v>107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140</v>
      </c>
      <c r="AU229" s="235" t="s">
        <v>21</v>
      </c>
      <c r="AV229" s="13" t="s">
        <v>21</v>
      </c>
      <c r="AW229" s="13" t="s">
        <v>41</v>
      </c>
      <c r="AX229" s="13" t="s">
        <v>82</v>
      </c>
      <c r="AY229" s="235" t="s">
        <v>129</v>
      </c>
    </row>
    <row r="230" spans="1:51" s="14" customFormat="1" ht="12">
      <c r="A230" s="14"/>
      <c r="B230" s="236"/>
      <c r="C230" s="237"/>
      <c r="D230" s="226" t="s">
        <v>140</v>
      </c>
      <c r="E230" s="238" t="s">
        <v>32</v>
      </c>
      <c r="F230" s="239" t="s">
        <v>164</v>
      </c>
      <c r="G230" s="237"/>
      <c r="H230" s="238" t="s">
        <v>32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140</v>
      </c>
      <c r="AU230" s="245" t="s">
        <v>21</v>
      </c>
      <c r="AV230" s="14" t="s">
        <v>90</v>
      </c>
      <c r="AW230" s="14" t="s">
        <v>41</v>
      </c>
      <c r="AX230" s="14" t="s">
        <v>82</v>
      </c>
      <c r="AY230" s="245" t="s">
        <v>129</v>
      </c>
    </row>
    <row r="231" spans="1:51" s="15" customFormat="1" ht="12">
      <c r="A231" s="15"/>
      <c r="B231" s="246"/>
      <c r="C231" s="247"/>
      <c r="D231" s="226" t="s">
        <v>140</v>
      </c>
      <c r="E231" s="248" t="s">
        <v>32</v>
      </c>
      <c r="F231" s="249" t="s">
        <v>143</v>
      </c>
      <c r="G231" s="247"/>
      <c r="H231" s="250">
        <v>107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6" t="s">
        <v>140</v>
      </c>
      <c r="AU231" s="256" t="s">
        <v>21</v>
      </c>
      <c r="AV231" s="15" t="s">
        <v>136</v>
      </c>
      <c r="AW231" s="15" t="s">
        <v>41</v>
      </c>
      <c r="AX231" s="15" t="s">
        <v>90</v>
      </c>
      <c r="AY231" s="256" t="s">
        <v>129</v>
      </c>
    </row>
    <row r="232" spans="1:65" s="2" customFormat="1" ht="16.5" customHeight="1">
      <c r="A232" s="40"/>
      <c r="B232" s="41"/>
      <c r="C232" s="206" t="s">
        <v>319</v>
      </c>
      <c r="D232" s="206" t="s">
        <v>131</v>
      </c>
      <c r="E232" s="207" t="s">
        <v>320</v>
      </c>
      <c r="F232" s="208" t="s">
        <v>321</v>
      </c>
      <c r="G232" s="209" t="s">
        <v>134</v>
      </c>
      <c r="H232" s="210">
        <v>107</v>
      </c>
      <c r="I232" s="211"/>
      <c r="J232" s="212">
        <f>ROUND(I232*H232,2)</f>
        <v>0</v>
      </c>
      <c r="K232" s="208" t="s">
        <v>32</v>
      </c>
      <c r="L232" s="46"/>
      <c r="M232" s="213" t="s">
        <v>32</v>
      </c>
      <c r="N232" s="214" t="s">
        <v>53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136</v>
      </c>
      <c r="AT232" s="217" t="s">
        <v>131</v>
      </c>
      <c r="AU232" s="217" t="s">
        <v>21</v>
      </c>
      <c r="AY232" s="18" t="s">
        <v>129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90</v>
      </c>
      <c r="BK232" s="218">
        <f>ROUND(I232*H232,2)</f>
        <v>0</v>
      </c>
      <c r="BL232" s="18" t="s">
        <v>136</v>
      </c>
      <c r="BM232" s="217" t="s">
        <v>322</v>
      </c>
    </row>
    <row r="233" spans="1:65" s="2" customFormat="1" ht="24.15" customHeight="1">
      <c r="A233" s="40"/>
      <c r="B233" s="41"/>
      <c r="C233" s="206" t="s">
        <v>323</v>
      </c>
      <c r="D233" s="206" t="s">
        <v>131</v>
      </c>
      <c r="E233" s="207" t="s">
        <v>324</v>
      </c>
      <c r="F233" s="208" t="s">
        <v>325</v>
      </c>
      <c r="G233" s="209" t="s">
        <v>134</v>
      </c>
      <c r="H233" s="210">
        <v>107</v>
      </c>
      <c r="I233" s="211"/>
      <c r="J233" s="212">
        <f>ROUND(I233*H233,2)</f>
        <v>0</v>
      </c>
      <c r="K233" s="208" t="s">
        <v>135</v>
      </c>
      <c r="L233" s="46"/>
      <c r="M233" s="213" t="s">
        <v>32</v>
      </c>
      <c r="N233" s="214" t="s">
        <v>53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136</v>
      </c>
      <c r="AT233" s="217" t="s">
        <v>131</v>
      </c>
      <c r="AU233" s="217" t="s">
        <v>21</v>
      </c>
      <c r="AY233" s="18" t="s">
        <v>129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90</v>
      </c>
      <c r="BK233" s="218">
        <f>ROUND(I233*H233,2)</f>
        <v>0</v>
      </c>
      <c r="BL233" s="18" t="s">
        <v>136</v>
      </c>
      <c r="BM233" s="217" t="s">
        <v>326</v>
      </c>
    </row>
    <row r="234" spans="1:47" s="2" customFormat="1" ht="12">
      <c r="A234" s="40"/>
      <c r="B234" s="41"/>
      <c r="C234" s="42"/>
      <c r="D234" s="219" t="s">
        <v>138</v>
      </c>
      <c r="E234" s="42"/>
      <c r="F234" s="220" t="s">
        <v>327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138</v>
      </c>
      <c r="AU234" s="18" t="s">
        <v>21</v>
      </c>
    </row>
    <row r="235" spans="1:51" s="13" customFormat="1" ht="12">
      <c r="A235" s="13"/>
      <c r="B235" s="224"/>
      <c r="C235" s="225"/>
      <c r="D235" s="226" t="s">
        <v>140</v>
      </c>
      <c r="E235" s="227" t="s">
        <v>32</v>
      </c>
      <c r="F235" s="228" t="s">
        <v>154</v>
      </c>
      <c r="G235" s="225"/>
      <c r="H235" s="229">
        <v>107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140</v>
      </c>
      <c r="AU235" s="235" t="s">
        <v>21</v>
      </c>
      <c r="AV235" s="13" t="s">
        <v>21</v>
      </c>
      <c r="AW235" s="13" t="s">
        <v>41</v>
      </c>
      <c r="AX235" s="13" t="s">
        <v>82</v>
      </c>
      <c r="AY235" s="235" t="s">
        <v>129</v>
      </c>
    </row>
    <row r="236" spans="1:51" s="14" customFormat="1" ht="12">
      <c r="A236" s="14"/>
      <c r="B236" s="236"/>
      <c r="C236" s="237"/>
      <c r="D236" s="226" t="s">
        <v>140</v>
      </c>
      <c r="E236" s="238" t="s">
        <v>32</v>
      </c>
      <c r="F236" s="239" t="s">
        <v>142</v>
      </c>
      <c r="G236" s="237"/>
      <c r="H236" s="238" t="s">
        <v>32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140</v>
      </c>
      <c r="AU236" s="245" t="s">
        <v>21</v>
      </c>
      <c r="AV236" s="14" t="s">
        <v>90</v>
      </c>
      <c r="AW236" s="14" t="s">
        <v>41</v>
      </c>
      <c r="AX236" s="14" t="s">
        <v>82</v>
      </c>
      <c r="AY236" s="245" t="s">
        <v>129</v>
      </c>
    </row>
    <row r="237" spans="1:51" s="15" customFormat="1" ht="12">
      <c r="A237" s="15"/>
      <c r="B237" s="246"/>
      <c r="C237" s="247"/>
      <c r="D237" s="226" t="s">
        <v>140</v>
      </c>
      <c r="E237" s="248" t="s">
        <v>32</v>
      </c>
      <c r="F237" s="249" t="s">
        <v>143</v>
      </c>
      <c r="G237" s="247"/>
      <c r="H237" s="250">
        <v>107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6" t="s">
        <v>140</v>
      </c>
      <c r="AU237" s="256" t="s">
        <v>21</v>
      </c>
      <c r="AV237" s="15" t="s">
        <v>136</v>
      </c>
      <c r="AW237" s="15" t="s">
        <v>41</v>
      </c>
      <c r="AX237" s="15" t="s">
        <v>90</v>
      </c>
      <c r="AY237" s="256" t="s">
        <v>129</v>
      </c>
    </row>
    <row r="238" spans="1:65" s="2" customFormat="1" ht="24.15" customHeight="1">
      <c r="A238" s="40"/>
      <c r="B238" s="41"/>
      <c r="C238" s="206" t="s">
        <v>328</v>
      </c>
      <c r="D238" s="206" t="s">
        <v>131</v>
      </c>
      <c r="E238" s="207" t="s">
        <v>329</v>
      </c>
      <c r="F238" s="208" t="s">
        <v>330</v>
      </c>
      <c r="G238" s="209" t="s">
        <v>134</v>
      </c>
      <c r="H238" s="210">
        <v>107</v>
      </c>
      <c r="I238" s="211"/>
      <c r="J238" s="212">
        <f>ROUND(I238*H238,2)</f>
        <v>0</v>
      </c>
      <c r="K238" s="208" t="s">
        <v>32</v>
      </c>
      <c r="L238" s="46"/>
      <c r="M238" s="213" t="s">
        <v>32</v>
      </c>
      <c r="N238" s="214" t="s">
        <v>53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136</v>
      </c>
      <c r="AT238" s="217" t="s">
        <v>131</v>
      </c>
      <c r="AU238" s="217" t="s">
        <v>21</v>
      </c>
      <c r="AY238" s="18" t="s">
        <v>129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90</v>
      </c>
      <c r="BK238" s="218">
        <f>ROUND(I238*H238,2)</f>
        <v>0</v>
      </c>
      <c r="BL238" s="18" t="s">
        <v>136</v>
      </c>
      <c r="BM238" s="217" t="s">
        <v>331</v>
      </c>
    </row>
    <row r="239" spans="1:63" s="12" customFormat="1" ht="22.8" customHeight="1">
      <c r="A239" s="12"/>
      <c r="B239" s="190"/>
      <c r="C239" s="191"/>
      <c r="D239" s="192" t="s">
        <v>81</v>
      </c>
      <c r="E239" s="204" t="s">
        <v>165</v>
      </c>
      <c r="F239" s="204" t="s">
        <v>332</v>
      </c>
      <c r="G239" s="191"/>
      <c r="H239" s="191"/>
      <c r="I239" s="194"/>
      <c r="J239" s="205">
        <f>BK239</f>
        <v>0</v>
      </c>
      <c r="K239" s="191"/>
      <c r="L239" s="196"/>
      <c r="M239" s="197"/>
      <c r="N239" s="198"/>
      <c r="O239" s="198"/>
      <c r="P239" s="199">
        <f>SUM(P240:P244)</f>
        <v>0</v>
      </c>
      <c r="Q239" s="198"/>
      <c r="R239" s="199">
        <f>SUM(R240:R244)</f>
        <v>0.08273143999999999</v>
      </c>
      <c r="S239" s="198"/>
      <c r="T239" s="200">
        <f>SUM(T240:T244)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1" t="s">
        <v>90</v>
      </c>
      <c r="AT239" s="202" t="s">
        <v>81</v>
      </c>
      <c r="AU239" s="202" t="s">
        <v>90</v>
      </c>
      <c r="AY239" s="201" t="s">
        <v>129</v>
      </c>
      <c r="BK239" s="203">
        <f>SUM(BK240:BK244)</f>
        <v>0</v>
      </c>
    </row>
    <row r="240" spans="1:65" s="2" customFormat="1" ht="16.5" customHeight="1">
      <c r="A240" s="40"/>
      <c r="B240" s="41"/>
      <c r="C240" s="206" t="s">
        <v>333</v>
      </c>
      <c r="D240" s="206" t="s">
        <v>131</v>
      </c>
      <c r="E240" s="207" t="s">
        <v>334</v>
      </c>
      <c r="F240" s="208" t="s">
        <v>335</v>
      </c>
      <c r="G240" s="209" t="s">
        <v>134</v>
      </c>
      <c r="H240" s="210">
        <v>100.892</v>
      </c>
      <c r="I240" s="211"/>
      <c r="J240" s="212">
        <f>ROUND(I240*H240,2)</f>
        <v>0</v>
      </c>
      <c r="K240" s="208" t="s">
        <v>135</v>
      </c>
      <c r="L240" s="46"/>
      <c r="M240" s="213" t="s">
        <v>32</v>
      </c>
      <c r="N240" s="214" t="s">
        <v>53</v>
      </c>
      <c r="O240" s="86"/>
      <c r="P240" s="215">
        <f>O240*H240</f>
        <v>0</v>
      </c>
      <c r="Q240" s="215">
        <v>0.00082</v>
      </c>
      <c r="R240" s="215">
        <f>Q240*H240</f>
        <v>0.08273143999999999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136</v>
      </c>
      <c r="AT240" s="217" t="s">
        <v>131</v>
      </c>
      <c r="AU240" s="217" t="s">
        <v>21</v>
      </c>
      <c r="AY240" s="18" t="s">
        <v>129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90</v>
      </c>
      <c r="BK240" s="218">
        <f>ROUND(I240*H240,2)</f>
        <v>0</v>
      </c>
      <c r="BL240" s="18" t="s">
        <v>136</v>
      </c>
      <c r="BM240" s="217" t="s">
        <v>336</v>
      </c>
    </row>
    <row r="241" spans="1:47" s="2" customFormat="1" ht="12">
      <c r="A241" s="40"/>
      <c r="B241" s="41"/>
      <c r="C241" s="42"/>
      <c r="D241" s="219" t="s">
        <v>138</v>
      </c>
      <c r="E241" s="42"/>
      <c r="F241" s="220" t="s">
        <v>337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8" t="s">
        <v>138</v>
      </c>
      <c r="AU241" s="18" t="s">
        <v>21</v>
      </c>
    </row>
    <row r="242" spans="1:51" s="13" customFormat="1" ht="12">
      <c r="A242" s="13"/>
      <c r="B242" s="224"/>
      <c r="C242" s="225"/>
      <c r="D242" s="226" t="s">
        <v>140</v>
      </c>
      <c r="E242" s="227" t="s">
        <v>32</v>
      </c>
      <c r="F242" s="228" t="s">
        <v>338</v>
      </c>
      <c r="G242" s="225"/>
      <c r="H242" s="229">
        <v>100.892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140</v>
      </c>
      <c r="AU242" s="235" t="s">
        <v>21</v>
      </c>
      <c r="AV242" s="13" t="s">
        <v>21</v>
      </c>
      <c r="AW242" s="13" t="s">
        <v>41</v>
      </c>
      <c r="AX242" s="13" t="s">
        <v>82</v>
      </c>
      <c r="AY242" s="235" t="s">
        <v>129</v>
      </c>
    </row>
    <row r="243" spans="1:51" s="14" customFormat="1" ht="12">
      <c r="A243" s="14"/>
      <c r="B243" s="236"/>
      <c r="C243" s="237"/>
      <c r="D243" s="226" t="s">
        <v>140</v>
      </c>
      <c r="E243" s="238" t="s">
        <v>32</v>
      </c>
      <c r="F243" s="239" t="s">
        <v>142</v>
      </c>
      <c r="G243" s="237"/>
      <c r="H243" s="238" t="s">
        <v>32</v>
      </c>
      <c r="I243" s="240"/>
      <c r="J243" s="237"/>
      <c r="K243" s="237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140</v>
      </c>
      <c r="AU243" s="245" t="s">
        <v>21</v>
      </c>
      <c r="AV243" s="14" t="s">
        <v>90</v>
      </c>
      <c r="AW243" s="14" t="s">
        <v>41</v>
      </c>
      <c r="AX243" s="14" t="s">
        <v>82</v>
      </c>
      <c r="AY243" s="245" t="s">
        <v>129</v>
      </c>
    </row>
    <row r="244" spans="1:51" s="15" customFormat="1" ht="12">
      <c r="A244" s="15"/>
      <c r="B244" s="246"/>
      <c r="C244" s="247"/>
      <c r="D244" s="226" t="s">
        <v>140</v>
      </c>
      <c r="E244" s="248" t="s">
        <v>32</v>
      </c>
      <c r="F244" s="249" t="s">
        <v>143</v>
      </c>
      <c r="G244" s="247"/>
      <c r="H244" s="250">
        <v>100.892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6" t="s">
        <v>140</v>
      </c>
      <c r="AU244" s="256" t="s">
        <v>21</v>
      </c>
      <c r="AV244" s="15" t="s">
        <v>136</v>
      </c>
      <c r="AW244" s="15" t="s">
        <v>41</v>
      </c>
      <c r="AX244" s="15" t="s">
        <v>90</v>
      </c>
      <c r="AY244" s="256" t="s">
        <v>129</v>
      </c>
    </row>
    <row r="245" spans="1:63" s="12" customFormat="1" ht="22.8" customHeight="1">
      <c r="A245" s="12"/>
      <c r="B245" s="190"/>
      <c r="C245" s="191"/>
      <c r="D245" s="192" t="s">
        <v>81</v>
      </c>
      <c r="E245" s="204" t="s">
        <v>183</v>
      </c>
      <c r="F245" s="204" t="s">
        <v>339</v>
      </c>
      <c r="G245" s="191"/>
      <c r="H245" s="191"/>
      <c r="I245" s="194"/>
      <c r="J245" s="205">
        <f>BK245</f>
        <v>0</v>
      </c>
      <c r="K245" s="191"/>
      <c r="L245" s="196"/>
      <c r="M245" s="197"/>
      <c r="N245" s="198"/>
      <c r="O245" s="198"/>
      <c r="P245" s="199">
        <f>SUM(P246:P393)</f>
        <v>0</v>
      </c>
      <c r="Q245" s="198"/>
      <c r="R245" s="199">
        <f>SUM(R246:R393)</f>
        <v>12.27311358</v>
      </c>
      <c r="S245" s="198"/>
      <c r="T245" s="200">
        <f>SUM(T246:T393)</f>
        <v>19.622099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1" t="s">
        <v>90</v>
      </c>
      <c r="AT245" s="202" t="s">
        <v>81</v>
      </c>
      <c r="AU245" s="202" t="s">
        <v>90</v>
      </c>
      <c r="AY245" s="201" t="s">
        <v>129</v>
      </c>
      <c r="BK245" s="203">
        <f>SUM(BK246:BK393)</f>
        <v>0</v>
      </c>
    </row>
    <row r="246" spans="1:65" s="2" customFormat="1" ht="16.5" customHeight="1">
      <c r="A246" s="40"/>
      <c r="B246" s="41"/>
      <c r="C246" s="206" t="s">
        <v>340</v>
      </c>
      <c r="D246" s="206" t="s">
        <v>131</v>
      </c>
      <c r="E246" s="207" t="s">
        <v>341</v>
      </c>
      <c r="F246" s="208" t="s">
        <v>342</v>
      </c>
      <c r="G246" s="209" t="s">
        <v>343</v>
      </c>
      <c r="H246" s="210">
        <v>1</v>
      </c>
      <c r="I246" s="211"/>
      <c r="J246" s="212">
        <f>ROUND(I246*H246,2)</f>
        <v>0</v>
      </c>
      <c r="K246" s="208" t="s">
        <v>32</v>
      </c>
      <c r="L246" s="46"/>
      <c r="M246" s="213" t="s">
        <v>32</v>
      </c>
      <c r="N246" s="214" t="s">
        <v>53</v>
      </c>
      <c r="O246" s="86"/>
      <c r="P246" s="215">
        <f>O246*H246</f>
        <v>0</v>
      </c>
      <c r="Q246" s="215">
        <v>0.00074</v>
      </c>
      <c r="R246" s="215">
        <f>Q246*H246</f>
        <v>0.00074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136</v>
      </c>
      <c r="AT246" s="217" t="s">
        <v>131</v>
      </c>
      <c r="AU246" s="217" t="s">
        <v>21</v>
      </c>
      <c r="AY246" s="18" t="s">
        <v>129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90</v>
      </c>
      <c r="BK246" s="218">
        <f>ROUND(I246*H246,2)</f>
        <v>0</v>
      </c>
      <c r="BL246" s="18" t="s">
        <v>136</v>
      </c>
      <c r="BM246" s="217" t="s">
        <v>344</v>
      </c>
    </row>
    <row r="247" spans="1:65" s="2" customFormat="1" ht="16.5" customHeight="1">
      <c r="A247" s="40"/>
      <c r="B247" s="41"/>
      <c r="C247" s="206" t="s">
        <v>345</v>
      </c>
      <c r="D247" s="206" t="s">
        <v>131</v>
      </c>
      <c r="E247" s="207" t="s">
        <v>346</v>
      </c>
      <c r="F247" s="208" t="s">
        <v>347</v>
      </c>
      <c r="G247" s="209" t="s">
        <v>161</v>
      </c>
      <c r="H247" s="210">
        <v>16</v>
      </c>
      <c r="I247" s="211"/>
      <c r="J247" s="212">
        <f>ROUND(I247*H247,2)</f>
        <v>0</v>
      </c>
      <c r="K247" s="208" t="s">
        <v>135</v>
      </c>
      <c r="L247" s="46"/>
      <c r="M247" s="213" t="s">
        <v>32</v>
      </c>
      <c r="N247" s="214" t="s">
        <v>53</v>
      </c>
      <c r="O247" s="86"/>
      <c r="P247" s="215">
        <f>O247*H247</f>
        <v>0</v>
      </c>
      <c r="Q247" s="215">
        <v>0.00074</v>
      </c>
      <c r="R247" s="215">
        <f>Q247*H247</f>
        <v>0.01184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136</v>
      </c>
      <c r="AT247" s="217" t="s">
        <v>131</v>
      </c>
      <c r="AU247" s="217" t="s">
        <v>21</v>
      </c>
      <c r="AY247" s="18" t="s">
        <v>129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90</v>
      </c>
      <c r="BK247" s="218">
        <f>ROUND(I247*H247,2)</f>
        <v>0</v>
      </c>
      <c r="BL247" s="18" t="s">
        <v>136</v>
      </c>
      <c r="BM247" s="217" t="s">
        <v>348</v>
      </c>
    </row>
    <row r="248" spans="1:47" s="2" customFormat="1" ht="12">
      <c r="A248" s="40"/>
      <c r="B248" s="41"/>
      <c r="C248" s="42"/>
      <c r="D248" s="219" t="s">
        <v>138</v>
      </c>
      <c r="E248" s="42"/>
      <c r="F248" s="220" t="s">
        <v>349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8" t="s">
        <v>138</v>
      </c>
      <c r="AU248" s="18" t="s">
        <v>21</v>
      </c>
    </row>
    <row r="249" spans="1:51" s="13" customFormat="1" ht="12">
      <c r="A249" s="13"/>
      <c r="B249" s="224"/>
      <c r="C249" s="225"/>
      <c r="D249" s="226" t="s">
        <v>140</v>
      </c>
      <c r="E249" s="227" t="s">
        <v>32</v>
      </c>
      <c r="F249" s="228" t="s">
        <v>350</v>
      </c>
      <c r="G249" s="225"/>
      <c r="H249" s="229">
        <v>16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140</v>
      </c>
      <c r="AU249" s="235" t="s">
        <v>21</v>
      </c>
      <c r="AV249" s="13" t="s">
        <v>21</v>
      </c>
      <c r="AW249" s="13" t="s">
        <v>41</v>
      </c>
      <c r="AX249" s="13" t="s">
        <v>82</v>
      </c>
      <c r="AY249" s="235" t="s">
        <v>129</v>
      </c>
    </row>
    <row r="250" spans="1:51" s="14" customFormat="1" ht="12">
      <c r="A250" s="14"/>
      <c r="B250" s="236"/>
      <c r="C250" s="237"/>
      <c r="D250" s="226" t="s">
        <v>140</v>
      </c>
      <c r="E250" s="238" t="s">
        <v>32</v>
      </c>
      <c r="F250" s="239" t="s">
        <v>142</v>
      </c>
      <c r="G250" s="237"/>
      <c r="H250" s="238" t="s">
        <v>32</v>
      </c>
      <c r="I250" s="240"/>
      <c r="J250" s="237"/>
      <c r="K250" s="237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140</v>
      </c>
      <c r="AU250" s="245" t="s">
        <v>21</v>
      </c>
      <c r="AV250" s="14" t="s">
        <v>90</v>
      </c>
      <c r="AW250" s="14" t="s">
        <v>41</v>
      </c>
      <c r="AX250" s="14" t="s">
        <v>82</v>
      </c>
      <c r="AY250" s="245" t="s">
        <v>129</v>
      </c>
    </row>
    <row r="251" spans="1:51" s="15" customFormat="1" ht="12">
      <c r="A251" s="15"/>
      <c r="B251" s="246"/>
      <c r="C251" s="247"/>
      <c r="D251" s="226" t="s">
        <v>140</v>
      </c>
      <c r="E251" s="248" t="s">
        <v>32</v>
      </c>
      <c r="F251" s="249" t="s">
        <v>143</v>
      </c>
      <c r="G251" s="247"/>
      <c r="H251" s="250">
        <v>16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6" t="s">
        <v>140</v>
      </c>
      <c r="AU251" s="256" t="s">
        <v>21</v>
      </c>
      <c r="AV251" s="15" t="s">
        <v>136</v>
      </c>
      <c r="AW251" s="15" t="s">
        <v>41</v>
      </c>
      <c r="AX251" s="15" t="s">
        <v>90</v>
      </c>
      <c r="AY251" s="256" t="s">
        <v>129</v>
      </c>
    </row>
    <row r="252" spans="1:65" s="2" customFormat="1" ht="21.75" customHeight="1">
      <c r="A252" s="40"/>
      <c r="B252" s="41"/>
      <c r="C252" s="257" t="s">
        <v>351</v>
      </c>
      <c r="D252" s="257" t="s">
        <v>241</v>
      </c>
      <c r="E252" s="258" t="s">
        <v>352</v>
      </c>
      <c r="F252" s="259" t="s">
        <v>353</v>
      </c>
      <c r="G252" s="260" t="s">
        <v>161</v>
      </c>
      <c r="H252" s="261">
        <v>16</v>
      </c>
      <c r="I252" s="262"/>
      <c r="J252" s="263">
        <f>ROUND(I252*H252,2)</f>
        <v>0</v>
      </c>
      <c r="K252" s="259" t="s">
        <v>32</v>
      </c>
      <c r="L252" s="264"/>
      <c r="M252" s="265" t="s">
        <v>32</v>
      </c>
      <c r="N252" s="266" t="s">
        <v>53</v>
      </c>
      <c r="O252" s="86"/>
      <c r="P252" s="215">
        <f>O252*H252</f>
        <v>0</v>
      </c>
      <c r="Q252" s="215">
        <v>0.0775</v>
      </c>
      <c r="R252" s="215">
        <f>Q252*H252</f>
        <v>1.24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177</v>
      </c>
      <c r="AT252" s="217" t="s">
        <v>241</v>
      </c>
      <c r="AU252" s="217" t="s">
        <v>21</v>
      </c>
      <c r="AY252" s="18" t="s">
        <v>129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90</v>
      </c>
      <c r="BK252" s="218">
        <f>ROUND(I252*H252,2)</f>
        <v>0</v>
      </c>
      <c r="BL252" s="18" t="s">
        <v>136</v>
      </c>
      <c r="BM252" s="217" t="s">
        <v>354</v>
      </c>
    </row>
    <row r="253" spans="1:65" s="2" customFormat="1" ht="16.5" customHeight="1">
      <c r="A253" s="40"/>
      <c r="B253" s="41"/>
      <c r="C253" s="206" t="s">
        <v>258</v>
      </c>
      <c r="D253" s="206" t="s">
        <v>131</v>
      </c>
      <c r="E253" s="207" t="s">
        <v>355</v>
      </c>
      <c r="F253" s="208" t="s">
        <v>356</v>
      </c>
      <c r="G253" s="209" t="s">
        <v>255</v>
      </c>
      <c r="H253" s="210">
        <v>4</v>
      </c>
      <c r="I253" s="211"/>
      <c r="J253" s="212">
        <f>ROUND(I253*H253,2)</f>
        <v>0</v>
      </c>
      <c r="K253" s="208" t="s">
        <v>135</v>
      </c>
      <c r="L253" s="46"/>
      <c r="M253" s="213" t="s">
        <v>32</v>
      </c>
      <c r="N253" s="214" t="s">
        <v>53</v>
      </c>
      <c r="O253" s="86"/>
      <c r="P253" s="215">
        <f>O253*H253</f>
        <v>0</v>
      </c>
      <c r="Q253" s="215">
        <v>0.0007</v>
      </c>
      <c r="R253" s="215">
        <f>Q253*H253</f>
        <v>0.0028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136</v>
      </c>
      <c r="AT253" s="217" t="s">
        <v>131</v>
      </c>
      <c r="AU253" s="217" t="s">
        <v>21</v>
      </c>
      <c r="AY253" s="18" t="s">
        <v>129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8" t="s">
        <v>90</v>
      </c>
      <c r="BK253" s="218">
        <f>ROUND(I253*H253,2)</f>
        <v>0</v>
      </c>
      <c r="BL253" s="18" t="s">
        <v>136</v>
      </c>
      <c r="BM253" s="217" t="s">
        <v>357</v>
      </c>
    </row>
    <row r="254" spans="1:47" s="2" customFormat="1" ht="12">
      <c r="A254" s="40"/>
      <c r="B254" s="41"/>
      <c r="C254" s="42"/>
      <c r="D254" s="219" t="s">
        <v>138</v>
      </c>
      <c r="E254" s="42"/>
      <c r="F254" s="220" t="s">
        <v>358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8" t="s">
        <v>138</v>
      </c>
      <c r="AU254" s="18" t="s">
        <v>21</v>
      </c>
    </row>
    <row r="255" spans="1:51" s="13" customFormat="1" ht="12">
      <c r="A255" s="13"/>
      <c r="B255" s="224"/>
      <c r="C255" s="225"/>
      <c r="D255" s="226" t="s">
        <v>140</v>
      </c>
      <c r="E255" s="227" t="s">
        <v>32</v>
      </c>
      <c r="F255" s="228" t="s">
        <v>359</v>
      </c>
      <c r="G255" s="225"/>
      <c r="H255" s="229">
        <v>4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140</v>
      </c>
      <c r="AU255" s="235" t="s">
        <v>21</v>
      </c>
      <c r="AV255" s="13" t="s">
        <v>21</v>
      </c>
      <c r="AW255" s="13" t="s">
        <v>41</v>
      </c>
      <c r="AX255" s="13" t="s">
        <v>82</v>
      </c>
      <c r="AY255" s="235" t="s">
        <v>129</v>
      </c>
    </row>
    <row r="256" spans="1:51" s="14" customFormat="1" ht="12">
      <c r="A256" s="14"/>
      <c r="B256" s="236"/>
      <c r="C256" s="237"/>
      <c r="D256" s="226" t="s">
        <v>140</v>
      </c>
      <c r="E256" s="238" t="s">
        <v>32</v>
      </c>
      <c r="F256" s="239" t="s">
        <v>142</v>
      </c>
      <c r="G256" s="237"/>
      <c r="H256" s="238" t="s">
        <v>32</v>
      </c>
      <c r="I256" s="240"/>
      <c r="J256" s="237"/>
      <c r="K256" s="237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140</v>
      </c>
      <c r="AU256" s="245" t="s">
        <v>21</v>
      </c>
      <c r="AV256" s="14" t="s">
        <v>90</v>
      </c>
      <c r="AW256" s="14" t="s">
        <v>41</v>
      </c>
      <c r="AX256" s="14" t="s">
        <v>82</v>
      </c>
      <c r="AY256" s="245" t="s">
        <v>129</v>
      </c>
    </row>
    <row r="257" spans="1:51" s="15" customFormat="1" ht="12">
      <c r="A257" s="15"/>
      <c r="B257" s="246"/>
      <c r="C257" s="247"/>
      <c r="D257" s="226" t="s">
        <v>140</v>
      </c>
      <c r="E257" s="248" t="s">
        <v>32</v>
      </c>
      <c r="F257" s="249" t="s">
        <v>143</v>
      </c>
      <c r="G257" s="247"/>
      <c r="H257" s="250">
        <v>4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6" t="s">
        <v>140</v>
      </c>
      <c r="AU257" s="256" t="s">
        <v>21</v>
      </c>
      <c r="AV257" s="15" t="s">
        <v>136</v>
      </c>
      <c r="AW257" s="15" t="s">
        <v>41</v>
      </c>
      <c r="AX257" s="15" t="s">
        <v>90</v>
      </c>
      <c r="AY257" s="256" t="s">
        <v>129</v>
      </c>
    </row>
    <row r="258" spans="1:65" s="2" customFormat="1" ht="16.5" customHeight="1">
      <c r="A258" s="40"/>
      <c r="B258" s="41"/>
      <c r="C258" s="257" t="s">
        <v>360</v>
      </c>
      <c r="D258" s="257" t="s">
        <v>241</v>
      </c>
      <c r="E258" s="258" t="s">
        <v>361</v>
      </c>
      <c r="F258" s="259" t="s">
        <v>362</v>
      </c>
      <c r="G258" s="260" t="s">
        <v>255</v>
      </c>
      <c r="H258" s="261">
        <v>2</v>
      </c>
      <c r="I258" s="262"/>
      <c r="J258" s="263">
        <f>ROUND(I258*H258,2)</f>
        <v>0</v>
      </c>
      <c r="K258" s="259" t="s">
        <v>135</v>
      </c>
      <c r="L258" s="264"/>
      <c r="M258" s="265" t="s">
        <v>32</v>
      </c>
      <c r="N258" s="266" t="s">
        <v>53</v>
      </c>
      <c r="O258" s="86"/>
      <c r="P258" s="215">
        <f>O258*H258</f>
        <v>0</v>
      </c>
      <c r="Q258" s="215">
        <v>0.004</v>
      </c>
      <c r="R258" s="215">
        <f>Q258*H258</f>
        <v>0.008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177</v>
      </c>
      <c r="AT258" s="217" t="s">
        <v>241</v>
      </c>
      <c r="AU258" s="217" t="s">
        <v>21</v>
      </c>
      <c r="AY258" s="18" t="s">
        <v>129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90</v>
      </c>
      <c r="BK258" s="218">
        <f>ROUND(I258*H258,2)</f>
        <v>0</v>
      </c>
      <c r="BL258" s="18" t="s">
        <v>136</v>
      </c>
      <c r="BM258" s="217" t="s">
        <v>363</v>
      </c>
    </row>
    <row r="259" spans="1:65" s="2" customFormat="1" ht="16.5" customHeight="1">
      <c r="A259" s="40"/>
      <c r="B259" s="41"/>
      <c r="C259" s="257" t="s">
        <v>364</v>
      </c>
      <c r="D259" s="257" t="s">
        <v>241</v>
      </c>
      <c r="E259" s="258" t="s">
        <v>365</v>
      </c>
      <c r="F259" s="259" t="s">
        <v>366</v>
      </c>
      <c r="G259" s="260" t="s">
        <v>255</v>
      </c>
      <c r="H259" s="261">
        <v>2</v>
      </c>
      <c r="I259" s="262"/>
      <c r="J259" s="263">
        <f>ROUND(I259*H259,2)</f>
        <v>0</v>
      </c>
      <c r="K259" s="259" t="s">
        <v>135</v>
      </c>
      <c r="L259" s="264"/>
      <c r="M259" s="265" t="s">
        <v>32</v>
      </c>
      <c r="N259" s="266" t="s">
        <v>53</v>
      </c>
      <c r="O259" s="86"/>
      <c r="P259" s="215">
        <f>O259*H259</f>
        <v>0</v>
      </c>
      <c r="Q259" s="215">
        <v>0.0025</v>
      </c>
      <c r="R259" s="215">
        <f>Q259*H259</f>
        <v>0.005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177</v>
      </c>
      <c r="AT259" s="217" t="s">
        <v>241</v>
      </c>
      <c r="AU259" s="217" t="s">
        <v>21</v>
      </c>
      <c r="AY259" s="18" t="s">
        <v>129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90</v>
      </c>
      <c r="BK259" s="218">
        <f>ROUND(I259*H259,2)</f>
        <v>0</v>
      </c>
      <c r="BL259" s="18" t="s">
        <v>136</v>
      </c>
      <c r="BM259" s="217" t="s">
        <v>367</v>
      </c>
    </row>
    <row r="260" spans="1:65" s="2" customFormat="1" ht="16.5" customHeight="1">
      <c r="A260" s="40"/>
      <c r="B260" s="41"/>
      <c r="C260" s="206" t="s">
        <v>368</v>
      </c>
      <c r="D260" s="206" t="s">
        <v>131</v>
      </c>
      <c r="E260" s="207" t="s">
        <v>369</v>
      </c>
      <c r="F260" s="208" t="s">
        <v>370</v>
      </c>
      <c r="G260" s="209" t="s">
        <v>255</v>
      </c>
      <c r="H260" s="210">
        <v>2</v>
      </c>
      <c r="I260" s="211"/>
      <c r="J260" s="212">
        <f>ROUND(I260*H260,2)</f>
        <v>0</v>
      </c>
      <c r="K260" s="208" t="s">
        <v>135</v>
      </c>
      <c r="L260" s="46"/>
      <c r="M260" s="213" t="s">
        <v>32</v>
      </c>
      <c r="N260" s="214" t="s">
        <v>53</v>
      </c>
      <c r="O260" s="86"/>
      <c r="P260" s="215">
        <f>O260*H260</f>
        <v>0</v>
      </c>
      <c r="Q260" s="215">
        <v>0.08112</v>
      </c>
      <c r="R260" s="215">
        <f>Q260*H260</f>
        <v>0.16224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136</v>
      </c>
      <c r="AT260" s="217" t="s">
        <v>131</v>
      </c>
      <c r="AU260" s="217" t="s">
        <v>21</v>
      </c>
      <c r="AY260" s="18" t="s">
        <v>129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90</v>
      </c>
      <c r="BK260" s="218">
        <f>ROUND(I260*H260,2)</f>
        <v>0</v>
      </c>
      <c r="BL260" s="18" t="s">
        <v>136</v>
      </c>
      <c r="BM260" s="217" t="s">
        <v>371</v>
      </c>
    </row>
    <row r="261" spans="1:47" s="2" customFormat="1" ht="12">
      <c r="A261" s="40"/>
      <c r="B261" s="41"/>
      <c r="C261" s="42"/>
      <c r="D261" s="219" t="s">
        <v>138</v>
      </c>
      <c r="E261" s="42"/>
      <c r="F261" s="220" t="s">
        <v>372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8" t="s">
        <v>138</v>
      </c>
      <c r="AU261" s="18" t="s">
        <v>21</v>
      </c>
    </row>
    <row r="262" spans="1:51" s="13" customFormat="1" ht="12">
      <c r="A262" s="13"/>
      <c r="B262" s="224"/>
      <c r="C262" s="225"/>
      <c r="D262" s="226" t="s">
        <v>140</v>
      </c>
      <c r="E262" s="227" t="s">
        <v>32</v>
      </c>
      <c r="F262" s="228" t="s">
        <v>21</v>
      </c>
      <c r="G262" s="225"/>
      <c r="H262" s="229">
        <v>2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140</v>
      </c>
      <c r="AU262" s="235" t="s">
        <v>21</v>
      </c>
      <c r="AV262" s="13" t="s">
        <v>21</v>
      </c>
      <c r="AW262" s="13" t="s">
        <v>41</v>
      </c>
      <c r="AX262" s="13" t="s">
        <v>82</v>
      </c>
      <c r="AY262" s="235" t="s">
        <v>129</v>
      </c>
    </row>
    <row r="263" spans="1:51" s="14" customFormat="1" ht="12">
      <c r="A263" s="14"/>
      <c r="B263" s="236"/>
      <c r="C263" s="237"/>
      <c r="D263" s="226" t="s">
        <v>140</v>
      </c>
      <c r="E263" s="238" t="s">
        <v>32</v>
      </c>
      <c r="F263" s="239" t="s">
        <v>142</v>
      </c>
      <c r="G263" s="237"/>
      <c r="H263" s="238" t="s">
        <v>32</v>
      </c>
      <c r="I263" s="240"/>
      <c r="J263" s="237"/>
      <c r="K263" s="237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140</v>
      </c>
      <c r="AU263" s="245" t="s">
        <v>21</v>
      </c>
      <c r="AV263" s="14" t="s">
        <v>90</v>
      </c>
      <c r="AW263" s="14" t="s">
        <v>41</v>
      </c>
      <c r="AX263" s="14" t="s">
        <v>82</v>
      </c>
      <c r="AY263" s="245" t="s">
        <v>129</v>
      </c>
    </row>
    <row r="264" spans="1:51" s="15" customFormat="1" ht="12">
      <c r="A264" s="15"/>
      <c r="B264" s="246"/>
      <c r="C264" s="247"/>
      <c r="D264" s="226" t="s">
        <v>140</v>
      </c>
      <c r="E264" s="248" t="s">
        <v>32</v>
      </c>
      <c r="F264" s="249" t="s">
        <v>143</v>
      </c>
      <c r="G264" s="247"/>
      <c r="H264" s="250">
        <v>2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6" t="s">
        <v>140</v>
      </c>
      <c r="AU264" s="256" t="s">
        <v>21</v>
      </c>
      <c r="AV264" s="15" t="s">
        <v>136</v>
      </c>
      <c r="AW264" s="15" t="s">
        <v>41</v>
      </c>
      <c r="AX264" s="15" t="s">
        <v>90</v>
      </c>
      <c r="AY264" s="256" t="s">
        <v>129</v>
      </c>
    </row>
    <row r="265" spans="1:65" s="2" customFormat="1" ht="16.5" customHeight="1">
      <c r="A265" s="40"/>
      <c r="B265" s="41"/>
      <c r="C265" s="206" t="s">
        <v>29</v>
      </c>
      <c r="D265" s="206" t="s">
        <v>131</v>
      </c>
      <c r="E265" s="207" t="s">
        <v>373</v>
      </c>
      <c r="F265" s="208" t="s">
        <v>374</v>
      </c>
      <c r="G265" s="209" t="s">
        <v>161</v>
      </c>
      <c r="H265" s="210">
        <v>43.2</v>
      </c>
      <c r="I265" s="211"/>
      <c r="J265" s="212">
        <f>ROUND(I265*H265,2)</f>
        <v>0</v>
      </c>
      <c r="K265" s="208" t="s">
        <v>135</v>
      </c>
      <c r="L265" s="46"/>
      <c r="M265" s="213" t="s">
        <v>32</v>
      </c>
      <c r="N265" s="214" t="s">
        <v>53</v>
      </c>
      <c r="O265" s="86"/>
      <c r="P265" s="215">
        <f>O265*H265</f>
        <v>0</v>
      </c>
      <c r="Q265" s="215">
        <v>0.00014</v>
      </c>
      <c r="R265" s="215">
        <f>Q265*H265</f>
        <v>0.0060479999999999996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136</v>
      </c>
      <c r="AT265" s="217" t="s">
        <v>131</v>
      </c>
      <c r="AU265" s="217" t="s">
        <v>21</v>
      </c>
      <c r="AY265" s="18" t="s">
        <v>129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8" t="s">
        <v>90</v>
      </c>
      <c r="BK265" s="218">
        <f>ROUND(I265*H265,2)</f>
        <v>0</v>
      </c>
      <c r="BL265" s="18" t="s">
        <v>136</v>
      </c>
      <c r="BM265" s="217" t="s">
        <v>375</v>
      </c>
    </row>
    <row r="266" spans="1:47" s="2" customFormat="1" ht="12">
      <c r="A266" s="40"/>
      <c r="B266" s="41"/>
      <c r="C266" s="42"/>
      <c r="D266" s="219" t="s">
        <v>138</v>
      </c>
      <c r="E266" s="42"/>
      <c r="F266" s="220" t="s">
        <v>376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8" t="s">
        <v>138</v>
      </c>
      <c r="AU266" s="18" t="s">
        <v>21</v>
      </c>
    </row>
    <row r="267" spans="1:51" s="13" customFormat="1" ht="12">
      <c r="A267" s="13"/>
      <c r="B267" s="224"/>
      <c r="C267" s="225"/>
      <c r="D267" s="226" t="s">
        <v>140</v>
      </c>
      <c r="E267" s="227" t="s">
        <v>32</v>
      </c>
      <c r="F267" s="228" t="s">
        <v>377</v>
      </c>
      <c r="G267" s="225"/>
      <c r="H267" s="229">
        <v>43.2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140</v>
      </c>
      <c r="AU267" s="235" t="s">
        <v>21</v>
      </c>
      <c r="AV267" s="13" t="s">
        <v>21</v>
      </c>
      <c r="AW267" s="13" t="s">
        <v>41</v>
      </c>
      <c r="AX267" s="13" t="s">
        <v>82</v>
      </c>
      <c r="AY267" s="235" t="s">
        <v>129</v>
      </c>
    </row>
    <row r="268" spans="1:51" s="14" customFormat="1" ht="12">
      <c r="A268" s="14"/>
      <c r="B268" s="236"/>
      <c r="C268" s="237"/>
      <c r="D268" s="226" t="s">
        <v>140</v>
      </c>
      <c r="E268" s="238" t="s">
        <v>32</v>
      </c>
      <c r="F268" s="239" t="s">
        <v>142</v>
      </c>
      <c r="G268" s="237"/>
      <c r="H268" s="238" t="s">
        <v>32</v>
      </c>
      <c r="I268" s="240"/>
      <c r="J268" s="237"/>
      <c r="K268" s="237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140</v>
      </c>
      <c r="AU268" s="245" t="s">
        <v>21</v>
      </c>
      <c r="AV268" s="14" t="s">
        <v>90</v>
      </c>
      <c r="AW268" s="14" t="s">
        <v>41</v>
      </c>
      <c r="AX268" s="14" t="s">
        <v>82</v>
      </c>
      <c r="AY268" s="245" t="s">
        <v>129</v>
      </c>
    </row>
    <row r="269" spans="1:51" s="15" customFormat="1" ht="12">
      <c r="A269" s="15"/>
      <c r="B269" s="246"/>
      <c r="C269" s="247"/>
      <c r="D269" s="226" t="s">
        <v>140</v>
      </c>
      <c r="E269" s="248" t="s">
        <v>32</v>
      </c>
      <c r="F269" s="249" t="s">
        <v>143</v>
      </c>
      <c r="G269" s="247"/>
      <c r="H269" s="250">
        <v>43.2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6" t="s">
        <v>140</v>
      </c>
      <c r="AU269" s="256" t="s">
        <v>21</v>
      </c>
      <c r="AV269" s="15" t="s">
        <v>136</v>
      </c>
      <c r="AW269" s="15" t="s">
        <v>41</v>
      </c>
      <c r="AX269" s="15" t="s">
        <v>90</v>
      </c>
      <c r="AY269" s="256" t="s">
        <v>129</v>
      </c>
    </row>
    <row r="270" spans="1:65" s="2" customFormat="1" ht="21.75" customHeight="1">
      <c r="A270" s="40"/>
      <c r="B270" s="41"/>
      <c r="C270" s="206" t="s">
        <v>378</v>
      </c>
      <c r="D270" s="206" t="s">
        <v>131</v>
      </c>
      <c r="E270" s="207" t="s">
        <v>379</v>
      </c>
      <c r="F270" s="208" t="s">
        <v>380</v>
      </c>
      <c r="G270" s="209" t="s">
        <v>161</v>
      </c>
      <c r="H270" s="210">
        <v>43.2</v>
      </c>
      <c r="I270" s="211"/>
      <c r="J270" s="212">
        <f>ROUND(I270*H270,2)</f>
        <v>0</v>
      </c>
      <c r="K270" s="208" t="s">
        <v>135</v>
      </c>
      <c r="L270" s="46"/>
      <c r="M270" s="213" t="s">
        <v>32</v>
      </c>
      <c r="N270" s="214" t="s">
        <v>53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136</v>
      </c>
      <c r="AT270" s="217" t="s">
        <v>131</v>
      </c>
      <c r="AU270" s="217" t="s">
        <v>21</v>
      </c>
      <c r="AY270" s="18" t="s">
        <v>129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8" t="s">
        <v>90</v>
      </c>
      <c r="BK270" s="218">
        <f>ROUND(I270*H270,2)</f>
        <v>0</v>
      </c>
      <c r="BL270" s="18" t="s">
        <v>136</v>
      </c>
      <c r="BM270" s="217" t="s">
        <v>381</v>
      </c>
    </row>
    <row r="271" spans="1:47" s="2" customFormat="1" ht="12">
      <c r="A271" s="40"/>
      <c r="B271" s="41"/>
      <c r="C271" s="42"/>
      <c r="D271" s="219" t="s">
        <v>138</v>
      </c>
      <c r="E271" s="42"/>
      <c r="F271" s="220" t="s">
        <v>382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8" t="s">
        <v>138</v>
      </c>
      <c r="AU271" s="18" t="s">
        <v>21</v>
      </c>
    </row>
    <row r="272" spans="1:51" s="13" customFormat="1" ht="12">
      <c r="A272" s="13"/>
      <c r="B272" s="224"/>
      <c r="C272" s="225"/>
      <c r="D272" s="226" t="s">
        <v>140</v>
      </c>
      <c r="E272" s="227" t="s">
        <v>32</v>
      </c>
      <c r="F272" s="228" t="s">
        <v>377</v>
      </c>
      <c r="G272" s="225"/>
      <c r="H272" s="229">
        <v>43.2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140</v>
      </c>
      <c r="AU272" s="235" t="s">
        <v>21</v>
      </c>
      <c r="AV272" s="13" t="s">
        <v>21</v>
      </c>
      <c r="AW272" s="13" t="s">
        <v>41</v>
      </c>
      <c r="AX272" s="13" t="s">
        <v>82</v>
      </c>
      <c r="AY272" s="235" t="s">
        <v>129</v>
      </c>
    </row>
    <row r="273" spans="1:51" s="14" customFormat="1" ht="12">
      <c r="A273" s="14"/>
      <c r="B273" s="236"/>
      <c r="C273" s="237"/>
      <c r="D273" s="226" t="s">
        <v>140</v>
      </c>
      <c r="E273" s="238" t="s">
        <v>32</v>
      </c>
      <c r="F273" s="239" t="s">
        <v>142</v>
      </c>
      <c r="G273" s="237"/>
      <c r="H273" s="238" t="s">
        <v>32</v>
      </c>
      <c r="I273" s="240"/>
      <c r="J273" s="237"/>
      <c r="K273" s="237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140</v>
      </c>
      <c r="AU273" s="245" t="s">
        <v>21</v>
      </c>
      <c r="AV273" s="14" t="s">
        <v>90</v>
      </c>
      <c r="AW273" s="14" t="s">
        <v>41</v>
      </c>
      <c r="AX273" s="14" t="s">
        <v>82</v>
      </c>
      <c r="AY273" s="245" t="s">
        <v>129</v>
      </c>
    </row>
    <row r="274" spans="1:51" s="15" customFormat="1" ht="12">
      <c r="A274" s="15"/>
      <c r="B274" s="246"/>
      <c r="C274" s="247"/>
      <c r="D274" s="226" t="s">
        <v>140</v>
      </c>
      <c r="E274" s="248" t="s">
        <v>32</v>
      </c>
      <c r="F274" s="249" t="s">
        <v>143</v>
      </c>
      <c r="G274" s="247"/>
      <c r="H274" s="250">
        <v>43.2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6" t="s">
        <v>140</v>
      </c>
      <c r="AU274" s="256" t="s">
        <v>21</v>
      </c>
      <c r="AV274" s="15" t="s">
        <v>136</v>
      </c>
      <c r="AW274" s="15" t="s">
        <v>41</v>
      </c>
      <c r="AX274" s="15" t="s">
        <v>90</v>
      </c>
      <c r="AY274" s="256" t="s">
        <v>129</v>
      </c>
    </row>
    <row r="275" spans="1:65" s="2" customFormat="1" ht="24.15" customHeight="1">
      <c r="A275" s="40"/>
      <c r="B275" s="41"/>
      <c r="C275" s="206" t="s">
        <v>383</v>
      </c>
      <c r="D275" s="206" t="s">
        <v>131</v>
      </c>
      <c r="E275" s="207" t="s">
        <v>384</v>
      </c>
      <c r="F275" s="208" t="s">
        <v>385</v>
      </c>
      <c r="G275" s="209" t="s">
        <v>161</v>
      </c>
      <c r="H275" s="210">
        <v>16.2</v>
      </c>
      <c r="I275" s="211"/>
      <c r="J275" s="212">
        <f>ROUND(I275*H275,2)</f>
        <v>0</v>
      </c>
      <c r="K275" s="208" t="s">
        <v>135</v>
      </c>
      <c r="L275" s="46"/>
      <c r="M275" s="213" t="s">
        <v>32</v>
      </c>
      <c r="N275" s="214" t="s">
        <v>53</v>
      </c>
      <c r="O275" s="86"/>
      <c r="P275" s="215">
        <f>O275*H275</f>
        <v>0</v>
      </c>
      <c r="Q275" s="215">
        <v>0.16849</v>
      </c>
      <c r="R275" s="215">
        <f>Q275*H275</f>
        <v>2.729538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136</v>
      </c>
      <c r="AT275" s="217" t="s">
        <v>131</v>
      </c>
      <c r="AU275" s="217" t="s">
        <v>21</v>
      </c>
      <c r="AY275" s="18" t="s">
        <v>129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90</v>
      </c>
      <c r="BK275" s="218">
        <f>ROUND(I275*H275,2)</f>
        <v>0</v>
      </c>
      <c r="BL275" s="18" t="s">
        <v>136</v>
      </c>
      <c r="BM275" s="217" t="s">
        <v>386</v>
      </c>
    </row>
    <row r="276" spans="1:47" s="2" customFormat="1" ht="12">
      <c r="A276" s="40"/>
      <c r="B276" s="41"/>
      <c r="C276" s="42"/>
      <c r="D276" s="219" t="s">
        <v>138</v>
      </c>
      <c r="E276" s="42"/>
      <c r="F276" s="220" t="s">
        <v>387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138</v>
      </c>
      <c r="AU276" s="18" t="s">
        <v>21</v>
      </c>
    </row>
    <row r="277" spans="1:51" s="13" customFormat="1" ht="12">
      <c r="A277" s="13"/>
      <c r="B277" s="224"/>
      <c r="C277" s="225"/>
      <c r="D277" s="226" t="s">
        <v>140</v>
      </c>
      <c r="E277" s="227" t="s">
        <v>32</v>
      </c>
      <c r="F277" s="228" t="s">
        <v>388</v>
      </c>
      <c r="G277" s="225"/>
      <c r="H277" s="229">
        <v>16.2</v>
      </c>
      <c r="I277" s="230"/>
      <c r="J277" s="225"/>
      <c r="K277" s="225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140</v>
      </c>
      <c r="AU277" s="235" t="s">
        <v>21</v>
      </c>
      <c r="AV277" s="13" t="s">
        <v>21</v>
      </c>
      <c r="AW277" s="13" t="s">
        <v>41</v>
      </c>
      <c r="AX277" s="13" t="s">
        <v>82</v>
      </c>
      <c r="AY277" s="235" t="s">
        <v>129</v>
      </c>
    </row>
    <row r="278" spans="1:51" s="15" customFormat="1" ht="12">
      <c r="A278" s="15"/>
      <c r="B278" s="246"/>
      <c r="C278" s="247"/>
      <c r="D278" s="226" t="s">
        <v>140</v>
      </c>
      <c r="E278" s="248" t="s">
        <v>32</v>
      </c>
      <c r="F278" s="249" t="s">
        <v>143</v>
      </c>
      <c r="G278" s="247"/>
      <c r="H278" s="250">
        <v>16.2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6" t="s">
        <v>140</v>
      </c>
      <c r="AU278" s="256" t="s">
        <v>21</v>
      </c>
      <c r="AV278" s="15" t="s">
        <v>136</v>
      </c>
      <c r="AW278" s="15" t="s">
        <v>41</v>
      </c>
      <c r="AX278" s="15" t="s">
        <v>90</v>
      </c>
      <c r="AY278" s="256" t="s">
        <v>129</v>
      </c>
    </row>
    <row r="279" spans="1:65" s="2" customFormat="1" ht="16.5" customHeight="1">
      <c r="A279" s="40"/>
      <c r="B279" s="41"/>
      <c r="C279" s="257" t="s">
        <v>389</v>
      </c>
      <c r="D279" s="257" t="s">
        <v>241</v>
      </c>
      <c r="E279" s="258" t="s">
        <v>390</v>
      </c>
      <c r="F279" s="259" t="s">
        <v>391</v>
      </c>
      <c r="G279" s="260" t="s">
        <v>161</v>
      </c>
      <c r="H279" s="261">
        <v>16.362</v>
      </c>
      <c r="I279" s="262"/>
      <c r="J279" s="263">
        <f>ROUND(I279*H279,2)</f>
        <v>0</v>
      </c>
      <c r="K279" s="259" t="s">
        <v>135</v>
      </c>
      <c r="L279" s="264"/>
      <c r="M279" s="265" t="s">
        <v>32</v>
      </c>
      <c r="N279" s="266" t="s">
        <v>53</v>
      </c>
      <c r="O279" s="86"/>
      <c r="P279" s="215">
        <f>O279*H279</f>
        <v>0</v>
      </c>
      <c r="Q279" s="215">
        <v>0.104</v>
      </c>
      <c r="R279" s="215">
        <f>Q279*H279</f>
        <v>1.7016479999999998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177</v>
      </c>
      <c r="AT279" s="217" t="s">
        <v>241</v>
      </c>
      <c r="AU279" s="217" t="s">
        <v>21</v>
      </c>
      <c r="AY279" s="18" t="s">
        <v>129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8" t="s">
        <v>90</v>
      </c>
      <c r="BK279" s="218">
        <f>ROUND(I279*H279,2)</f>
        <v>0</v>
      </c>
      <c r="BL279" s="18" t="s">
        <v>136</v>
      </c>
      <c r="BM279" s="217" t="s">
        <v>392</v>
      </c>
    </row>
    <row r="280" spans="1:51" s="13" customFormat="1" ht="12">
      <c r="A280" s="13"/>
      <c r="B280" s="224"/>
      <c r="C280" s="225"/>
      <c r="D280" s="226" t="s">
        <v>140</v>
      </c>
      <c r="E280" s="225"/>
      <c r="F280" s="228" t="s">
        <v>393</v>
      </c>
      <c r="G280" s="225"/>
      <c r="H280" s="229">
        <v>16.362</v>
      </c>
      <c r="I280" s="230"/>
      <c r="J280" s="225"/>
      <c r="K280" s="225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140</v>
      </c>
      <c r="AU280" s="235" t="s">
        <v>21</v>
      </c>
      <c r="AV280" s="13" t="s">
        <v>21</v>
      </c>
      <c r="AW280" s="13" t="s">
        <v>4</v>
      </c>
      <c r="AX280" s="13" t="s">
        <v>90</v>
      </c>
      <c r="AY280" s="235" t="s">
        <v>129</v>
      </c>
    </row>
    <row r="281" spans="1:65" s="2" customFormat="1" ht="16.5" customHeight="1">
      <c r="A281" s="40"/>
      <c r="B281" s="41"/>
      <c r="C281" s="206" t="s">
        <v>394</v>
      </c>
      <c r="D281" s="206" t="s">
        <v>131</v>
      </c>
      <c r="E281" s="207" t="s">
        <v>395</v>
      </c>
      <c r="F281" s="208" t="s">
        <v>396</v>
      </c>
      <c r="G281" s="209" t="s">
        <v>161</v>
      </c>
      <c r="H281" s="210">
        <v>13.2</v>
      </c>
      <c r="I281" s="211"/>
      <c r="J281" s="212">
        <f>ROUND(I281*H281,2)</f>
        <v>0</v>
      </c>
      <c r="K281" s="208" t="s">
        <v>135</v>
      </c>
      <c r="L281" s="46"/>
      <c r="M281" s="213" t="s">
        <v>32</v>
      </c>
      <c r="N281" s="214" t="s">
        <v>53</v>
      </c>
      <c r="O281" s="86"/>
      <c r="P281" s="215">
        <f>O281*H281</f>
        <v>0</v>
      </c>
      <c r="Q281" s="215">
        <v>0.04125</v>
      </c>
      <c r="R281" s="215">
        <f>Q281*H281</f>
        <v>0.5445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136</v>
      </c>
      <c r="AT281" s="217" t="s">
        <v>131</v>
      </c>
      <c r="AU281" s="217" t="s">
        <v>21</v>
      </c>
      <c r="AY281" s="18" t="s">
        <v>129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90</v>
      </c>
      <c r="BK281" s="218">
        <f>ROUND(I281*H281,2)</f>
        <v>0</v>
      </c>
      <c r="BL281" s="18" t="s">
        <v>136</v>
      </c>
      <c r="BM281" s="217" t="s">
        <v>397</v>
      </c>
    </row>
    <row r="282" spans="1:47" s="2" customFormat="1" ht="12">
      <c r="A282" s="40"/>
      <c r="B282" s="41"/>
      <c r="C282" s="42"/>
      <c r="D282" s="219" t="s">
        <v>138</v>
      </c>
      <c r="E282" s="42"/>
      <c r="F282" s="220" t="s">
        <v>398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8" t="s">
        <v>138</v>
      </c>
      <c r="AU282" s="18" t="s">
        <v>21</v>
      </c>
    </row>
    <row r="283" spans="1:51" s="13" customFormat="1" ht="12">
      <c r="A283" s="13"/>
      <c r="B283" s="224"/>
      <c r="C283" s="225"/>
      <c r="D283" s="226" t="s">
        <v>140</v>
      </c>
      <c r="E283" s="227" t="s">
        <v>32</v>
      </c>
      <c r="F283" s="228" t="s">
        <v>399</v>
      </c>
      <c r="G283" s="225"/>
      <c r="H283" s="229">
        <v>13.2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140</v>
      </c>
      <c r="AU283" s="235" t="s">
        <v>21</v>
      </c>
      <c r="AV283" s="13" t="s">
        <v>21</v>
      </c>
      <c r="AW283" s="13" t="s">
        <v>41</v>
      </c>
      <c r="AX283" s="13" t="s">
        <v>82</v>
      </c>
      <c r="AY283" s="235" t="s">
        <v>129</v>
      </c>
    </row>
    <row r="284" spans="1:51" s="14" customFormat="1" ht="12">
      <c r="A284" s="14"/>
      <c r="B284" s="236"/>
      <c r="C284" s="237"/>
      <c r="D284" s="226" t="s">
        <v>140</v>
      </c>
      <c r="E284" s="238" t="s">
        <v>32</v>
      </c>
      <c r="F284" s="239" t="s">
        <v>142</v>
      </c>
      <c r="G284" s="237"/>
      <c r="H284" s="238" t="s">
        <v>32</v>
      </c>
      <c r="I284" s="240"/>
      <c r="J284" s="237"/>
      <c r="K284" s="237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140</v>
      </c>
      <c r="AU284" s="245" t="s">
        <v>21</v>
      </c>
      <c r="AV284" s="14" t="s">
        <v>90</v>
      </c>
      <c r="AW284" s="14" t="s">
        <v>41</v>
      </c>
      <c r="AX284" s="14" t="s">
        <v>82</v>
      </c>
      <c r="AY284" s="245" t="s">
        <v>129</v>
      </c>
    </row>
    <row r="285" spans="1:51" s="15" customFormat="1" ht="12">
      <c r="A285" s="15"/>
      <c r="B285" s="246"/>
      <c r="C285" s="247"/>
      <c r="D285" s="226" t="s">
        <v>140</v>
      </c>
      <c r="E285" s="248" t="s">
        <v>32</v>
      </c>
      <c r="F285" s="249" t="s">
        <v>143</v>
      </c>
      <c r="G285" s="247"/>
      <c r="H285" s="250">
        <v>13.2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6" t="s">
        <v>140</v>
      </c>
      <c r="AU285" s="256" t="s">
        <v>21</v>
      </c>
      <c r="AV285" s="15" t="s">
        <v>136</v>
      </c>
      <c r="AW285" s="15" t="s">
        <v>41</v>
      </c>
      <c r="AX285" s="15" t="s">
        <v>90</v>
      </c>
      <c r="AY285" s="256" t="s">
        <v>129</v>
      </c>
    </row>
    <row r="286" spans="1:65" s="2" customFormat="1" ht="16.5" customHeight="1">
      <c r="A286" s="40"/>
      <c r="B286" s="41"/>
      <c r="C286" s="257" t="s">
        <v>400</v>
      </c>
      <c r="D286" s="257" t="s">
        <v>241</v>
      </c>
      <c r="E286" s="258" t="s">
        <v>401</v>
      </c>
      <c r="F286" s="259" t="s">
        <v>402</v>
      </c>
      <c r="G286" s="260" t="s">
        <v>161</v>
      </c>
      <c r="H286" s="261">
        <v>13.2</v>
      </c>
      <c r="I286" s="262"/>
      <c r="J286" s="263">
        <f>ROUND(I286*H286,2)</f>
        <v>0</v>
      </c>
      <c r="K286" s="259" t="s">
        <v>32</v>
      </c>
      <c r="L286" s="264"/>
      <c r="M286" s="265" t="s">
        <v>32</v>
      </c>
      <c r="N286" s="266" t="s">
        <v>53</v>
      </c>
      <c r="O286" s="86"/>
      <c r="P286" s="215">
        <f>O286*H286</f>
        <v>0</v>
      </c>
      <c r="Q286" s="215">
        <v>0.105</v>
      </c>
      <c r="R286" s="215">
        <f>Q286*H286</f>
        <v>1.386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177</v>
      </c>
      <c r="AT286" s="217" t="s">
        <v>241</v>
      </c>
      <c r="AU286" s="217" t="s">
        <v>21</v>
      </c>
      <c r="AY286" s="18" t="s">
        <v>129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8" t="s">
        <v>90</v>
      </c>
      <c r="BK286" s="218">
        <f>ROUND(I286*H286,2)</f>
        <v>0</v>
      </c>
      <c r="BL286" s="18" t="s">
        <v>136</v>
      </c>
      <c r="BM286" s="217" t="s">
        <v>403</v>
      </c>
    </row>
    <row r="287" spans="1:65" s="2" customFormat="1" ht="16.5" customHeight="1">
      <c r="A287" s="40"/>
      <c r="B287" s="41"/>
      <c r="C287" s="206" t="s">
        <v>404</v>
      </c>
      <c r="D287" s="206" t="s">
        <v>131</v>
      </c>
      <c r="E287" s="207" t="s">
        <v>405</v>
      </c>
      <c r="F287" s="208" t="s">
        <v>406</v>
      </c>
      <c r="G287" s="209" t="s">
        <v>168</v>
      </c>
      <c r="H287" s="210">
        <v>0.486</v>
      </c>
      <c r="I287" s="211"/>
      <c r="J287" s="212">
        <f>ROUND(I287*H287,2)</f>
        <v>0</v>
      </c>
      <c r="K287" s="208" t="s">
        <v>135</v>
      </c>
      <c r="L287" s="46"/>
      <c r="M287" s="213" t="s">
        <v>32</v>
      </c>
      <c r="N287" s="214" t="s">
        <v>53</v>
      </c>
      <c r="O287" s="86"/>
      <c r="P287" s="215">
        <f>O287*H287</f>
        <v>0</v>
      </c>
      <c r="Q287" s="215">
        <v>2.25634</v>
      </c>
      <c r="R287" s="215">
        <f>Q287*H287</f>
        <v>1.09658124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136</v>
      </c>
      <c r="AT287" s="217" t="s">
        <v>131</v>
      </c>
      <c r="AU287" s="217" t="s">
        <v>21</v>
      </c>
      <c r="AY287" s="18" t="s">
        <v>129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8" t="s">
        <v>90</v>
      </c>
      <c r="BK287" s="218">
        <f>ROUND(I287*H287,2)</f>
        <v>0</v>
      </c>
      <c r="BL287" s="18" t="s">
        <v>136</v>
      </c>
      <c r="BM287" s="217" t="s">
        <v>407</v>
      </c>
    </row>
    <row r="288" spans="1:47" s="2" customFormat="1" ht="12">
      <c r="A288" s="40"/>
      <c r="B288" s="41"/>
      <c r="C288" s="42"/>
      <c r="D288" s="219" t="s">
        <v>138</v>
      </c>
      <c r="E288" s="42"/>
      <c r="F288" s="220" t="s">
        <v>408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8" t="s">
        <v>138</v>
      </c>
      <c r="AU288" s="18" t="s">
        <v>21</v>
      </c>
    </row>
    <row r="289" spans="1:51" s="13" customFormat="1" ht="12">
      <c r="A289" s="13"/>
      <c r="B289" s="224"/>
      <c r="C289" s="225"/>
      <c r="D289" s="226" t="s">
        <v>140</v>
      </c>
      <c r="E289" s="227" t="s">
        <v>32</v>
      </c>
      <c r="F289" s="228" t="s">
        <v>409</v>
      </c>
      <c r="G289" s="225"/>
      <c r="H289" s="229">
        <v>0.486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140</v>
      </c>
      <c r="AU289" s="235" t="s">
        <v>21</v>
      </c>
      <c r="AV289" s="13" t="s">
        <v>21</v>
      </c>
      <c r="AW289" s="13" t="s">
        <v>41</v>
      </c>
      <c r="AX289" s="13" t="s">
        <v>82</v>
      </c>
      <c r="AY289" s="235" t="s">
        <v>129</v>
      </c>
    </row>
    <row r="290" spans="1:51" s="15" customFormat="1" ht="12">
      <c r="A290" s="15"/>
      <c r="B290" s="246"/>
      <c r="C290" s="247"/>
      <c r="D290" s="226" t="s">
        <v>140</v>
      </c>
      <c r="E290" s="248" t="s">
        <v>32</v>
      </c>
      <c r="F290" s="249" t="s">
        <v>143</v>
      </c>
      <c r="G290" s="247"/>
      <c r="H290" s="250">
        <v>0.486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6" t="s">
        <v>140</v>
      </c>
      <c r="AU290" s="256" t="s">
        <v>21</v>
      </c>
      <c r="AV290" s="15" t="s">
        <v>136</v>
      </c>
      <c r="AW290" s="15" t="s">
        <v>41</v>
      </c>
      <c r="AX290" s="15" t="s">
        <v>90</v>
      </c>
      <c r="AY290" s="256" t="s">
        <v>129</v>
      </c>
    </row>
    <row r="291" spans="1:65" s="2" customFormat="1" ht="21.75" customHeight="1">
      <c r="A291" s="40"/>
      <c r="B291" s="41"/>
      <c r="C291" s="206" t="s">
        <v>410</v>
      </c>
      <c r="D291" s="206" t="s">
        <v>131</v>
      </c>
      <c r="E291" s="207" t="s">
        <v>411</v>
      </c>
      <c r="F291" s="208" t="s">
        <v>412</v>
      </c>
      <c r="G291" s="209" t="s">
        <v>161</v>
      </c>
      <c r="H291" s="210">
        <v>43.85</v>
      </c>
      <c r="I291" s="211"/>
      <c r="J291" s="212">
        <f>ROUND(I291*H291,2)</f>
        <v>0</v>
      </c>
      <c r="K291" s="208" t="s">
        <v>135</v>
      </c>
      <c r="L291" s="46"/>
      <c r="M291" s="213" t="s">
        <v>32</v>
      </c>
      <c r="N291" s="214" t="s">
        <v>53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136</v>
      </c>
      <c r="AT291" s="217" t="s">
        <v>131</v>
      </c>
      <c r="AU291" s="217" t="s">
        <v>21</v>
      </c>
      <c r="AY291" s="18" t="s">
        <v>129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8" t="s">
        <v>90</v>
      </c>
      <c r="BK291" s="218">
        <f>ROUND(I291*H291,2)</f>
        <v>0</v>
      </c>
      <c r="BL291" s="18" t="s">
        <v>136</v>
      </c>
      <c r="BM291" s="217" t="s">
        <v>413</v>
      </c>
    </row>
    <row r="292" spans="1:47" s="2" customFormat="1" ht="12">
      <c r="A292" s="40"/>
      <c r="B292" s="41"/>
      <c r="C292" s="42"/>
      <c r="D292" s="219" t="s">
        <v>138</v>
      </c>
      <c r="E292" s="42"/>
      <c r="F292" s="220" t="s">
        <v>414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8" t="s">
        <v>138</v>
      </c>
      <c r="AU292" s="18" t="s">
        <v>21</v>
      </c>
    </row>
    <row r="293" spans="1:65" s="2" customFormat="1" ht="24.15" customHeight="1">
      <c r="A293" s="40"/>
      <c r="B293" s="41"/>
      <c r="C293" s="206" t="s">
        <v>415</v>
      </c>
      <c r="D293" s="206" t="s">
        <v>131</v>
      </c>
      <c r="E293" s="207" t="s">
        <v>416</v>
      </c>
      <c r="F293" s="208" t="s">
        <v>417</v>
      </c>
      <c r="G293" s="209" t="s">
        <v>161</v>
      </c>
      <c r="H293" s="210">
        <v>43.85</v>
      </c>
      <c r="I293" s="211"/>
      <c r="J293" s="212">
        <f>ROUND(I293*H293,2)</f>
        <v>0</v>
      </c>
      <c r="K293" s="208" t="s">
        <v>135</v>
      </c>
      <c r="L293" s="46"/>
      <c r="M293" s="213" t="s">
        <v>32</v>
      </c>
      <c r="N293" s="214" t="s">
        <v>53</v>
      </c>
      <c r="O293" s="86"/>
      <c r="P293" s="215">
        <f>O293*H293</f>
        <v>0</v>
      </c>
      <c r="Q293" s="215">
        <v>0.00028</v>
      </c>
      <c r="R293" s="215">
        <f>Q293*H293</f>
        <v>0.012277999999999999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136</v>
      </c>
      <c r="AT293" s="217" t="s">
        <v>131</v>
      </c>
      <c r="AU293" s="217" t="s">
        <v>21</v>
      </c>
      <c r="AY293" s="18" t="s">
        <v>129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90</v>
      </c>
      <c r="BK293" s="218">
        <f>ROUND(I293*H293,2)</f>
        <v>0</v>
      </c>
      <c r="BL293" s="18" t="s">
        <v>136</v>
      </c>
      <c r="BM293" s="217" t="s">
        <v>418</v>
      </c>
    </row>
    <row r="294" spans="1:47" s="2" customFormat="1" ht="12">
      <c r="A294" s="40"/>
      <c r="B294" s="41"/>
      <c r="C294" s="42"/>
      <c r="D294" s="219" t="s">
        <v>138</v>
      </c>
      <c r="E294" s="42"/>
      <c r="F294" s="220" t="s">
        <v>419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8" t="s">
        <v>138</v>
      </c>
      <c r="AU294" s="18" t="s">
        <v>21</v>
      </c>
    </row>
    <row r="295" spans="1:51" s="13" customFormat="1" ht="12">
      <c r="A295" s="13"/>
      <c r="B295" s="224"/>
      <c r="C295" s="225"/>
      <c r="D295" s="226" t="s">
        <v>140</v>
      </c>
      <c r="E295" s="227" t="s">
        <v>32</v>
      </c>
      <c r="F295" s="228" t="s">
        <v>420</v>
      </c>
      <c r="G295" s="225"/>
      <c r="H295" s="229">
        <v>33.85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140</v>
      </c>
      <c r="AU295" s="235" t="s">
        <v>21</v>
      </c>
      <c r="AV295" s="13" t="s">
        <v>21</v>
      </c>
      <c r="AW295" s="13" t="s">
        <v>41</v>
      </c>
      <c r="AX295" s="13" t="s">
        <v>82</v>
      </c>
      <c r="AY295" s="235" t="s">
        <v>129</v>
      </c>
    </row>
    <row r="296" spans="1:51" s="13" customFormat="1" ht="12">
      <c r="A296" s="13"/>
      <c r="B296" s="224"/>
      <c r="C296" s="225"/>
      <c r="D296" s="226" t="s">
        <v>140</v>
      </c>
      <c r="E296" s="227" t="s">
        <v>32</v>
      </c>
      <c r="F296" s="228" t="s">
        <v>421</v>
      </c>
      <c r="G296" s="225"/>
      <c r="H296" s="229">
        <v>10</v>
      </c>
      <c r="I296" s="230"/>
      <c r="J296" s="225"/>
      <c r="K296" s="225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140</v>
      </c>
      <c r="AU296" s="235" t="s">
        <v>21</v>
      </c>
      <c r="AV296" s="13" t="s">
        <v>21</v>
      </c>
      <c r="AW296" s="13" t="s">
        <v>41</v>
      </c>
      <c r="AX296" s="13" t="s">
        <v>82</v>
      </c>
      <c r="AY296" s="235" t="s">
        <v>129</v>
      </c>
    </row>
    <row r="297" spans="1:51" s="14" customFormat="1" ht="12">
      <c r="A297" s="14"/>
      <c r="B297" s="236"/>
      <c r="C297" s="237"/>
      <c r="D297" s="226" t="s">
        <v>140</v>
      </c>
      <c r="E297" s="238" t="s">
        <v>32</v>
      </c>
      <c r="F297" s="239" t="s">
        <v>142</v>
      </c>
      <c r="G297" s="237"/>
      <c r="H297" s="238" t="s">
        <v>32</v>
      </c>
      <c r="I297" s="240"/>
      <c r="J297" s="237"/>
      <c r="K297" s="237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140</v>
      </c>
      <c r="AU297" s="245" t="s">
        <v>21</v>
      </c>
      <c r="AV297" s="14" t="s">
        <v>90</v>
      </c>
      <c r="AW297" s="14" t="s">
        <v>41</v>
      </c>
      <c r="AX297" s="14" t="s">
        <v>82</v>
      </c>
      <c r="AY297" s="245" t="s">
        <v>129</v>
      </c>
    </row>
    <row r="298" spans="1:51" s="15" customFormat="1" ht="12">
      <c r="A298" s="15"/>
      <c r="B298" s="246"/>
      <c r="C298" s="247"/>
      <c r="D298" s="226" t="s">
        <v>140</v>
      </c>
      <c r="E298" s="248" t="s">
        <v>32</v>
      </c>
      <c r="F298" s="249" t="s">
        <v>143</v>
      </c>
      <c r="G298" s="247"/>
      <c r="H298" s="250">
        <v>43.85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6" t="s">
        <v>140</v>
      </c>
      <c r="AU298" s="256" t="s">
        <v>21</v>
      </c>
      <c r="AV298" s="15" t="s">
        <v>136</v>
      </c>
      <c r="AW298" s="15" t="s">
        <v>41</v>
      </c>
      <c r="AX298" s="15" t="s">
        <v>90</v>
      </c>
      <c r="AY298" s="256" t="s">
        <v>129</v>
      </c>
    </row>
    <row r="299" spans="1:65" s="2" customFormat="1" ht="16.5" customHeight="1">
      <c r="A299" s="40"/>
      <c r="B299" s="41"/>
      <c r="C299" s="206" t="s">
        <v>422</v>
      </c>
      <c r="D299" s="206" t="s">
        <v>131</v>
      </c>
      <c r="E299" s="207" t="s">
        <v>423</v>
      </c>
      <c r="F299" s="208" t="s">
        <v>424</v>
      </c>
      <c r="G299" s="209" t="s">
        <v>134</v>
      </c>
      <c r="H299" s="210">
        <v>7.303</v>
      </c>
      <c r="I299" s="211"/>
      <c r="J299" s="212">
        <f>ROUND(I299*H299,2)</f>
        <v>0</v>
      </c>
      <c r="K299" s="208" t="s">
        <v>135</v>
      </c>
      <c r="L299" s="46"/>
      <c r="M299" s="213" t="s">
        <v>32</v>
      </c>
      <c r="N299" s="214" t="s">
        <v>53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0.003</v>
      </c>
      <c r="T299" s="216">
        <f>S299*H299</f>
        <v>0.021909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136</v>
      </c>
      <c r="AT299" s="217" t="s">
        <v>131</v>
      </c>
      <c r="AU299" s="217" t="s">
        <v>21</v>
      </c>
      <c r="AY299" s="18" t="s">
        <v>129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90</v>
      </c>
      <c r="BK299" s="218">
        <f>ROUND(I299*H299,2)</f>
        <v>0</v>
      </c>
      <c r="BL299" s="18" t="s">
        <v>136</v>
      </c>
      <c r="BM299" s="217" t="s">
        <v>425</v>
      </c>
    </row>
    <row r="300" spans="1:47" s="2" customFormat="1" ht="12">
      <c r="A300" s="40"/>
      <c r="B300" s="41"/>
      <c r="C300" s="42"/>
      <c r="D300" s="219" t="s">
        <v>138</v>
      </c>
      <c r="E300" s="42"/>
      <c r="F300" s="220" t="s">
        <v>426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8" t="s">
        <v>138</v>
      </c>
      <c r="AU300" s="18" t="s">
        <v>21</v>
      </c>
    </row>
    <row r="301" spans="1:51" s="13" customFormat="1" ht="12">
      <c r="A301" s="13"/>
      <c r="B301" s="224"/>
      <c r="C301" s="225"/>
      <c r="D301" s="226" t="s">
        <v>140</v>
      </c>
      <c r="E301" s="227" t="s">
        <v>32</v>
      </c>
      <c r="F301" s="228" t="s">
        <v>427</v>
      </c>
      <c r="G301" s="225"/>
      <c r="H301" s="229">
        <v>7.303</v>
      </c>
      <c r="I301" s="230"/>
      <c r="J301" s="225"/>
      <c r="K301" s="225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140</v>
      </c>
      <c r="AU301" s="235" t="s">
        <v>21</v>
      </c>
      <c r="AV301" s="13" t="s">
        <v>21</v>
      </c>
      <c r="AW301" s="13" t="s">
        <v>41</v>
      </c>
      <c r="AX301" s="13" t="s">
        <v>82</v>
      </c>
      <c r="AY301" s="235" t="s">
        <v>129</v>
      </c>
    </row>
    <row r="302" spans="1:51" s="14" customFormat="1" ht="12">
      <c r="A302" s="14"/>
      <c r="B302" s="236"/>
      <c r="C302" s="237"/>
      <c r="D302" s="226" t="s">
        <v>140</v>
      </c>
      <c r="E302" s="238" t="s">
        <v>32</v>
      </c>
      <c r="F302" s="239" t="s">
        <v>428</v>
      </c>
      <c r="G302" s="237"/>
      <c r="H302" s="238" t="s">
        <v>32</v>
      </c>
      <c r="I302" s="240"/>
      <c r="J302" s="237"/>
      <c r="K302" s="237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140</v>
      </c>
      <c r="AU302" s="245" t="s">
        <v>21</v>
      </c>
      <c r="AV302" s="14" t="s">
        <v>90</v>
      </c>
      <c r="AW302" s="14" t="s">
        <v>41</v>
      </c>
      <c r="AX302" s="14" t="s">
        <v>82</v>
      </c>
      <c r="AY302" s="245" t="s">
        <v>129</v>
      </c>
    </row>
    <row r="303" spans="1:51" s="15" customFormat="1" ht="12">
      <c r="A303" s="15"/>
      <c r="B303" s="246"/>
      <c r="C303" s="247"/>
      <c r="D303" s="226" t="s">
        <v>140</v>
      </c>
      <c r="E303" s="248" t="s">
        <v>32</v>
      </c>
      <c r="F303" s="249" t="s">
        <v>143</v>
      </c>
      <c r="G303" s="247"/>
      <c r="H303" s="250">
        <v>7.303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6" t="s">
        <v>140</v>
      </c>
      <c r="AU303" s="256" t="s">
        <v>21</v>
      </c>
      <c r="AV303" s="15" t="s">
        <v>136</v>
      </c>
      <c r="AW303" s="15" t="s">
        <v>41</v>
      </c>
      <c r="AX303" s="15" t="s">
        <v>90</v>
      </c>
      <c r="AY303" s="256" t="s">
        <v>129</v>
      </c>
    </row>
    <row r="304" spans="1:65" s="2" customFormat="1" ht="16.5" customHeight="1">
      <c r="A304" s="40"/>
      <c r="B304" s="41"/>
      <c r="C304" s="206" t="s">
        <v>429</v>
      </c>
      <c r="D304" s="206" t="s">
        <v>131</v>
      </c>
      <c r="E304" s="207" t="s">
        <v>430</v>
      </c>
      <c r="F304" s="208" t="s">
        <v>431</v>
      </c>
      <c r="G304" s="209" t="s">
        <v>134</v>
      </c>
      <c r="H304" s="210">
        <v>35</v>
      </c>
      <c r="I304" s="211"/>
      <c r="J304" s="212">
        <f>ROUND(I304*H304,2)</f>
        <v>0</v>
      </c>
      <c r="K304" s="208" t="s">
        <v>32</v>
      </c>
      <c r="L304" s="46"/>
      <c r="M304" s="213" t="s">
        <v>32</v>
      </c>
      <c r="N304" s="214" t="s">
        <v>53</v>
      </c>
      <c r="O304" s="86"/>
      <c r="P304" s="215">
        <f>O304*H304</f>
        <v>0</v>
      </c>
      <c r="Q304" s="215">
        <v>0.00233</v>
      </c>
      <c r="R304" s="215">
        <f>Q304*H304</f>
        <v>0.08155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136</v>
      </c>
      <c r="AT304" s="217" t="s">
        <v>131</v>
      </c>
      <c r="AU304" s="217" t="s">
        <v>21</v>
      </c>
      <c r="AY304" s="18" t="s">
        <v>129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90</v>
      </c>
      <c r="BK304" s="218">
        <f>ROUND(I304*H304,2)</f>
        <v>0</v>
      </c>
      <c r="BL304" s="18" t="s">
        <v>136</v>
      </c>
      <c r="BM304" s="217" t="s">
        <v>432</v>
      </c>
    </row>
    <row r="305" spans="1:51" s="13" customFormat="1" ht="12">
      <c r="A305" s="13"/>
      <c r="B305" s="224"/>
      <c r="C305" s="225"/>
      <c r="D305" s="226" t="s">
        <v>140</v>
      </c>
      <c r="E305" s="227" t="s">
        <v>32</v>
      </c>
      <c r="F305" s="228" t="s">
        <v>433</v>
      </c>
      <c r="G305" s="225"/>
      <c r="H305" s="229">
        <v>35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140</v>
      </c>
      <c r="AU305" s="235" t="s">
        <v>21</v>
      </c>
      <c r="AV305" s="13" t="s">
        <v>21</v>
      </c>
      <c r="AW305" s="13" t="s">
        <v>41</v>
      </c>
      <c r="AX305" s="13" t="s">
        <v>82</v>
      </c>
      <c r="AY305" s="235" t="s">
        <v>129</v>
      </c>
    </row>
    <row r="306" spans="1:51" s="14" customFormat="1" ht="12">
      <c r="A306" s="14"/>
      <c r="B306" s="236"/>
      <c r="C306" s="237"/>
      <c r="D306" s="226" t="s">
        <v>140</v>
      </c>
      <c r="E306" s="238" t="s">
        <v>32</v>
      </c>
      <c r="F306" s="239" t="s">
        <v>142</v>
      </c>
      <c r="G306" s="237"/>
      <c r="H306" s="238" t="s">
        <v>32</v>
      </c>
      <c r="I306" s="240"/>
      <c r="J306" s="237"/>
      <c r="K306" s="237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140</v>
      </c>
      <c r="AU306" s="245" t="s">
        <v>21</v>
      </c>
      <c r="AV306" s="14" t="s">
        <v>90</v>
      </c>
      <c r="AW306" s="14" t="s">
        <v>41</v>
      </c>
      <c r="AX306" s="14" t="s">
        <v>82</v>
      </c>
      <c r="AY306" s="245" t="s">
        <v>129</v>
      </c>
    </row>
    <row r="307" spans="1:51" s="15" customFormat="1" ht="12">
      <c r="A307" s="15"/>
      <c r="B307" s="246"/>
      <c r="C307" s="247"/>
      <c r="D307" s="226" t="s">
        <v>140</v>
      </c>
      <c r="E307" s="248" t="s">
        <v>32</v>
      </c>
      <c r="F307" s="249" t="s">
        <v>143</v>
      </c>
      <c r="G307" s="247"/>
      <c r="H307" s="250">
        <v>35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6" t="s">
        <v>140</v>
      </c>
      <c r="AU307" s="256" t="s">
        <v>21</v>
      </c>
      <c r="AV307" s="15" t="s">
        <v>136</v>
      </c>
      <c r="AW307" s="15" t="s">
        <v>41</v>
      </c>
      <c r="AX307" s="15" t="s">
        <v>90</v>
      </c>
      <c r="AY307" s="256" t="s">
        <v>129</v>
      </c>
    </row>
    <row r="308" spans="1:65" s="2" customFormat="1" ht="21.75" customHeight="1">
      <c r="A308" s="40"/>
      <c r="B308" s="41"/>
      <c r="C308" s="206" t="s">
        <v>434</v>
      </c>
      <c r="D308" s="206" t="s">
        <v>131</v>
      </c>
      <c r="E308" s="207" t="s">
        <v>435</v>
      </c>
      <c r="F308" s="208" t="s">
        <v>436</v>
      </c>
      <c r="G308" s="209" t="s">
        <v>161</v>
      </c>
      <c r="H308" s="210">
        <v>6.35</v>
      </c>
      <c r="I308" s="211"/>
      <c r="J308" s="212">
        <f>ROUND(I308*H308,2)</f>
        <v>0</v>
      </c>
      <c r="K308" s="208" t="s">
        <v>135</v>
      </c>
      <c r="L308" s="46"/>
      <c r="M308" s="213" t="s">
        <v>32</v>
      </c>
      <c r="N308" s="214" t="s">
        <v>53</v>
      </c>
      <c r="O308" s="86"/>
      <c r="P308" s="215">
        <f>O308*H308</f>
        <v>0</v>
      </c>
      <c r="Q308" s="215">
        <v>0.00017</v>
      </c>
      <c r="R308" s="215">
        <f>Q308*H308</f>
        <v>0.0010795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136</v>
      </c>
      <c r="AT308" s="217" t="s">
        <v>131</v>
      </c>
      <c r="AU308" s="217" t="s">
        <v>21</v>
      </c>
      <c r="AY308" s="18" t="s">
        <v>129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8" t="s">
        <v>90</v>
      </c>
      <c r="BK308" s="218">
        <f>ROUND(I308*H308,2)</f>
        <v>0</v>
      </c>
      <c r="BL308" s="18" t="s">
        <v>136</v>
      </c>
      <c r="BM308" s="217" t="s">
        <v>437</v>
      </c>
    </row>
    <row r="309" spans="1:47" s="2" customFormat="1" ht="12">
      <c r="A309" s="40"/>
      <c r="B309" s="41"/>
      <c r="C309" s="42"/>
      <c r="D309" s="219" t="s">
        <v>138</v>
      </c>
      <c r="E309" s="42"/>
      <c r="F309" s="220" t="s">
        <v>438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8" t="s">
        <v>138</v>
      </c>
      <c r="AU309" s="18" t="s">
        <v>21</v>
      </c>
    </row>
    <row r="310" spans="1:51" s="13" customFormat="1" ht="12">
      <c r="A310" s="13"/>
      <c r="B310" s="224"/>
      <c r="C310" s="225"/>
      <c r="D310" s="226" t="s">
        <v>140</v>
      </c>
      <c r="E310" s="227" t="s">
        <v>32</v>
      </c>
      <c r="F310" s="228" t="s">
        <v>439</v>
      </c>
      <c r="G310" s="225"/>
      <c r="H310" s="229">
        <v>6.35</v>
      </c>
      <c r="I310" s="230"/>
      <c r="J310" s="225"/>
      <c r="K310" s="225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140</v>
      </c>
      <c r="AU310" s="235" t="s">
        <v>21</v>
      </c>
      <c r="AV310" s="13" t="s">
        <v>21</v>
      </c>
      <c r="AW310" s="13" t="s">
        <v>41</v>
      </c>
      <c r="AX310" s="13" t="s">
        <v>82</v>
      </c>
      <c r="AY310" s="235" t="s">
        <v>129</v>
      </c>
    </row>
    <row r="311" spans="1:51" s="14" customFormat="1" ht="12">
      <c r="A311" s="14"/>
      <c r="B311" s="236"/>
      <c r="C311" s="237"/>
      <c r="D311" s="226" t="s">
        <v>140</v>
      </c>
      <c r="E311" s="238" t="s">
        <v>32</v>
      </c>
      <c r="F311" s="239" t="s">
        <v>164</v>
      </c>
      <c r="G311" s="237"/>
      <c r="H311" s="238" t="s">
        <v>32</v>
      </c>
      <c r="I311" s="240"/>
      <c r="J311" s="237"/>
      <c r="K311" s="237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140</v>
      </c>
      <c r="AU311" s="245" t="s">
        <v>21</v>
      </c>
      <c r="AV311" s="14" t="s">
        <v>90</v>
      </c>
      <c r="AW311" s="14" t="s">
        <v>41</v>
      </c>
      <c r="AX311" s="14" t="s">
        <v>82</v>
      </c>
      <c r="AY311" s="245" t="s">
        <v>129</v>
      </c>
    </row>
    <row r="312" spans="1:51" s="15" customFormat="1" ht="12">
      <c r="A312" s="15"/>
      <c r="B312" s="246"/>
      <c r="C312" s="247"/>
      <c r="D312" s="226" t="s">
        <v>140</v>
      </c>
      <c r="E312" s="248" t="s">
        <v>32</v>
      </c>
      <c r="F312" s="249" t="s">
        <v>143</v>
      </c>
      <c r="G312" s="247"/>
      <c r="H312" s="250">
        <v>6.35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6" t="s">
        <v>140</v>
      </c>
      <c r="AU312" s="256" t="s">
        <v>21</v>
      </c>
      <c r="AV312" s="15" t="s">
        <v>136</v>
      </c>
      <c r="AW312" s="15" t="s">
        <v>41</v>
      </c>
      <c r="AX312" s="15" t="s">
        <v>90</v>
      </c>
      <c r="AY312" s="256" t="s">
        <v>129</v>
      </c>
    </row>
    <row r="313" spans="1:65" s="2" customFormat="1" ht="16.5" customHeight="1">
      <c r="A313" s="40"/>
      <c r="B313" s="41"/>
      <c r="C313" s="206" t="s">
        <v>440</v>
      </c>
      <c r="D313" s="206" t="s">
        <v>131</v>
      </c>
      <c r="E313" s="207" t="s">
        <v>441</v>
      </c>
      <c r="F313" s="208" t="s">
        <v>442</v>
      </c>
      <c r="G313" s="209" t="s">
        <v>134</v>
      </c>
      <c r="H313" s="210">
        <v>3.015</v>
      </c>
      <c r="I313" s="211"/>
      <c r="J313" s="212">
        <f>ROUND(I313*H313,2)</f>
        <v>0</v>
      </c>
      <c r="K313" s="208" t="s">
        <v>135</v>
      </c>
      <c r="L313" s="46"/>
      <c r="M313" s="213" t="s">
        <v>32</v>
      </c>
      <c r="N313" s="214" t="s">
        <v>53</v>
      </c>
      <c r="O313" s="86"/>
      <c r="P313" s="215">
        <f>O313*H313</f>
        <v>0</v>
      </c>
      <c r="Q313" s="215">
        <v>0.00042</v>
      </c>
      <c r="R313" s="215">
        <f>Q313*H313</f>
        <v>0.0012663000000000002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136</v>
      </c>
      <c r="AT313" s="217" t="s">
        <v>131</v>
      </c>
      <c r="AU313" s="217" t="s">
        <v>21</v>
      </c>
      <c r="AY313" s="18" t="s">
        <v>129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8" t="s">
        <v>90</v>
      </c>
      <c r="BK313" s="218">
        <f>ROUND(I313*H313,2)</f>
        <v>0</v>
      </c>
      <c r="BL313" s="18" t="s">
        <v>136</v>
      </c>
      <c r="BM313" s="217" t="s">
        <v>443</v>
      </c>
    </row>
    <row r="314" spans="1:47" s="2" customFormat="1" ht="12">
      <c r="A314" s="40"/>
      <c r="B314" s="41"/>
      <c r="C314" s="42"/>
      <c r="D314" s="219" t="s">
        <v>138</v>
      </c>
      <c r="E314" s="42"/>
      <c r="F314" s="220" t="s">
        <v>444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8" t="s">
        <v>138</v>
      </c>
      <c r="AU314" s="18" t="s">
        <v>21</v>
      </c>
    </row>
    <row r="315" spans="1:51" s="13" customFormat="1" ht="12">
      <c r="A315" s="13"/>
      <c r="B315" s="224"/>
      <c r="C315" s="225"/>
      <c r="D315" s="226" t="s">
        <v>140</v>
      </c>
      <c r="E315" s="227" t="s">
        <v>32</v>
      </c>
      <c r="F315" s="228" t="s">
        <v>445</v>
      </c>
      <c r="G315" s="225"/>
      <c r="H315" s="229">
        <v>3.015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140</v>
      </c>
      <c r="AU315" s="235" t="s">
        <v>21</v>
      </c>
      <c r="AV315" s="13" t="s">
        <v>21</v>
      </c>
      <c r="AW315" s="13" t="s">
        <v>41</v>
      </c>
      <c r="AX315" s="13" t="s">
        <v>82</v>
      </c>
      <c r="AY315" s="235" t="s">
        <v>129</v>
      </c>
    </row>
    <row r="316" spans="1:51" s="14" customFormat="1" ht="12">
      <c r="A316" s="14"/>
      <c r="B316" s="236"/>
      <c r="C316" s="237"/>
      <c r="D316" s="226" t="s">
        <v>140</v>
      </c>
      <c r="E316" s="238" t="s">
        <v>32</v>
      </c>
      <c r="F316" s="239" t="s">
        <v>164</v>
      </c>
      <c r="G316" s="237"/>
      <c r="H316" s="238" t="s">
        <v>32</v>
      </c>
      <c r="I316" s="240"/>
      <c r="J316" s="237"/>
      <c r="K316" s="237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140</v>
      </c>
      <c r="AU316" s="245" t="s">
        <v>21</v>
      </c>
      <c r="AV316" s="14" t="s">
        <v>90</v>
      </c>
      <c r="AW316" s="14" t="s">
        <v>41</v>
      </c>
      <c r="AX316" s="14" t="s">
        <v>82</v>
      </c>
      <c r="AY316" s="245" t="s">
        <v>129</v>
      </c>
    </row>
    <row r="317" spans="1:51" s="15" customFormat="1" ht="12">
      <c r="A317" s="15"/>
      <c r="B317" s="246"/>
      <c r="C317" s="247"/>
      <c r="D317" s="226" t="s">
        <v>140</v>
      </c>
      <c r="E317" s="248" t="s">
        <v>32</v>
      </c>
      <c r="F317" s="249" t="s">
        <v>143</v>
      </c>
      <c r="G317" s="247"/>
      <c r="H317" s="250">
        <v>3.015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6" t="s">
        <v>140</v>
      </c>
      <c r="AU317" s="256" t="s">
        <v>21</v>
      </c>
      <c r="AV317" s="15" t="s">
        <v>136</v>
      </c>
      <c r="AW317" s="15" t="s">
        <v>41</v>
      </c>
      <c r="AX317" s="15" t="s">
        <v>90</v>
      </c>
      <c r="AY317" s="256" t="s">
        <v>129</v>
      </c>
    </row>
    <row r="318" spans="1:65" s="2" customFormat="1" ht="21.75" customHeight="1">
      <c r="A318" s="40"/>
      <c r="B318" s="41"/>
      <c r="C318" s="206" t="s">
        <v>446</v>
      </c>
      <c r="D318" s="206" t="s">
        <v>131</v>
      </c>
      <c r="E318" s="207" t="s">
        <v>447</v>
      </c>
      <c r="F318" s="208" t="s">
        <v>448</v>
      </c>
      <c r="G318" s="209" t="s">
        <v>255</v>
      </c>
      <c r="H318" s="210">
        <v>38</v>
      </c>
      <c r="I318" s="211"/>
      <c r="J318" s="212">
        <f>ROUND(I318*H318,2)</f>
        <v>0</v>
      </c>
      <c r="K318" s="208" t="s">
        <v>135</v>
      </c>
      <c r="L318" s="46"/>
      <c r="M318" s="213" t="s">
        <v>32</v>
      </c>
      <c r="N318" s="214" t="s">
        <v>53</v>
      </c>
      <c r="O318" s="86"/>
      <c r="P318" s="215">
        <f>O318*H318</f>
        <v>0</v>
      </c>
      <c r="Q318" s="215">
        <v>6E-05</v>
      </c>
      <c r="R318" s="215">
        <f>Q318*H318</f>
        <v>0.00228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136</v>
      </c>
      <c r="AT318" s="217" t="s">
        <v>131</v>
      </c>
      <c r="AU318" s="217" t="s">
        <v>21</v>
      </c>
      <c r="AY318" s="18" t="s">
        <v>129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8" t="s">
        <v>90</v>
      </c>
      <c r="BK318" s="218">
        <f>ROUND(I318*H318,2)</f>
        <v>0</v>
      </c>
      <c r="BL318" s="18" t="s">
        <v>136</v>
      </c>
      <c r="BM318" s="217" t="s">
        <v>449</v>
      </c>
    </row>
    <row r="319" spans="1:47" s="2" customFormat="1" ht="12">
      <c r="A319" s="40"/>
      <c r="B319" s="41"/>
      <c r="C319" s="42"/>
      <c r="D319" s="219" t="s">
        <v>138</v>
      </c>
      <c r="E319" s="42"/>
      <c r="F319" s="220" t="s">
        <v>450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8" t="s">
        <v>138</v>
      </c>
      <c r="AU319" s="18" t="s">
        <v>21</v>
      </c>
    </row>
    <row r="320" spans="1:51" s="14" customFormat="1" ht="12">
      <c r="A320" s="14"/>
      <c r="B320" s="236"/>
      <c r="C320" s="237"/>
      <c r="D320" s="226" t="s">
        <v>140</v>
      </c>
      <c r="E320" s="238" t="s">
        <v>32</v>
      </c>
      <c r="F320" s="239" t="s">
        <v>451</v>
      </c>
      <c r="G320" s="237"/>
      <c r="H320" s="238" t="s">
        <v>32</v>
      </c>
      <c r="I320" s="240"/>
      <c r="J320" s="237"/>
      <c r="K320" s="237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140</v>
      </c>
      <c r="AU320" s="245" t="s">
        <v>21</v>
      </c>
      <c r="AV320" s="14" t="s">
        <v>90</v>
      </c>
      <c r="AW320" s="14" t="s">
        <v>41</v>
      </c>
      <c r="AX320" s="14" t="s">
        <v>82</v>
      </c>
      <c r="AY320" s="245" t="s">
        <v>129</v>
      </c>
    </row>
    <row r="321" spans="1:51" s="13" customFormat="1" ht="12">
      <c r="A321" s="13"/>
      <c r="B321" s="224"/>
      <c r="C321" s="225"/>
      <c r="D321" s="226" t="s">
        <v>140</v>
      </c>
      <c r="E321" s="227" t="s">
        <v>32</v>
      </c>
      <c r="F321" s="228" t="s">
        <v>452</v>
      </c>
      <c r="G321" s="225"/>
      <c r="H321" s="229">
        <v>38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140</v>
      </c>
      <c r="AU321" s="235" t="s">
        <v>21</v>
      </c>
      <c r="AV321" s="13" t="s">
        <v>21</v>
      </c>
      <c r="AW321" s="13" t="s">
        <v>41</v>
      </c>
      <c r="AX321" s="13" t="s">
        <v>82</v>
      </c>
      <c r="AY321" s="235" t="s">
        <v>129</v>
      </c>
    </row>
    <row r="322" spans="1:51" s="14" customFormat="1" ht="12">
      <c r="A322" s="14"/>
      <c r="B322" s="236"/>
      <c r="C322" s="237"/>
      <c r="D322" s="226" t="s">
        <v>140</v>
      </c>
      <c r="E322" s="238" t="s">
        <v>32</v>
      </c>
      <c r="F322" s="239" t="s">
        <v>142</v>
      </c>
      <c r="G322" s="237"/>
      <c r="H322" s="238" t="s">
        <v>32</v>
      </c>
      <c r="I322" s="240"/>
      <c r="J322" s="237"/>
      <c r="K322" s="237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140</v>
      </c>
      <c r="AU322" s="245" t="s">
        <v>21</v>
      </c>
      <c r="AV322" s="14" t="s">
        <v>90</v>
      </c>
      <c r="AW322" s="14" t="s">
        <v>41</v>
      </c>
      <c r="AX322" s="14" t="s">
        <v>82</v>
      </c>
      <c r="AY322" s="245" t="s">
        <v>129</v>
      </c>
    </row>
    <row r="323" spans="1:51" s="15" customFormat="1" ht="12">
      <c r="A323" s="15"/>
      <c r="B323" s="246"/>
      <c r="C323" s="247"/>
      <c r="D323" s="226" t="s">
        <v>140</v>
      </c>
      <c r="E323" s="248" t="s">
        <v>32</v>
      </c>
      <c r="F323" s="249" t="s">
        <v>143</v>
      </c>
      <c r="G323" s="247"/>
      <c r="H323" s="250">
        <v>38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6" t="s">
        <v>140</v>
      </c>
      <c r="AU323" s="256" t="s">
        <v>21</v>
      </c>
      <c r="AV323" s="15" t="s">
        <v>136</v>
      </c>
      <c r="AW323" s="15" t="s">
        <v>41</v>
      </c>
      <c r="AX323" s="15" t="s">
        <v>90</v>
      </c>
      <c r="AY323" s="256" t="s">
        <v>129</v>
      </c>
    </row>
    <row r="324" spans="1:65" s="2" customFormat="1" ht="16.5" customHeight="1">
      <c r="A324" s="40"/>
      <c r="B324" s="41"/>
      <c r="C324" s="257" t="s">
        <v>453</v>
      </c>
      <c r="D324" s="257" t="s">
        <v>241</v>
      </c>
      <c r="E324" s="258" t="s">
        <v>454</v>
      </c>
      <c r="F324" s="259" t="s">
        <v>455</v>
      </c>
      <c r="G324" s="260" t="s">
        <v>161</v>
      </c>
      <c r="H324" s="261">
        <v>5.7</v>
      </c>
      <c r="I324" s="262"/>
      <c r="J324" s="263">
        <f>ROUND(I324*H324,2)</f>
        <v>0</v>
      </c>
      <c r="K324" s="259" t="s">
        <v>32</v>
      </c>
      <c r="L324" s="264"/>
      <c r="M324" s="265" t="s">
        <v>32</v>
      </c>
      <c r="N324" s="266" t="s">
        <v>53</v>
      </c>
      <c r="O324" s="86"/>
      <c r="P324" s="215">
        <f>O324*H324</f>
        <v>0</v>
      </c>
      <c r="Q324" s="215">
        <v>0.00987</v>
      </c>
      <c r="R324" s="215">
        <f>Q324*H324</f>
        <v>0.056259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177</v>
      </c>
      <c r="AT324" s="217" t="s">
        <v>241</v>
      </c>
      <c r="AU324" s="217" t="s">
        <v>21</v>
      </c>
      <c r="AY324" s="18" t="s">
        <v>129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8" t="s">
        <v>90</v>
      </c>
      <c r="BK324" s="218">
        <f>ROUND(I324*H324,2)</f>
        <v>0</v>
      </c>
      <c r="BL324" s="18" t="s">
        <v>136</v>
      </c>
      <c r="BM324" s="217" t="s">
        <v>456</v>
      </c>
    </row>
    <row r="325" spans="1:51" s="13" customFormat="1" ht="12">
      <c r="A325" s="13"/>
      <c r="B325" s="224"/>
      <c r="C325" s="225"/>
      <c r="D325" s="226" t="s">
        <v>140</v>
      </c>
      <c r="E325" s="227" t="s">
        <v>32</v>
      </c>
      <c r="F325" s="228" t="s">
        <v>457</v>
      </c>
      <c r="G325" s="225"/>
      <c r="H325" s="229">
        <v>5.7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140</v>
      </c>
      <c r="AU325" s="235" t="s">
        <v>21</v>
      </c>
      <c r="AV325" s="13" t="s">
        <v>21</v>
      </c>
      <c r="AW325" s="13" t="s">
        <v>41</v>
      </c>
      <c r="AX325" s="13" t="s">
        <v>82</v>
      </c>
      <c r="AY325" s="235" t="s">
        <v>129</v>
      </c>
    </row>
    <row r="326" spans="1:51" s="15" customFormat="1" ht="12">
      <c r="A326" s="15"/>
      <c r="B326" s="246"/>
      <c r="C326" s="247"/>
      <c r="D326" s="226" t="s">
        <v>140</v>
      </c>
      <c r="E326" s="248" t="s">
        <v>32</v>
      </c>
      <c r="F326" s="249" t="s">
        <v>143</v>
      </c>
      <c r="G326" s="247"/>
      <c r="H326" s="250">
        <v>5.7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6" t="s">
        <v>140</v>
      </c>
      <c r="AU326" s="256" t="s">
        <v>21</v>
      </c>
      <c r="AV326" s="15" t="s">
        <v>136</v>
      </c>
      <c r="AW326" s="15" t="s">
        <v>41</v>
      </c>
      <c r="AX326" s="15" t="s">
        <v>90</v>
      </c>
      <c r="AY326" s="256" t="s">
        <v>129</v>
      </c>
    </row>
    <row r="327" spans="1:65" s="2" customFormat="1" ht="16.5" customHeight="1">
      <c r="A327" s="40"/>
      <c r="B327" s="41"/>
      <c r="C327" s="206" t="s">
        <v>458</v>
      </c>
      <c r="D327" s="206" t="s">
        <v>131</v>
      </c>
      <c r="E327" s="207" t="s">
        <v>459</v>
      </c>
      <c r="F327" s="208" t="s">
        <v>460</v>
      </c>
      <c r="G327" s="209" t="s">
        <v>134</v>
      </c>
      <c r="H327" s="210">
        <v>8.75</v>
      </c>
      <c r="I327" s="211"/>
      <c r="J327" s="212">
        <f>ROUND(I327*H327,2)</f>
        <v>0</v>
      </c>
      <c r="K327" s="208" t="s">
        <v>135</v>
      </c>
      <c r="L327" s="46"/>
      <c r="M327" s="213" t="s">
        <v>32</v>
      </c>
      <c r="N327" s="214" t="s">
        <v>53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136</v>
      </c>
      <c r="AT327" s="217" t="s">
        <v>131</v>
      </c>
      <c r="AU327" s="217" t="s">
        <v>21</v>
      </c>
      <c r="AY327" s="18" t="s">
        <v>129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8" t="s">
        <v>90</v>
      </c>
      <c r="BK327" s="218">
        <f>ROUND(I327*H327,2)</f>
        <v>0</v>
      </c>
      <c r="BL327" s="18" t="s">
        <v>136</v>
      </c>
      <c r="BM327" s="217" t="s">
        <v>461</v>
      </c>
    </row>
    <row r="328" spans="1:47" s="2" customFormat="1" ht="12">
      <c r="A328" s="40"/>
      <c r="B328" s="41"/>
      <c r="C328" s="42"/>
      <c r="D328" s="219" t="s">
        <v>138</v>
      </c>
      <c r="E328" s="42"/>
      <c r="F328" s="220" t="s">
        <v>462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8" t="s">
        <v>138</v>
      </c>
      <c r="AU328" s="18" t="s">
        <v>21</v>
      </c>
    </row>
    <row r="329" spans="1:51" s="13" customFormat="1" ht="12">
      <c r="A329" s="13"/>
      <c r="B329" s="224"/>
      <c r="C329" s="225"/>
      <c r="D329" s="226" t="s">
        <v>140</v>
      </c>
      <c r="E329" s="227" t="s">
        <v>32</v>
      </c>
      <c r="F329" s="228" t="s">
        <v>463</v>
      </c>
      <c r="G329" s="225"/>
      <c r="H329" s="229">
        <v>8.75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140</v>
      </c>
      <c r="AU329" s="235" t="s">
        <v>21</v>
      </c>
      <c r="AV329" s="13" t="s">
        <v>21</v>
      </c>
      <c r="AW329" s="13" t="s">
        <v>41</v>
      </c>
      <c r="AX329" s="13" t="s">
        <v>82</v>
      </c>
      <c r="AY329" s="235" t="s">
        <v>129</v>
      </c>
    </row>
    <row r="330" spans="1:51" s="14" customFormat="1" ht="12">
      <c r="A330" s="14"/>
      <c r="B330" s="236"/>
      <c r="C330" s="237"/>
      <c r="D330" s="226" t="s">
        <v>140</v>
      </c>
      <c r="E330" s="238" t="s">
        <v>32</v>
      </c>
      <c r="F330" s="239" t="s">
        <v>142</v>
      </c>
      <c r="G330" s="237"/>
      <c r="H330" s="238" t="s">
        <v>32</v>
      </c>
      <c r="I330" s="240"/>
      <c r="J330" s="237"/>
      <c r="K330" s="237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140</v>
      </c>
      <c r="AU330" s="245" t="s">
        <v>21</v>
      </c>
      <c r="AV330" s="14" t="s">
        <v>90</v>
      </c>
      <c r="AW330" s="14" t="s">
        <v>41</v>
      </c>
      <c r="AX330" s="14" t="s">
        <v>82</v>
      </c>
      <c r="AY330" s="245" t="s">
        <v>129</v>
      </c>
    </row>
    <row r="331" spans="1:51" s="15" customFormat="1" ht="12">
      <c r="A331" s="15"/>
      <c r="B331" s="246"/>
      <c r="C331" s="247"/>
      <c r="D331" s="226" t="s">
        <v>140</v>
      </c>
      <c r="E331" s="248" t="s">
        <v>32</v>
      </c>
      <c r="F331" s="249" t="s">
        <v>143</v>
      </c>
      <c r="G331" s="247"/>
      <c r="H331" s="250">
        <v>8.75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6" t="s">
        <v>140</v>
      </c>
      <c r="AU331" s="256" t="s">
        <v>21</v>
      </c>
      <c r="AV331" s="15" t="s">
        <v>136</v>
      </c>
      <c r="AW331" s="15" t="s">
        <v>41</v>
      </c>
      <c r="AX331" s="15" t="s">
        <v>90</v>
      </c>
      <c r="AY331" s="256" t="s">
        <v>129</v>
      </c>
    </row>
    <row r="332" spans="1:65" s="2" customFormat="1" ht="37.8" customHeight="1">
      <c r="A332" s="40"/>
      <c r="B332" s="41"/>
      <c r="C332" s="206" t="s">
        <v>464</v>
      </c>
      <c r="D332" s="206" t="s">
        <v>131</v>
      </c>
      <c r="E332" s="207" t="s">
        <v>465</v>
      </c>
      <c r="F332" s="208" t="s">
        <v>466</v>
      </c>
      <c r="G332" s="209" t="s">
        <v>134</v>
      </c>
      <c r="H332" s="210">
        <v>15</v>
      </c>
      <c r="I332" s="211"/>
      <c r="J332" s="212">
        <f>ROUND(I332*H332,2)</f>
        <v>0</v>
      </c>
      <c r="K332" s="208" t="s">
        <v>135</v>
      </c>
      <c r="L332" s="46"/>
      <c r="M332" s="213" t="s">
        <v>32</v>
      </c>
      <c r="N332" s="214" t="s">
        <v>53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0.252</v>
      </c>
      <c r="T332" s="216">
        <f>S332*H332</f>
        <v>3.7800000000000002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136</v>
      </c>
      <c r="AT332" s="217" t="s">
        <v>131</v>
      </c>
      <c r="AU332" s="217" t="s">
        <v>21</v>
      </c>
      <c r="AY332" s="18" t="s">
        <v>129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8" t="s">
        <v>90</v>
      </c>
      <c r="BK332" s="218">
        <f>ROUND(I332*H332,2)</f>
        <v>0</v>
      </c>
      <c r="BL332" s="18" t="s">
        <v>136</v>
      </c>
      <c r="BM332" s="217" t="s">
        <v>467</v>
      </c>
    </row>
    <row r="333" spans="1:47" s="2" customFormat="1" ht="12">
      <c r="A333" s="40"/>
      <c r="B333" s="41"/>
      <c r="C333" s="42"/>
      <c r="D333" s="219" t="s">
        <v>138</v>
      </c>
      <c r="E333" s="42"/>
      <c r="F333" s="220" t="s">
        <v>468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8" t="s">
        <v>138</v>
      </c>
      <c r="AU333" s="18" t="s">
        <v>21</v>
      </c>
    </row>
    <row r="334" spans="1:51" s="13" customFormat="1" ht="12">
      <c r="A334" s="13"/>
      <c r="B334" s="224"/>
      <c r="C334" s="225"/>
      <c r="D334" s="226" t="s">
        <v>140</v>
      </c>
      <c r="E334" s="227" t="s">
        <v>32</v>
      </c>
      <c r="F334" s="228" t="s">
        <v>8</v>
      </c>
      <c r="G334" s="225"/>
      <c r="H334" s="229">
        <v>15</v>
      </c>
      <c r="I334" s="230"/>
      <c r="J334" s="225"/>
      <c r="K334" s="225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140</v>
      </c>
      <c r="AU334" s="235" t="s">
        <v>21</v>
      </c>
      <c r="AV334" s="13" t="s">
        <v>21</v>
      </c>
      <c r="AW334" s="13" t="s">
        <v>41</v>
      </c>
      <c r="AX334" s="13" t="s">
        <v>82</v>
      </c>
      <c r="AY334" s="235" t="s">
        <v>129</v>
      </c>
    </row>
    <row r="335" spans="1:51" s="14" customFormat="1" ht="12">
      <c r="A335" s="14"/>
      <c r="B335" s="236"/>
      <c r="C335" s="237"/>
      <c r="D335" s="226" t="s">
        <v>140</v>
      </c>
      <c r="E335" s="238" t="s">
        <v>32</v>
      </c>
      <c r="F335" s="239" t="s">
        <v>142</v>
      </c>
      <c r="G335" s="237"/>
      <c r="H335" s="238" t="s">
        <v>32</v>
      </c>
      <c r="I335" s="240"/>
      <c r="J335" s="237"/>
      <c r="K335" s="237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140</v>
      </c>
      <c r="AU335" s="245" t="s">
        <v>21</v>
      </c>
      <c r="AV335" s="14" t="s">
        <v>90</v>
      </c>
      <c r="AW335" s="14" t="s">
        <v>41</v>
      </c>
      <c r="AX335" s="14" t="s">
        <v>82</v>
      </c>
      <c r="AY335" s="245" t="s">
        <v>129</v>
      </c>
    </row>
    <row r="336" spans="1:51" s="15" customFormat="1" ht="12">
      <c r="A336" s="15"/>
      <c r="B336" s="246"/>
      <c r="C336" s="247"/>
      <c r="D336" s="226" t="s">
        <v>140</v>
      </c>
      <c r="E336" s="248" t="s">
        <v>32</v>
      </c>
      <c r="F336" s="249" t="s">
        <v>143</v>
      </c>
      <c r="G336" s="247"/>
      <c r="H336" s="250">
        <v>15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6" t="s">
        <v>140</v>
      </c>
      <c r="AU336" s="256" t="s">
        <v>21</v>
      </c>
      <c r="AV336" s="15" t="s">
        <v>136</v>
      </c>
      <c r="AW336" s="15" t="s">
        <v>41</v>
      </c>
      <c r="AX336" s="15" t="s">
        <v>90</v>
      </c>
      <c r="AY336" s="256" t="s">
        <v>129</v>
      </c>
    </row>
    <row r="337" spans="1:65" s="2" customFormat="1" ht="24.15" customHeight="1">
      <c r="A337" s="40"/>
      <c r="B337" s="41"/>
      <c r="C337" s="206" t="s">
        <v>469</v>
      </c>
      <c r="D337" s="206" t="s">
        <v>131</v>
      </c>
      <c r="E337" s="207" t="s">
        <v>470</v>
      </c>
      <c r="F337" s="208" t="s">
        <v>471</v>
      </c>
      <c r="G337" s="209" t="s">
        <v>134</v>
      </c>
      <c r="H337" s="210">
        <v>34.4</v>
      </c>
      <c r="I337" s="211"/>
      <c r="J337" s="212">
        <f>ROUND(I337*H337,2)</f>
        <v>0</v>
      </c>
      <c r="K337" s="208" t="s">
        <v>135</v>
      </c>
      <c r="L337" s="46"/>
      <c r="M337" s="213" t="s">
        <v>32</v>
      </c>
      <c r="N337" s="214" t="s">
        <v>53</v>
      </c>
      <c r="O337" s="86"/>
      <c r="P337" s="215">
        <f>O337*H337</f>
        <v>0</v>
      </c>
      <c r="Q337" s="215">
        <v>0</v>
      </c>
      <c r="R337" s="215">
        <f>Q337*H337</f>
        <v>0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136</v>
      </c>
      <c r="AT337" s="217" t="s">
        <v>131</v>
      </c>
      <c r="AU337" s="217" t="s">
        <v>21</v>
      </c>
      <c r="AY337" s="18" t="s">
        <v>129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8" t="s">
        <v>90</v>
      </c>
      <c r="BK337" s="218">
        <f>ROUND(I337*H337,2)</f>
        <v>0</v>
      </c>
      <c r="BL337" s="18" t="s">
        <v>136</v>
      </c>
      <c r="BM337" s="217" t="s">
        <v>472</v>
      </c>
    </row>
    <row r="338" spans="1:47" s="2" customFormat="1" ht="12">
      <c r="A338" s="40"/>
      <c r="B338" s="41"/>
      <c r="C338" s="42"/>
      <c r="D338" s="219" t="s">
        <v>138</v>
      </c>
      <c r="E338" s="42"/>
      <c r="F338" s="220" t="s">
        <v>473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8" t="s">
        <v>138</v>
      </c>
      <c r="AU338" s="18" t="s">
        <v>21</v>
      </c>
    </row>
    <row r="339" spans="1:51" s="13" customFormat="1" ht="12">
      <c r="A339" s="13"/>
      <c r="B339" s="224"/>
      <c r="C339" s="225"/>
      <c r="D339" s="226" t="s">
        <v>140</v>
      </c>
      <c r="E339" s="227" t="s">
        <v>32</v>
      </c>
      <c r="F339" s="228" t="s">
        <v>474</v>
      </c>
      <c r="G339" s="225"/>
      <c r="H339" s="229">
        <v>34.4</v>
      </c>
      <c r="I339" s="230"/>
      <c r="J339" s="225"/>
      <c r="K339" s="225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140</v>
      </c>
      <c r="AU339" s="235" t="s">
        <v>21</v>
      </c>
      <c r="AV339" s="13" t="s">
        <v>21</v>
      </c>
      <c r="AW339" s="13" t="s">
        <v>41</v>
      </c>
      <c r="AX339" s="13" t="s">
        <v>82</v>
      </c>
      <c r="AY339" s="235" t="s">
        <v>129</v>
      </c>
    </row>
    <row r="340" spans="1:51" s="15" customFormat="1" ht="12">
      <c r="A340" s="15"/>
      <c r="B340" s="246"/>
      <c r="C340" s="247"/>
      <c r="D340" s="226" t="s">
        <v>140</v>
      </c>
      <c r="E340" s="248" t="s">
        <v>32</v>
      </c>
      <c r="F340" s="249" t="s">
        <v>143</v>
      </c>
      <c r="G340" s="247"/>
      <c r="H340" s="250">
        <v>34.4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6" t="s">
        <v>140</v>
      </c>
      <c r="AU340" s="256" t="s">
        <v>21</v>
      </c>
      <c r="AV340" s="15" t="s">
        <v>136</v>
      </c>
      <c r="AW340" s="15" t="s">
        <v>41</v>
      </c>
      <c r="AX340" s="15" t="s">
        <v>90</v>
      </c>
      <c r="AY340" s="256" t="s">
        <v>129</v>
      </c>
    </row>
    <row r="341" spans="1:65" s="2" customFormat="1" ht="24.15" customHeight="1">
      <c r="A341" s="40"/>
      <c r="B341" s="41"/>
      <c r="C341" s="206" t="s">
        <v>475</v>
      </c>
      <c r="D341" s="206" t="s">
        <v>131</v>
      </c>
      <c r="E341" s="207" t="s">
        <v>476</v>
      </c>
      <c r="F341" s="208" t="s">
        <v>477</v>
      </c>
      <c r="G341" s="209" t="s">
        <v>134</v>
      </c>
      <c r="H341" s="210">
        <v>2064</v>
      </c>
      <c r="I341" s="211"/>
      <c r="J341" s="212">
        <f>ROUND(I341*H341,2)</f>
        <v>0</v>
      </c>
      <c r="K341" s="208" t="s">
        <v>135</v>
      </c>
      <c r="L341" s="46"/>
      <c r="M341" s="213" t="s">
        <v>32</v>
      </c>
      <c r="N341" s="214" t="s">
        <v>53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136</v>
      </c>
      <c r="AT341" s="217" t="s">
        <v>131</v>
      </c>
      <c r="AU341" s="217" t="s">
        <v>21</v>
      </c>
      <c r="AY341" s="18" t="s">
        <v>129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8" t="s">
        <v>90</v>
      </c>
      <c r="BK341" s="218">
        <f>ROUND(I341*H341,2)</f>
        <v>0</v>
      </c>
      <c r="BL341" s="18" t="s">
        <v>136</v>
      </c>
      <c r="BM341" s="217" t="s">
        <v>478</v>
      </c>
    </row>
    <row r="342" spans="1:47" s="2" customFormat="1" ht="12">
      <c r="A342" s="40"/>
      <c r="B342" s="41"/>
      <c r="C342" s="42"/>
      <c r="D342" s="219" t="s">
        <v>138</v>
      </c>
      <c r="E342" s="42"/>
      <c r="F342" s="220" t="s">
        <v>479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8" t="s">
        <v>138</v>
      </c>
      <c r="AU342" s="18" t="s">
        <v>21</v>
      </c>
    </row>
    <row r="343" spans="1:51" s="13" customFormat="1" ht="12">
      <c r="A343" s="13"/>
      <c r="B343" s="224"/>
      <c r="C343" s="225"/>
      <c r="D343" s="226" t="s">
        <v>140</v>
      </c>
      <c r="E343" s="227" t="s">
        <v>32</v>
      </c>
      <c r="F343" s="228" t="s">
        <v>480</v>
      </c>
      <c r="G343" s="225"/>
      <c r="H343" s="229">
        <v>2064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140</v>
      </c>
      <c r="AU343" s="235" t="s">
        <v>21</v>
      </c>
      <c r="AV343" s="13" t="s">
        <v>21</v>
      </c>
      <c r="AW343" s="13" t="s">
        <v>41</v>
      </c>
      <c r="AX343" s="13" t="s">
        <v>82</v>
      </c>
      <c r="AY343" s="235" t="s">
        <v>129</v>
      </c>
    </row>
    <row r="344" spans="1:51" s="15" customFormat="1" ht="12">
      <c r="A344" s="15"/>
      <c r="B344" s="246"/>
      <c r="C344" s="247"/>
      <c r="D344" s="226" t="s">
        <v>140</v>
      </c>
      <c r="E344" s="248" t="s">
        <v>32</v>
      </c>
      <c r="F344" s="249" t="s">
        <v>143</v>
      </c>
      <c r="G344" s="247"/>
      <c r="H344" s="250">
        <v>2064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6" t="s">
        <v>140</v>
      </c>
      <c r="AU344" s="256" t="s">
        <v>21</v>
      </c>
      <c r="AV344" s="15" t="s">
        <v>136</v>
      </c>
      <c r="AW344" s="15" t="s">
        <v>41</v>
      </c>
      <c r="AX344" s="15" t="s">
        <v>90</v>
      </c>
      <c r="AY344" s="256" t="s">
        <v>129</v>
      </c>
    </row>
    <row r="345" spans="1:65" s="2" customFormat="1" ht="24.15" customHeight="1">
      <c r="A345" s="40"/>
      <c r="B345" s="41"/>
      <c r="C345" s="206" t="s">
        <v>481</v>
      </c>
      <c r="D345" s="206" t="s">
        <v>131</v>
      </c>
      <c r="E345" s="207" t="s">
        <v>482</v>
      </c>
      <c r="F345" s="208" t="s">
        <v>483</v>
      </c>
      <c r="G345" s="209" t="s">
        <v>134</v>
      </c>
      <c r="H345" s="210">
        <v>34.4</v>
      </c>
      <c r="I345" s="211"/>
      <c r="J345" s="212">
        <f>ROUND(I345*H345,2)</f>
        <v>0</v>
      </c>
      <c r="K345" s="208" t="s">
        <v>135</v>
      </c>
      <c r="L345" s="46"/>
      <c r="M345" s="213" t="s">
        <v>32</v>
      </c>
      <c r="N345" s="214" t="s">
        <v>53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136</v>
      </c>
      <c r="AT345" s="217" t="s">
        <v>131</v>
      </c>
      <c r="AU345" s="217" t="s">
        <v>21</v>
      </c>
      <c r="AY345" s="18" t="s">
        <v>129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8" t="s">
        <v>90</v>
      </c>
      <c r="BK345" s="218">
        <f>ROUND(I345*H345,2)</f>
        <v>0</v>
      </c>
      <c r="BL345" s="18" t="s">
        <v>136</v>
      </c>
      <c r="BM345" s="217" t="s">
        <v>484</v>
      </c>
    </row>
    <row r="346" spans="1:47" s="2" customFormat="1" ht="12">
      <c r="A346" s="40"/>
      <c r="B346" s="41"/>
      <c r="C346" s="42"/>
      <c r="D346" s="219" t="s">
        <v>138</v>
      </c>
      <c r="E346" s="42"/>
      <c r="F346" s="220" t="s">
        <v>485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8" t="s">
        <v>138</v>
      </c>
      <c r="AU346" s="18" t="s">
        <v>21</v>
      </c>
    </row>
    <row r="347" spans="1:65" s="2" customFormat="1" ht="21.75" customHeight="1">
      <c r="A347" s="40"/>
      <c r="B347" s="41"/>
      <c r="C347" s="206" t="s">
        <v>486</v>
      </c>
      <c r="D347" s="206" t="s">
        <v>131</v>
      </c>
      <c r="E347" s="207" t="s">
        <v>487</v>
      </c>
      <c r="F347" s="208" t="s">
        <v>488</v>
      </c>
      <c r="G347" s="209" t="s">
        <v>161</v>
      </c>
      <c r="H347" s="210">
        <v>13.2</v>
      </c>
      <c r="I347" s="211"/>
      <c r="J347" s="212">
        <f>ROUND(I347*H347,2)</f>
        <v>0</v>
      </c>
      <c r="K347" s="208" t="s">
        <v>135</v>
      </c>
      <c r="L347" s="46"/>
      <c r="M347" s="213" t="s">
        <v>32</v>
      </c>
      <c r="N347" s="214" t="s">
        <v>53</v>
      </c>
      <c r="O347" s="86"/>
      <c r="P347" s="215">
        <f>O347*H347</f>
        <v>0</v>
      </c>
      <c r="Q347" s="215">
        <v>0.0082</v>
      </c>
      <c r="R347" s="215">
        <f>Q347*H347</f>
        <v>0.10824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136</v>
      </c>
      <c r="AT347" s="217" t="s">
        <v>131</v>
      </c>
      <c r="AU347" s="217" t="s">
        <v>21</v>
      </c>
      <c r="AY347" s="18" t="s">
        <v>129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8" t="s">
        <v>90</v>
      </c>
      <c r="BK347" s="218">
        <f>ROUND(I347*H347,2)</f>
        <v>0</v>
      </c>
      <c r="BL347" s="18" t="s">
        <v>136</v>
      </c>
      <c r="BM347" s="217" t="s">
        <v>489</v>
      </c>
    </row>
    <row r="348" spans="1:47" s="2" customFormat="1" ht="12">
      <c r="A348" s="40"/>
      <c r="B348" s="41"/>
      <c r="C348" s="42"/>
      <c r="D348" s="219" t="s">
        <v>138</v>
      </c>
      <c r="E348" s="42"/>
      <c r="F348" s="220" t="s">
        <v>490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8" t="s">
        <v>138</v>
      </c>
      <c r="AU348" s="18" t="s">
        <v>21</v>
      </c>
    </row>
    <row r="349" spans="1:51" s="13" customFormat="1" ht="12">
      <c r="A349" s="13"/>
      <c r="B349" s="224"/>
      <c r="C349" s="225"/>
      <c r="D349" s="226" t="s">
        <v>140</v>
      </c>
      <c r="E349" s="227" t="s">
        <v>32</v>
      </c>
      <c r="F349" s="228" t="s">
        <v>399</v>
      </c>
      <c r="G349" s="225"/>
      <c r="H349" s="229">
        <v>13.2</v>
      </c>
      <c r="I349" s="230"/>
      <c r="J349" s="225"/>
      <c r="K349" s="225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140</v>
      </c>
      <c r="AU349" s="235" t="s">
        <v>21</v>
      </c>
      <c r="AV349" s="13" t="s">
        <v>21</v>
      </c>
      <c r="AW349" s="13" t="s">
        <v>41</v>
      </c>
      <c r="AX349" s="13" t="s">
        <v>82</v>
      </c>
      <c r="AY349" s="235" t="s">
        <v>129</v>
      </c>
    </row>
    <row r="350" spans="1:51" s="15" customFormat="1" ht="12">
      <c r="A350" s="15"/>
      <c r="B350" s="246"/>
      <c r="C350" s="247"/>
      <c r="D350" s="226" t="s">
        <v>140</v>
      </c>
      <c r="E350" s="248" t="s">
        <v>32</v>
      </c>
      <c r="F350" s="249" t="s">
        <v>143</v>
      </c>
      <c r="G350" s="247"/>
      <c r="H350" s="250">
        <v>13.2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6" t="s">
        <v>140</v>
      </c>
      <c r="AU350" s="256" t="s">
        <v>21</v>
      </c>
      <c r="AV350" s="15" t="s">
        <v>136</v>
      </c>
      <c r="AW350" s="15" t="s">
        <v>41</v>
      </c>
      <c r="AX350" s="15" t="s">
        <v>90</v>
      </c>
      <c r="AY350" s="256" t="s">
        <v>129</v>
      </c>
    </row>
    <row r="351" spans="1:65" s="2" customFormat="1" ht="21.75" customHeight="1">
      <c r="A351" s="40"/>
      <c r="B351" s="41"/>
      <c r="C351" s="206" t="s">
        <v>491</v>
      </c>
      <c r="D351" s="206" t="s">
        <v>131</v>
      </c>
      <c r="E351" s="207" t="s">
        <v>492</v>
      </c>
      <c r="F351" s="208" t="s">
        <v>493</v>
      </c>
      <c r="G351" s="209" t="s">
        <v>161</v>
      </c>
      <c r="H351" s="210">
        <v>13.2</v>
      </c>
      <c r="I351" s="211"/>
      <c r="J351" s="212">
        <f>ROUND(I351*H351,2)</f>
        <v>0</v>
      </c>
      <c r="K351" s="208" t="s">
        <v>135</v>
      </c>
      <c r="L351" s="46"/>
      <c r="M351" s="213" t="s">
        <v>32</v>
      </c>
      <c r="N351" s="214" t="s">
        <v>53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136</v>
      </c>
      <c r="AT351" s="217" t="s">
        <v>131</v>
      </c>
      <c r="AU351" s="217" t="s">
        <v>21</v>
      </c>
      <c r="AY351" s="18" t="s">
        <v>129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8" t="s">
        <v>90</v>
      </c>
      <c r="BK351" s="218">
        <f>ROUND(I351*H351,2)</f>
        <v>0</v>
      </c>
      <c r="BL351" s="18" t="s">
        <v>136</v>
      </c>
      <c r="BM351" s="217" t="s">
        <v>494</v>
      </c>
    </row>
    <row r="352" spans="1:47" s="2" customFormat="1" ht="12">
      <c r="A352" s="40"/>
      <c r="B352" s="41"/>
      <c r="C352" s="42"/>
      <c r="D352" s="219" t="s">
        <v>138</v>
      </c>
      <c r="E352" s="42"/>
      <c r="F352" s="220" t="s">
        <v>495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8" t="s">
        <v>138</v>
      </c>
      <c r="AU352" s="18" t="s">
        <v>21</v>
      </c>
    </row>
    <row r="353" spans="1:65" s="2" customFormat="1" ht="16.5" customHeight="1">
      <c r="A353" s="40"/>
      <c r="B353" s="41"/>
      <c r="C353" s="206" t="s">
        <v>496</v>
      </c>
      <c r="D353" s="206" t="s">
        <v>131</v>
      </c>
      <c r="E353" s="207" t="s">
        <v>497</v>
      </c>
      <c r="F353" s="208" t="s">
        <v>498</v>
      </c>
      <c r="G353" s="209" t="s">
        <v>134</v>
      </c>
      <c r="H353" s="210">
        <v>75</v>
      </c>
      <c r="I353" s="211"/>
      <c r="J353" s="212">
        <f>ROUND(I353*H353,2)</f>
        <v>0</v>
      </c>
      <c r="K353" s="208" t="s">
        <v>32</v>
      </c>
      <c r="L353" s="46"/>
      <c r="M353" s="213" t="s">
        <v>32</v>
      </c>
      <c r="N353" s="214" t="s">
        <v>53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0.0005</v>
      </c>
      <c r="T353" s="216">
        <f>S353*H353</f>
        <v>0.0375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136</v>
      </c>
      <c r="AT353" s="217" t="s">
        <v>131</v>
      </c>
      <c r="AU353" s="217" t="s">
        <v>21</v>
      </c>
      <c r="AY353" s="18" t="s">
        <v>129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8" t="s">
        <v>90</v>
      </c>
      <c r="BK353" s="218">
        <f>ROUND(I353*H353,2)</f>
        <v>0</v>
      </c>
      <c r="BL353" s="18" t="s">
        <v>136</v>
      </c>
      <c r="BM353" s="217" t="s">
        <v>499</v>
      </c>
    </row>
    <row r="354" spans="1:51" s="13" customFormat="1" ht="12">
      <c r="A354" s="13"/>
      <c r="B354" s="224"/>
      <c r="C354" s="225"/>
      <c r="D354" s="226" t="s">
        <v>140</v>
      </c>
      <c r="E354" s="227" t="s">
        <v>32</v>
      </c>
      <c r="F354" s="228" t="s">
        <v>500</v>
      </c>
      <c r="G354" s="225"/>
      <c r="H354" s="229">
        <v>75</v>
      </c>
      <c r="I354" s="230"/>
      <c r="J354" s="225"/>
      <c r="K354" s="225"/>
      <c r="L354" s="231"/>
      <c r="M354" s="232"/>
      <c r="N354" s="233"/>
      <c r="O354" s="233"/>
      <c r="P354" s="233"/>
      <c r="Q354" s="233"/>
      <c r="R354" s="233"/>
      <c r="S354" s="233"/>
      <c r="T354" s="23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5" t="s">
        <v>140</v>
      </c>
      <c r="AU354" s="235" t="s">
        <v>21</v>
      </c>
      <c r="AV354" s="13" t="s">
        <v>21</v>
      </c>
      <c r="AW354" s="13" t="s">
        <v>41</v>
      </c>
      <c r="AX354" s="13" t="s">
        <v>82</v>
      </c>
      <c r="AY354" s="235" t="s">
        <v>129</v>
      </c>
    </row>
    <row r="355" spans="1:51" s="14" customFormat="1" ht="12">
      <c r="A355" s="14"/>
      <c r="B355" s="236"/>
      <c r="C355" s="237"/>
      <c r="D355" s="226" t="s">
        <v>140</v>
      </c>
      <c r="E355" s="238" t="s">
        <v>32</v>
      </c>
      <c r="F355" s="239" t="s">
        <v>142</v>
      </c>
      <c r="G355" s="237"/>
      <c r="H355" s="238" t="s">
        <v>32</v>
      </c>
      <c r="I355" s="240"/>
      <c r="J355" s="237"/>
      <c r="K355" s="237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140</v>
      </c>
      <c r="AU355" s="245" t="s">
        <v>21</v>
      </c>
      <c r="AV355" s="14" t="s">
        <v>90</v>
      </c>
      <c r="AW355" s="14" t="s">
        <v>41</v>
      </c>
      <c r="AX355" s="14" t="s">
        <v>82</v>
      </c>
      <c r="AY355" s="245" t="s">
        <v>129</v>
      </c>
    </row>
    <row r="356" spans="1:51" s="15" customFormat="1" ht="12">
      <c r="A356" s="15"/>
      <c r="B356" s="246"/>
      <c r="C356" s="247"/>
      <c r="D356" s="226" t="s">
        <v>140</v>
      </c>
      <c r="E356" s="248" t="s">
        <v>32</v>
      </c>
      <c r="F356" s="249" t="s">
        <v>143</v>
      </c>
      <c r="G356" s="247"/>
      <c r="H356" s="250">
        <v>75</v>
      </c>
      <c r="I356" s="251"/>
      <c r="J356" s="247"/>
      <c r="K356" s="247"/>
      <c r="L356" s="252"/>
      <c r="M356" s="253"/>
      <c r="N356" s="254"/>
      <c r="O356" s="254"/>
      <c r="P356" s="254"/>
      <c r="Q356" s="254"/>
      <c r="R356" s="254"/>
      <c r="S356" s="254"/>
      <c r="T356" s="25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6" t="s">
        <v>140</v>
      </c>
      <c r="AU356" s="256" t="s">
        <v>21</v>
      </c>
      <c r="AV356" s="15" t="s">
        <v>136</v>
      </c>
      <c r="AW356" s="15" t="s">
        <v>41</v>
      </c>
      <c r="AX356" s="15" t="s">
        <v>90</v>
      </c>
      <c r="AY356" s="256" t="s">
        <v>129</v>
      </c>
    </row>
    <row r="357" spans="1:65" s="2" customFormat="1" ht="16.5" customHeight="1">
      <c r="A357" s="40"/>
      <c r="B357" s="41"/>
      <c r="C357" s="206" t="s">
        <v>501</v>
      </c>
      <c r="D357" s="206" t="s">
        <v>131</v>
      </c>
      <c r="E357" s="207" t="s">
        <v>502</v>
      </c>
      <c r="F357" s="208" t="s">
        <v>503</v>
      </c>
      <c r="G357" s="209" t="s">
        <v>168</v>
      </c>
      <c r="H357" s="210">
        <v>3.234</v>
      </c>
      <c r="I357" s="211"/>
      <c r="J357" s="212">
        <f>ROUND(I357*H357,2)</f>
        <v>0</v>
      </c>
      <c r="K357" s="208" t="s">
        <v>135</v>
      </c>
      <c r="L357" s="46"/>
      <c r="M357" s="213" t="s">
        <v>32</v>
      </c>
      <c r="N357" s="214" t="s">
        <v>53</v>
      </c>
      <c r="O357" s="86"/>
      <c r="P357" s="215">
        <f>O357*H357</f>
        <v>0</v>
      </c>
      <c r="Q357" s="215">
        <v>0.12171</v>
      </c>
      <c r="R357" s="215">
        <f>Q357*H357</f>
        <v>0.39361014</v>
      </c>
      <c r="S357" s="215">
        <v>2.4</v>
      </c>
      <c r="T357" s="216">
        <f>S357*H357</f>
        <v>7.7616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136</v>
      </c>
      <c r="AT357" s="217" t="s">
        <v>131</v>
      </c>
      <c r="AU357" s="217" t="s">
        <v>21</v>
      </c>
      <c r="AY357" s="18" t="s">
        <v>129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8" t="s">
        <v>90</v>
      </c>
      <c r="BK357" s="218">
        <f>ROUND(I357*H357,2)</f>
        <v>0</v>
      </c>
      <c r="BL357" s="18" t="s">
        <v>136</v>
      </c>
      <c r="BM357" s="217" t="s">
        <v>504</v>
      </c>
    </row>
    <row r="358" spans="1:47" s="2" customFormat="1" ht="12">
      <c r="A358" s="40"/>
      <c r="B358" s="41"/>
      <c r="C358" s="42"/>
      <c r="D358" s="219" t="s">
        <v>138</v>
      </c>
      <c r="E358" s="42"/>
      <c r="F358" s="220" t="s">
        <v>505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8" t="s">
        <v>138</v>
      </c>
      <c r="AU358" s="18" t="s">
        <v>21</v>
      </c>
    </row>
    <row r="359" spans="1:51" s="13" customFormat="1" ht="12">
      <c r="A359" s="13"/>
      <c r="B359" s="224"/>
      <c r="C359" s="225"/>
      <c r="D359" s="226" t="s">
        <v>140</v>
      </c>
      <c r="E359" s="227" t="s">
        <v>32</v>
      </c>
      <c r="F359" s="228" t="s">
        <v>506</v>
      </c>
      <c r="G359" s="225"/>
      <c r="H359" s="229">
        <v>3.234</v>
      </c>
      <c r="I359" s="230"/>
      <c r="J359" s="225"/>
      <c r="K359" s="225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140</v>
      </c>
      <c r="AU359" s="235" t="s">
        <v>21</v>
      </c>
      <c r="AV359" s="13" t="s">
        <v>21</v>
      </c>
      <c r="AW359" s="13" t="s">
        <v>41</v>
      </c>
      <c r="AX359" s="13" t="s">
        <v>82</v>
      </c>
      <c r="AY359" s="235" t="s">
        <v>129</v>
      </c>
    </row>
    <row r="360" spans="1:51" s="14" customFormat="1" ht="12">
      <c r="A360" s="14"/>
      <c r="B360" s="236"/>
      <c r="C360" s="237"/>
      <c r="D360" s="226" t="s">
        <v>140</v>
      </c>
      <c r="E360" s="238" t="s">
        <v>32</v>
      </c>
      <c r="F360" s="239" t="s">
        <v>507</v>
      </c>
      <c r="G360" s="237"/>
      <c r="H360" s="238" t="s">
        <v>32</v>
      </c>
      <c r="I360" s="240"/>
      <c r="J360" s="237"/>
      <c r="K360" s="237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140</v>
      </c>
      <c r="AU360" s="245" t="s">
        <v>21</v>
      </c>
      <c r="AV360" s="14" t="s">
        <v>90</v>
      </c>
      <c r="AW360" s="14" t="s">
        <v>41</v>
      </c>
      <c r="AX360" s="14" t="s">
        <v>82</v>
      </c>
      <c r="AY360" s="245" t="s">
        <v>129</v>
      </c>
    </row>
    <row r="361" spans="1:51" s="15" customFormat="1" ht="12">
      <c r="A361" s="15"/>
      <c r="B361" s="246"/>
      <c r="C361" s="247"/>
      <c r="D361" s="226" t="s">
        <v>140</v>
      </c>
      <c r="E361" s="248" t="s">
        <v>32</v>
      </c>
      <c r="F361" s="249" t="s">
        <v>143</v>
      </c>
      <c r="G361" s="247"/>
      <c r="H361" s="250">
        <v>3.234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6" t="s">
        <v>140</v>
      </c>
      <c r="AU361" s="256" t="s">
        <v>21</v>
      </c>
      <c r="AV361" s="15" t="s">
        <v>136</v>
      </c>
      <c r="AW361" s="15" t="s">
        <v>41</v>
      </c>
      <c r="AX361" s="15" t="s">
        <v>90</v>
      </c>
      <c r="AY361" s="256" t="s">
        <v>129</v>
      </c>
    </row>
    <row r="362" spans="1:65" s="2" customFormat="1" ht="16.5" customHeight="1">
      <c r="A362" s="40"/>
      <c r="B362" s="41"/>
      <c r="C362" s="206" t="s">
        <v>508</v>
      </c>
      <c r="D362" s="206" t="s">
        <v>131</v>
      </c>
      <c r="E362" s="207" t="s">
        <v>509</v>
      </c>
      <c r="F362" s="208" t="s">
        <v>510</v>
      </c>
      <c r="G362" s="209" t="s">
        <v>161</v>
      </c>
      <c r="H362" s="210">
        <v>34</v>
      </c>
      <c r="I362" s="211"/>
      <c r="J362" s="212">
        <f>ROUND(I362*H362,2)</f>
        <v>0</v>
      </c>
      <c r="K362" s="208" t="s">
        <v>32</v>
      </c>
      <c r="L362" s="46"/>
      <c r="M362" s="213" t="s">
        <v>32</v>
      </c>
      <c r="N362" s="214" t="s">
        <v>53</v>
      </c>
      <c r="O362" s="86"/>
      <c r="P362" s="215">
        <f>O362*H362</f>
        <v>0</v>
      </c>
      <c r="Q362" s="215">
        <v>8E-05</v>
      </c>
      <c r="R362" s="215">
        <f>Q362*H362</f>
        <v>0.00272</v>
      </c>
      <c r="S362" s="215">
        <v>0.018</v>
      </c>
      <c r="T362" s="216">
        <f>S362*H362</f>
        <v>0.612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136</v>
      </c>
      <c r="AT362" s="217" t="s">
        <v>131</v>
      </c>
      <c r="AU362" s="217" t="s">
        <v>21</v>
      </c>
      <c r="AY362" s="18" t="s">
        <v>129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8" t="s">
        <v>90</v>
      </c>
      <c r="BK362" s="218">
        <f>ROUND(I362*H362,2)</f>
        <v>0</v>
      </c>
      <c r="BL362" s="18" t="s">
        <v>136</v>
      </c>
      <c r="BM362" s="217" t="s">
        <v>511</v>
      </c>
    </row>
    <row r="363" spans="1:51" s="13" customFormat="1" ht="12">
      <c r="A363" s="13"/>
      <c r="B363" s="224"/>
      <c r="C363" s="225"/>
      <c r="D363" s="226" t="s">
        <v>140</v>
      </c>
      <c r="E363" s="227" t="s">
        <v>32</v>
      </c>
      <c r="F363" s="228" t="s">
        <v>333</v>
      </c>
      <c r="G363" s="225"/>
      <c r="H363" s="229">
        <v>34</v>
      </c>
      <c r="I363" s="230"/>
      <c r="J363" s="225"/>
      <c r="K363" s="225"/>
      <c r="L363" s="231"/>
      <c r="M363" s="232"/>
      <c r="N363" s="233"/>
      <c r="O363" s="233"/>
      <c r="P363" s="233"/>
      <c r="Q363" s="233"/>
      <c r="R363" s="233"/>
      <c r="S363" s="233"/>
      <c r="T363" s="23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5" t="s">
        <v>140</v>
      </c>
      <c r="AU363" s="235" t="s">
        <v>21</v>
      </c>
      <c r="AV363" s="13" t="s">
        <v>21</v>
      </c>
      <c r="AW363" s="13" t="s">
        <v>41</v>
      </c>
      <c r="AX363" s="13" t="s">
        <v>82</v>
      </c>
      <c r="AY363" s="235" t="s">
        <v>129</v>
      </c>
    </row>
    <row r="364" spans="1:51" s="14" customFormat="1" ht="12">
      <c r="A364" s="14"/>
      <c r="B364" s="236"/>
      <c r="C364" s="237"/>
      <c r="D364" s="226" t="s">
        <v>140</v>
      </c>
      <c r="E364" s="238" t="s">
        <v>32</v>
      </c>
      <c r="F364" s="239" t="s">
        <v>164</v>
      </c>
      <c r="G364" s="237"/>
      <c r="H364" s="238" t="s">
        <v>32</v>
      </c>
      <c r="I364" s="240"/>
      <c r="J364" s="237"/>
      <c r="K364" s="237"/>
      <c r="L364" s="241"/>
      <c r="M364" s="242"/>
      <c r="N364" s="243"/>
      <c r="O364" s="243"/>
      <c r="P364" s="243"/>
      <c r="Q364" s="243"/>
      <c r="R364" s="243"/>
      <c r="S364" s="243"/>
      <c r="T364" s="24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5" t="s">
        <v>140</v>
      </c>
      <c r="AU364" s="245" t="s">
        <v>21</v>
      </c>
      <c r="AV364" s="14" t="s">
        <v>90</v>
      </c>
      <c r="AW364" s="14" t="s">
        <v>41</v>
      </c>
      <c r="AX364" s="14" t="s">
        <v>82</v>
      </c>
      <c r="AY364" s="245" t="s">
        <v>129</v>
      </c>
    </row>
    <row r="365" spans="1:51" s="15" customFormat="1" ht="12">
      <c r="A365" s="15"/>
      <c r="B365" s="246"/>
      <c r="C365" s="247"/>
      <c r="D365" s="226" t="s">
        <v>140</v>
      </c>
      <c r="E365" s="248" t="s">
        <v>32</v>
      </c>
      <c r="F365" s="249" t="s">
        <v>143</v>
      </c>
      <c r="G365" s="247"/>
      <c r="H365" s="250">
        <v>34</v>
      </c>
      <c r="I365" s="251"/>
      <c r="J365" s="247"/>
      <c r="K365" s="247"/>
      <c r="L365" s="252"/>
      <c r="M365" s="253"/>
      <c r="N365" s="254"/>
      <c r="O365" s="254"/>
      <c r="P365" s="254"/>
      <c r="Q365" s="254"/>
      <c r="R365" s="254"/>
      <c r="S365" s="254"/>
      <c r="T365" s="25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6" t="s">
        <v>140</v>
      </c>
      <c r="AU365" s="256" t="s">
        <v>21</v>
      </c>
      <c r="AV365" s="15" t="s">
        <v>136</v>
      </c>
      <c r="AW365" s="15" t="s">
        <v>41</v>
      </c>
      <c r="AX365" s="15" t="s">
        <v>90</v>
      </c>
      <c r="AY365" s="256" t="s">
        <v>129</v>
      </c>
    </row>
    <row r="366" spans="1:65" s="2" customFormat="1" ht="24.15" customHeight="1">
      <c r="A366" s="40"/>
      <c r="B366" s="41"/>
      <c r="C366" s="206" t="s">
        <v>512</v>
      </c>
      <c r="D366" s="206" t="s">
        <v>131</v>
      </c>
      <c r="E366" s="207" t="s">
        <v>513</v>
      </c>
      <c r="F366" s="208" t="s">
        <v>514</v>
      </c>
      <c r="G366" s="209" t="s">
        <v>161</v>
      </c>
      <c r="H366" s="210">
        <v>4</v>
      </c>
      <c r="I366" s="211"/>
      <c r="J366" s="212">
        <f>ROUND(I366*H366,2)</f>
        <v>0</v>
      </c>
      <c r="K366" s="208" t="s">
        <v>135</v>
      </c>
      <c r="L366" s="46"/>
      <c r="M366" s="213" t="s">
        <v>32</v>
      </c>
      <c r="N366" s="214" t="s">
        <v>53</v>
      </c>
      <c r="O366" s="86"/>
      <c r="P366" s="215">
        <f>O366*H366</f>
        <v>0</v>
      </c>
      <c r="Q366" s="215">
        <v>0.00029</v>
      </c>
      <c r="R366" s="215">
        <f>Q366*H366</f>
        <v>0.00116</v>
      </c>
      <c r="S366" s="215">
        <v>0.054</v>
      </c>
      <c r="T366" s="216">
        <f>S366*H366</f>
        <v>0.216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136</v>
      </c>
      <c r="AT366" s="217" t="s">
        <v>131</v>
      </c>
      <c r="AU366" s="217" t="s">
        <v>21</v>
      </c>
      <c r="AY366" s="18" t="s">
        <v>129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8" t="s">
        <v>90</v>
      </c>
      <c r="BK366" s="218">
        <f>ROUND(I366*H366,2)</f>
        <v>0</v>
      </c>
      <c r="BL366" s="18" t="s">
        <v>136</v>
      </c>
      <c r="BM366" s="217" t="s">
        <v>515</v>
      </c>
    </row>
    <row r="367" spans="1:47" s="2" customFormat="1" ht="12">
      <c r="A367" s="40"/>
      <c r="B367" s="41"/>
      <c r="C367" s="42"/>
      <c r="D367" s="219" t="s">
        <v>138</v>
      </c>
      <c r="E367" s="42"/>
      <c r="F367" s="220" t="s">
        <v>516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8" t="s">
        <v>138</v>
      </c>
      <c r="AU367" s="18" t="s">
        <v>21</v>
      </c>
    </row>
    <row r="368" spans="1:51" s="13" customFormat="1" ht="12">
      <c r="A368" s="13"/>
      <c r="B368" s="224"/>
      <c r="C368" s="225"/>
      <c r="D368" s="226" t="s">
        <v>140</v>
      </c>
      <c r="E368" s="227" t="s">
        <v>32</v>
      </c>
      <c r="F368" s="228" t="s">
        <v>136</v>
      </c>
      <c r="G368" s="225"/>
      <c r="H368" s="229">
        <v>4</v>
      </c>
      <c r="I368" s="230"/>
      <c r="J368" s="225"/>
      <c r="K368" s="225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140</v>
      </c>
      <c r="AU368" s="235" t="s">
        <v>21</v>
      </c>
      <c r="AV368" s="13" t="s">
        <v>21</v>
      </c>
      <c r="AW368" s="13" t="s">
        <v>41</v>
      </c>
      <c r="AX368" s="13" t="s">
        <v>82</v>
      </c>
      <c r="AY368" s="235" t="s">
        <v>129</v>
      </c>
    </row>
    <row r="369" spans="1:51" s="14" customFormat="1" ht="12">
      <c r="A369" s="14"/>
      <c r="B369" s="236"/>
      <c r="C369" s="237"/>
      <c r="D369" s="226" t="s">
        <v>140</v>
      </c>
      <c r="E369" s="238" t="s">
        <v>32</v>
      </c>
      <c r="F369" s="239" t="s">
        <v>142</v>
      </c>
      <c r="G369" s="237"/>
      <c r="H369" s="238" t="s">
        <v>32</v>
      </c>
      <c r="I369" s="240"/>
      <c r="J369" s="237"/>
      <c r="K369" s="237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140</v>
      </c>
      <c r="AU369" s="245" t="s">
        <v>21</v>
      </c>
      <c r="AV369" s="14" t="s">
        <v>90</v>
      </c>
      <c r="AW369" s="14" t="s">
        <v>41</v>
      </c>
      <c r="AX369" s="14" t="s">
        <v>82</v>
      </c>
      <c r="AY369" s="245" t="s">
        <v>129</v>
      </c>
    </row>
    <row r="370" spans="1:51" s="15" customFormat="1" ht="12">
      <c r="A370" s="15"/>
      <c r="B370" s="246"/>
      <c r="C370" s="247"/>
      <c r="D370" s="226" t="s">
        <v>140</v>
      </c>
      <c r="E370" s="248" t="s">
        <v>32</v>
      </c>
      <c r="F370" s="249" t="s">
        <v>143</v>
      </c>
      <c r="G370" s="247"/>
      <c r="H370" s="250">
        <v>4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6" t="s">
        <v>140</v>
      </c>
      <c r="AU370" s="256" t="s">
        <v>21</v>
      </c>
      <c r="AV370" s="15" t="s">
        <v>136</v>
      </c>
      <c r="AW370" s="15" t="s">
        <v>41</v>
      </c>
      <c r="AX370" s="15" t="s">
        <v>90</v>
      </c>
      <c r="AY370" s="256" t="s">
        <v>129</v>
      </c>
    </row>
    <row r="371" spans="1:65" s="2" customFormat="1" ht="16.5" customHeight="1">
      <c r="A371" s="40"/>
      <c r="B371" s="41"/>
      <c r="C371" s="206" t="s">
        <v>517</v>
      </c>
      <c r="D371" s="206" t="s">
        <v>131</v>
      </c>
      <c r="E371" s="207" t="s">
        <v>518</v>
      </c>
      <c r="F371" s="208" t="s">
        <v>519</v>
      </c>
      <c r="G371" s="209" t="s">
        <v>134</v>
      </c>
      <c r="H371" s="210">
        <v>1.005</v>
      </c>
      <c r="I371" s="211"/>
      <c r="J371" s="212">
        <f>ROUND(I371*H371,2)</f>
        <v>0</v>
      </c>
      <c r="K371" s="208" t="s">
        <v>32</v>
      </c>
      <c r="L371" s="46"/>
      <c r="M371" s="213" t="s">
        <v>32</v>
      </c>
      <c r="N371" s="214" t="s">
        <v>53</v>
      </c>
      <c r="O371" s="86"/>
      <c r="P371" s="215">
        <f>O371*H371</f>
        <v>0</v>
      </c>
      <c r="Q371" s="215">
        <v>0.065</v>
      </c>
      <c r="R371" s="215">
        <f>Q371*H371</f>
        <v>0.065325</v>
      </c>
      <c r="S371" s="215">
        <v>0.13</v>
      </c>
      <c r="T371" s="216">
        <f>S371*H371</f>
        <v>0.13065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136</v>
      </c>
      <c r="AT371" s="217" t="s">
        <v>131</v>
      </c>
      <c r="AU371" s="217" t="s">
        <v>21</v>
      </c>
      <c r="AY371" s="18" t="s">
        <v>129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8" t="s">
        <v>90</v>
      </c>
      <c r="BK371" s="218">
        <f>ROUND(I371*H371,2)</f>
        <v>0</v>
      </c>
      <c r="BL371" s="18" t="s">
        <v>136</v>
      </c>
      <c r="BM371" s="217" t="s">
        <v>520</v>
      </c>
    </row>
    <row r="372" spans="1:51" s="13" customFormat="1" ht="12">
      <c r="A372" s="13"/>
      <c r="B372" s="224"/>
      <c r="C372" s="225"/>
      <c r="D372" s="226" t="s">
        <v>140</v>
      </c>
      <c r="E372" s="227" t="s">
        <v>32</v>
      </c>
      <c r="F372" s="228" t="s">
        <v>521</v>
      </c>
      <c r="G372" s="225"/>
      <c r="H372" s="229">
        <v>1.005</v>
      </c>
      <c r="I372" s="230"/>
      <c r="J372" s="225"/>
      <c r="K372" s="225"/>
      <c r="L372" s="231"/>
      <c r="M372" s="232"/>
      <c r="N372" s="233"/>
      <c r="O372" s="233"/>
      <c r="P372" s="233"/>
      <c r="Q372" s="233"/>
      <c r="R372" s="233"/>
      <c r="S372" s="233"/>
      <c r="T372" s="23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5" t="s">
        <v>140</v>
      </c>
      <c r="AU372" s="235" t="s">
        <v>21</v>
      </c>
      <c r="AV372" s="13" t="s">
        <v>21</v>
      </c>
      <c r="AW372" s="13" t="s">
        <v>41</v>
      </c>
      <c r="AX372" s="13" t="s">
        <v>82</v>
      </c>
      <c r="AY372" s="235" t="s">
        <v>129</v>
      </c>
    </row>
    <row r="373" spans="1:51" s="14" customFormat="1" ht="12">
      <c r="A373" s="14"/>
      <c r="B373" s="236"/>
      <c r="C373" s="237"/>
      <c r="D373" s="226" t="s">
        <v>140</v>
      </c>
      <c r="E373" s="238" t="s">
        <v>32</v>
      </c>
      <c r="F373" s="239" t="s">
        <v>142</v>
      </c>
      <c r="G373" s="237"/>
      <c r="H373" s="238" t="s">
        <v>32</v>
      </c>
      <c r="I373" s="240"/>
      <c r="J373" s="237"/>
      <c r="K373" s="237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140</v>
      </c>
      <c r="AU373" s="245" t="s">
        <v>21</v>
      </c>
      <c r="AV373" s="14" t="s">
        <v>90</v>
      </c>
      <c r="AW373" s="14" t="s">
        <v>41</v>
      </c>
      <c r="AX373" s="14" t="s">
        <v>82</v>
      </c>
      <c r="AY373" s="245" t="s">
        <v>129</v>
      </c>
    </row>
    <row r="374" spans="1:51" s="15" customFormat="1" ht="12">
      <c r="A374" s="15"/>
      <c r="B374" s="246"/>
      <c r="C374" s="247"/>
      <c r="D374" s="226" t="s">
        <v>140</v>
      </c>
      <c r="E374" s="248" t="s">
        <v>32</v>
      </c>
      <c r="F374" s="249" t="s">
        <v>143</v>
      </c>
      <c r="G374" s="247"/>
      <c r="H374" s="250">
        <v>1.005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6" t="s">
        <v>140</v>
      </c>
      <c r="AU374" s="256" t="s">
        <v>21</v>
      </c>
      <c r="AV374" s="15" t="s">
        <v>136</v>
      </c>
      <c r="AW374" s="15" t="s">
        <v>41</v>
      </c>
      <c r="AX374" s="15" t="s">
        <v>90</v>
      </c>
      <c r="AY374" s="256" t="s">
        <v>129</v>
      </c>
    </row>
    <row r="375" spans="1:65" s="2" customFormat="1" ht="21.75" customHeight="1">
      <c r="A375" s="40"/>
      <c r="B375" s="41"/>
      <c r="C375" s="206" t="s">
        <v>522</v>
      </c>
      <c r="D375" s="206" t="s">
        <v>131</v>
      </c>
      <c r="E375" s="207" t="s">
        <v>523</v>
      </c>
      <c r="F375" s="208" t="s">
        <v>524</v>
      </c>
      <c r="G375" s="209" t="s">
        <v>134</v>
      </c>
      <c r="H375" s="210">
        <v>100.892</v>
      </c>
      <c r="I375" s="211"/>
      <c r="J375" s="212">
        <f>ROUND(I375*H375,2)</f>
        <v>0</v>
      </c>
      <c r="K375" s="208" t="s">
        <v>32</v>
      </c>
      <c r="L375" s="46"/>
      <c r="M375" s="213" t="s">
        <v>32</v>
      </c>
      <c r="N375" s="214" t="s">
        <v>53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0.07</v>
      </c>
      <c r="T375" s="216">
        <f>S375*H375</f>
        <v>7.0624400000000005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136</v>
      </c>
      <c r="AT375" s="217" t="s">
        <v>131</v>
      </c>
      <c r="AU375" s="217" t="s">
        <v>21</v>
      </c>
      <c r="AY375" s="18" t="s">
        <v>129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8" t="s">
        <v>90</v>
      </c>
      <c r="BK375" s="218">
        <f>ROUND(I375*H375,2)</f>
        <v>0</v>
      </c>
      <c r="BL375" s="18" t="s">
        <v>136</v>
      </c>
      <c r="BM375" s="217" t="s">
        <v>525</v>
      </c>
    </row>
    <row r="376" spans="1:51" s="14" customFormat="1" ht="12">
      <c r="A376" s="14"/>
      <c r="B376" s="236"/>
      <c r="C376" s="237"/>
      <c r="D376" s="226" t="s">
        <v>140</v>
      </c>
      <c r="E376" s="238" t="s">
        <v>32</v>
      </c>
      <c r="F376" s="239" t="s">
        <v>526</v>
      </c>
      <c r="G376" s="237"/>
      <c r="H376" s="238" t="s">
        <v>32</v>
      </c>
      <c r="I376" s="240"/>
      <c r="J376" s="237"/>
      <c r="K376" s="237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140</v>
      </c>
      <c r="AU376" s="245" t="s">
        <v>21</v>
      </c>
      <c r="AV376" s="14" t="s">
        <v>90</v>
      </c>
      <c r="AW376" s="14" t="s">
        <v>41</v>
      </c>
      <c r="AX376" s="14" t="s">
        <v>82</v>
      </c>
      <c r="AY376" s="245" t="s">
        <v>129</v>
      </c>
    </row>
    <row r="377" spans="1:51" s="13" customFormat="1" ht="12">
      <c r="A377" s="13"/>
      <c r="B377" s="224"/>
      <c r="C377" s="225"/>
      <c r="D377" s="226" t="s">
        <v>140</v>
      </c>
      <c r="E377" s="227" t="s">
        <v>32</v>
      </c>
      <c r="F377" s="228" t="s">
        <v>527</v>
      </c>
      <c r="G377" s="225"/>
      <c r="H377" s="229">
        <v>45.02</v>
      </c>
      <c r="I377" s="230"/>
      <c r="J377" s="225"/>
      <c r="K377" s="225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140</v>
      </c>
      <c r="AU377" s="235" t="s">
        <v>21</v>
      </c>
      <c r="AV377" s="13" t="s">
        <v>21</v>
      </c>
      <c r="AW377" s="13" t="s">
        <v>41</v>
      </c>
      <c r="AX377" s="13" t="s">
        <v>82</v>
      </c>
      <c r="AY377" s="235" t="s">
        <v>129</v>
      </c>
    </row>
    <row r="378" spans="1:51" s="14" customFormat="1" ht="12">
      <c r="A378" s="14"/>
      <c r="B378" s="236"/>
      <c r="C378" s="237"/>
      <c r="D378" s="226" t="s">
        <v>140</v>
      </c>
      <c r="E378" s="238" t="s">
        <v>32</v>
      </c>
      <c r="F378" s="239" t="s">
        <v>288</v>
      </c>
      <c r="G378" s="237"/>
      <c r="H378" s="238" t="s">
        <v>32</v>
      </c>
      <c r="I378" s="240"/>
      <c r="J378" s="237"/>
      <c r="K378" s="237"/>
      <c r="L378" s="241"/>
      <c r="M378" s="242"/>
      <c r="N378" s="243"/>
      <c r="O378" s="243"/>
      <c r="P378" s="243"/>
      <c r="Q378" s="243"/>
      <c r="R378" s="243"/>
      <c r="S378" s="243"/>
      <c r="T378" s="24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5" t="s">
        <v>140</v>
      </c>
      <c r="AU378" s="245" t="s">
        <v>21</v>
      </c>
      <c r="AV378" s="14" t="s">
        <v>90</v>
      </c>
      <c r="AW378" s="14" t="s">
        <v>41</v>
      </c>
      <c r="AX378" s="14" t="s">
        <v>82</v>
      </c>
      <c r="AY378" s="245" t="s">
        <v>129</v>
      </c>
    </row>
    <row r="379" spans="1:51" s="13" customFormat="1" ht="12">
      <c r="A379" s="13"/>
      <c r="B379" s="224"/>
      <c r="C379" s="225"/>
      <c r="D379" s="226" t="s">
        <v>140</v>
      </c>
      <c r="E379" s="227" t="s">
        <v>32</v>
      </c>
      <c r="F379" s="228" t="s">
        <v>528</v>
      </c>
      <c r="G379" s="225"/>
      <c r="H379" s="229">
        <v>39.872</v>
      </c>
      <c r="I379" s="230"/>
      <c r="J379" s="225"/>
      <c r="K379" s="225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140</v>
      </c>
      <c r="AU379" s="235" t="s">
        <v>21</v>
      </c>
      <c r="AV379" s="13" t="s">
        <v>21</v>
      </c>
      <c r="AW379" s="13" t="s">
        <v>41</v>
      </c>
      <c r="AX379" s="13" t="s">
        <v>82</v>
      </c>
      <c r="AY379" s="235" t="s">
        <v>129</v>
      </c>
    </row>
    <row r="380" spans="1:51" s="14" customFormat="1" ht="12">
      <c r="A380" s="14"/>
      <c r="B380" s="236"/>
      <c r="C380" s="237"/>
      <c r="D380" s="226" t="s">
        <v>140</v>
      </c>
      <c r="E380" s="238" t="s">
        <v>32</v>
      </c>
      <c r="F380" s="239" t="s">
        <v>529</v>
      </c>
      <c r="G380" s="237"/>
      <c r="H380" s="238" t="s">
        <v>32</v>
      </c>
      <c r="I380" s="240"/>
      <c r="J380" s="237"/>
      <c r="K380" s="237"/>
      <c r="L380" s="241"/>
      <c r="M380" s="242"/>
      <c r="N380" s="243"/>
      <c r="O380" s="243"/>
      <c r="P380" s="243"/>
      <c r="Q380" s="243"/>
      <c r="R380" s="243"/>
      <c r="S380" s="243"/>
      <c r="T380" s="24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5" t="s">
        <v>140</v>
      </c>
      <c r="AU380" s="245" t="s">
        <v>21</v>
      </c>
      <c r="AV380" s="14" t="s">
        <v>90</v>
      </c>
      <c r="AW380" s="14" t="s">
        <v>41</v>
      </c>
      <c r="AX380" s="14" t="s">
        <v>82</v>
      </c>
      <c r="AY380" s="245" t="s">
        <v>129</v>
      </c>
    </row>
    <row r="381" spans="1:51" s="13" customFormat="1" ht="12">
      <c r="A381" s="13"/>
      <c r="B381" s="224"/>
      <c r="C381" s="225"/>
      <c r="D381" s="226" t="s">
        <v>140</v>
      </c>
      <c r="E381" s="227" t="s">
        <v>32</v>
      </c>
      <c r="F381" s="228" t="s">
        <v>530</v>
      </c>
      <c r="G381" s="225"/>
      <c r="H381" s="229">
        <v>16</v>
      </c>
      <c r="I381" s="230"/>
      <c r="J381" s="225"/>
      <c r="K381" s="225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140</v>
      </c>
      <c r="AU381" s="235" t="s">
        <v>21</v>
      </c>
      <c r="AV381" s="13" t="s">
        <v>21</v>
      </c>
      <c r="AW381" s="13" t="s">
        <v>41</v>
      </c>
      <c r="AX381" s="13" t="s">
        <v>82</v>
      </c>
      <c r="AY381" s="235" t="s">
        <v>129</v>
      </c>
    </row>
    <row r="382" spans="1:51" s="14" customFormat="1" ht="12">
      <c r="A382" s="14"/>
      <c r="B382" s="236"/>
      <c r="C382" s="237"/>
      <c r="D382" s="226" t="s">
        <v>140</v>
      </c>
      <c r="E382" s="238" t="s">
        <v>32</v>
      </c>
      <c r="F382" s="239" t="s">
        <v>142</v>
      </c>
      <c r="G382" s="237"/>
      <c r="H382" s="238" t="s">
        <v>32</v>
      </c>
      <c r="I382" s="240"/>
      <c r="J382" s="237"/>
      <c r="K382" s="237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140</v>
      </c>
      <c r="AU382" s="245" t="s">
        <v>21</v>
      </c>
      <c r="AV382" s="14" t="s">
        <v>90</v>
      </c>
      <c r="AW382" s="14" t="s">
        <v>41</v>
      </c>
      <c r="AX382" s="14" t="s">
        <v>82</v>
      </c>
      <c r="AY382" s="245" t="s">
        <v>129</v>
      </c>
    </row>
    <row r="383" spans="1:51" s="15" customFormat="1" ht="12">
      <c r="A383" s="15"/>
      <c r="B383" s="246"/>
      <c r="C383" s="247"/>
      <c r="D383" s="226" t="s">
        <v>140</v>
      </c>
      <c r="E383" s="248" t="s">
        <v>32</v>
      </c>
      <c r="F383" s="249" t="s">
        <v>143</v>
      </c>
      <c r="G383" s="247"/>
      <c r="H383" s="250">
        <v>100.892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6" t="s">
        <v>140</v>
      </c>
      <c r="AU383" s="256" t="s">
        <v>21</v>
      </c>
      <c r="AV383" s="15" t="s">
        <v>136</v>
      </c>
      <c r="AW383" s="15" t="s">
        <v>41</v>
      </c>
      <c r="AX383" s="15" t="s">
        <v>90</v>
      </c>
      <c r="AY383" s="256" t="s">
        <v>129</v>
      </c>
    </row>
    <row r="384" spans="1:65" s="2" customFormat="1" ht="16.5" customHeight="1">
      <c r="A384" s="40"/>
      <c r="B384" s="41"/>
      <c r="C384" s="206" t="s">
        <v>531</v>
      </c>
      <c r="D384" s="206" t="s">
        <v>131</v>
      </c>
      <c r="E384" s="207" t="s">
        <v>532</v>
      </c>
      <c r="F384" s="208" t="s">
        <v>533</v>
      </c>
      <c r="G384" s="209" t="s">
        <v>134</v>
      </c>
      <c r="H384" s="210">
        <v>100.89</v>
      </c>
      <c r="I384" s="211"/>
      <c r="J384" s="212">
        <f>ROUND(I384*H384,2)</f>
        <v>0</v>
      </c>
      <c r="K384" s="208" t="s">
        <v>135</v>
      </c>
      <c r="L384" s="46"/>
      <c r="M384" s="213" t="s">
        <v>32</v>
      </c>
      <c r="N384" s="214" t="s">
        <v>53</v>
      </c>
      <c r="O384" s="86"/>
      <c r="P384" s="215">
        <f>O384*H384</f>
        <v>0</v>
      </c>
      <c r="Q384" s="215">
        <v>0.02014</v>
      </c>
      <c r="R384" s="215">
        <f>Q384*H384</f>
        <v>2.0319246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136</v>
      </c>
      <c r="AT384" s="217" t="s">
        <v>131</v>
      </c>
      <c r="AU384" s="217" t="s">
        <v>21</v>
      </c>
      <c r="AY384" s="18" t="s">
        <v>129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8" t="s">
        <v>90</v>
      </c>
      <c r="BK384" s="218">
        <f>ROUND(I384*H384,2)</f>
        <v>0</v>
      </c>
      <c r="BL384" s="18" t="s">
        <v>136</v>
      </c>
      <c r="BM384" s="217" t="s">
        <v>534</v>
      </c>
    </row>
    <row r="385" spans="1:47" s="2" customFormat="1" ht="12">
      <c r="A385" s="40"/>
      <c r="B385" s="41"/>
      <c r="C385" s="42"/>
      <c r="D385" s="219" t="s">
        <v>138</v>
      </c>
      <c r="E385" s="42"/>
      <c r="F385" s="220" t="s">
        <v>535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8" t="s">
        <v>138</v>
      </c>
      <c r="AU385" s="18" t="s">
        <v>21</v>
      </c>
    </row>
    <row r="386" spans="1:51" s="13" customFormat="1" ht="12">
      <c r="A386" s="13"/>
      <c r="B386" s="224"/>
      <c r="C386" s="225"/>
      <c r="D386" s="226" t="s">
        <v>140</v>
      </c>
      <c r="E386" s="227" t="s">
        <v>32</v>
      </c>
      <c r="F386" s="228" t="s">
        <v>536</v>
      </c>
      <c r="G386" s="225"/>
      <c r="H386" s="229">
        <v>100.89</v>
      </c>
      <c r="I386" s="230"/>
      <c r="J386" s="225"/>
      <c r="K386" s="225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140</v>
      </c>
      <c r="AU386" s="235" t="s">
        <v>21</v>
      </c>
      <c r="AV386" s="13" t="s">
        <v>21</v>
      </c>
      <c r="AW386" s="13" t="s">
        <v>41</v>
      </c>
      <c r="AX386" s="13" t="s">
        <v>82</v>
      </c>
      <c r="AY386" s="235" t="s">
        <v>129</v>
      </c>
    </row>
    <row r="387" spans="1:51" s="14" customFormat="1" ht="12">
      <c r="A387" s="14"/>
      <c r="B387" s="236"/>
      <c r="C387" s="237"/>
      <c r="D387" s="226" t="s">
        <v>140</v>
      </c>
      <c r="E387" s="238" t="s">
        <v>32</v>
      </c>
      <c r="F387" s="239" t="s">
        <v>164</v>
      </c>
      <c r="G387" s="237"/>
      <c r="H387" s="238" t="s">
        <v>32</v>
      </c>
      <c r="I387" s="240"/>
      <c r="J387" s="237"/>
      <c r="K387" s="237"/>
      <c r="L387" s="241"/>
      <c r="M387" s="242"/>
      <c r="N387" s="243"/>
      <c r="O387" s="243"/>
      <c r="P387" s="243"/>
      <c r="Q387" s="243"/>
      <c r="R387" s="243"/>
      <c r="S387" s="243"/>
      <c r="T387" s="24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5" t="s">
        <v>140</v>
      </c>
      <c r="AU387" s="245" t="s">
        <v>21</v>
      </c>
      <c r="AV387" s="14" t="s">
        <v>90</v>
      </c>
      <c r="AW387" s="14" t="s">
        <v>41</v>
      </c>
      <c r="AX387" s="14" t="s">
        <v>82</v>
      </c>
      <c r="AY387" s="245" t="s">
        <v>129</v>
      </c>
    </row>
    <row r="388" spans="1:51" s="15" customFormat="1" ht="12">
      <c r="A388" s="15"/>
      <c r="B388" s="246"/>
      <c r="C388" s="247"/>
      <c r="D388" s="226" t="s">
        <v>140</v>
      </c>
      <c r="E388" s="248" t="s">
        <v>32</v>
      </c>
      <c r="F388" s="249" t="s">
        <v>143</v>
      </c>
      <c r="G388" s="247"/>
      <c r="H388" s="250">
        <v>100.89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6" t="s">
        <v>140</v>
      </c>
      <c r="AU388" s="256" t="s">
        <v>21</v>
      </c>
      <c r="AV388" s="15" t="s">
        <v>136</v>
      </c>
      <c r="AW388" s="15" t="s">
        <v>41</v>
      </c>
      <c r="AX388" s="15" t="s">
        <v>90</v>
      </c>
      <c r="AY388" s="256" t="s">
        <v>129</v>
      </c>
    </row>
    <row r="389" spans="1:65" s="2" customFormat="1" ht="16.5" customHeight="1">
      <c r="A389" s="40"/>
      <c r="B389" s="41"/>
      <c r="C389" s="206" t="s">
        <v>537</v>
      </c>
      <c r="D389" s="206" t="s">
        <v>131</v>
      </c>
      <c r="E389" s="207" t="s">
        <v>538</v>
      </c>
      <c r="F389" s="208" t="s">
        <v>539</v>
      </c>
      <c r="G389" s="209" t="s">
        <v>134</v>
      </c>
      <c r="H389" s="210">
        <v>100.892</v>
      </c>
      <c r="I389" s="211"/>
      <c r="J389" s="212">
        <f>ROUND(I389*H389,2)</f>
        <v>0</v>
      </c>
      <c r="K389" s="208" t="s">
        <v>135</v>
      </c>
      <c r="L389" s="46"/>
      <c r="M389" s="213" t="s">
        <v>32</v>
      </c>
      <c r="N389" s="214" t="s">
        <v>53</v>
      </c>
      <c r="O389" s="86"/>
      <c r="P389" s="215">
        <f>O389*H389</f>
        <v>0</v>
      </c>
      <c r="Q389" s="215">
        <v>0.00615</v>
      </c>
      <c r="R389" s="215">
        <f>Q389*H389</f>
        <v>0.6204858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136</v>
      </c>
      <c r="AT389" s="217" t="s">
        <v>131</v>
      </c>
      <c r="AU389" s="217" t="s">
        <v>21</v>
      </c>
      <c r="AY389" s="18" t="s">
        <v>129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8" t="s">
        <v>90</v>
      </c>
      <c r="BK389" s="218">
        <f>ROUND(I389*H389,2)</f>
        <v>0</v>
      </c>
      <c r="BL389" s="18" t="s">
        <v>136</v>
      </c>
      <c r="BM389" s="217" t="s">
        <v>540</v>
      </c>
    </row>
    <row r="390" spans="1:47" s="2" customFormat="1" ht="12">
      <c r="A390" s="40"/>
      <c r="B390" s="41"/>
      <c r="C390" s="42"/>
      <c r="D390" s="219" t="s">
        <v>138</v>
      </c>
      <c r="E390" s="42"/>
      <c r="F390" s="220" t="s">
        <v>541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8" t="s">
        <v>138</v>
      </c>
      <c r="AU390" s="18" t="s">
        <v>21</v>
      </c>
    </row>
    <row r="391" spans="1:51" s="13" customFormat="1" ht="12">
      <c r="A391" s="13"/>
      <c r="B391" s="224"/>
      <c r="C391" s="225"/>
      <c r="D391" s="226" t="s">
        <v>140</v>
      </c>
      <c r="E391" s="227" t="s">
        <v>32</v>
      </c>
      <c r="F391" s="228" t="s">
        <v>338</v>
      </c>
      <c r="G391" s="225"/>
      <c r="H391" s="229">
        <v>100.892</v>
      </c>
      <c r="I391" s="230"/>
      <c r="J391" s="225"/>
      <c r="K391" s="225"/>
      <c r="L391" s="231"/>
      <c r="M391" s="232"/>
      <c r="N391" s="233"/>
      <c r="O391" s="233"/>
      <c r="P391" s="233"/>
      <c r="Q391" s="233"/>
      <c r="R391" s="233"/>
      <c r="S391" s="233"/>
      <c r="T391" s="23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5" t="s">
        <v>140</v>
      </c>
      <c r="AU391" s="235" t="s">
        <v>21</v>
      </c>
      <c r="AV391" s="13" t="s">
        <v>21</v>
      </c>
      <c r="AW391" s="13" t="s">
        <v>41</v>
      </c>
      <c r="AX391" s="13" t="s">
        <v>82</v>
      </c>
      <c r="AY391" s="235" t="s">
        <v>129</v>
      </c>
    </row>
    <row r="392" spans="1:51" s="14" customFormat="1" ht="12">
      <c r="A392" s="14"/>
      <c r="B392" s="236"/>
      <c r="C392" s="237"/>
      <c r="D392" s="226" t="s">
        <v>140</v>
      </c>
      <c r="E392" s="238" t="s">
        <v>32</v>
      </c>
      <c r="F392" s="239" t="s">
        <v>142</v>
      </c>
      <c r="G392" s="237"/>
      <c r="H392" s="238" t="s">
        <v>32</v>
      </c>
      <c r="I392" s="240"/>
      <c r="J392" s="237"/>
      <c r="K392" s="237"/>
      <c r="L392" s="241"/>
      <c r="M392" s="242"/>
      <c r="N392" s="243"/>
      <c r="O392" s="243"/>
      <c r="P392" s="243"/>
      <c r="Q392" s="243"/>
      <c r="R392" s="243"/>
      <c r="S392" s="243"/>
      <c r="T392" s="24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5" t="s">
        <v>140</v>
      </c>
      <c r="AU392" s="245" t="s">
        <v>21</v>
      </c>
      <c r="AV392" s="14" t="s">
        <v>90</v>
      </c>
      <c r="AW392" s="14" t="s">
        <v>41</v>
      </c>
      <c r="AX392" s="14" t="s">
        <v>82</v>
      </c>
      <c r="AY392" s="245" t="s">
        <v>129</v>
      </c>
    </row>
    <row r="393" spans="1:51" s="15" customFormat="1" ht="12">
      <c r="A393" s="15"/>
      <c r="B393" s="246"/>
      <c r="C393" s="247"/>
      <c r="D393" s="226" t="s">
        <v>140</v>
      </c>
      <c r="E393" s="248" t="s">
        <v>32</v>
      </c>
      <c r="F393" s="249" t="s">
        <v>143</v>
      </c>
      <c r="G393" s="247"/>
      <c r="H393" s="250">
        <v>100.892</v>
      </c>
      <c r="I393" s="251"/>
      <c r="J393" s="247"/>
      <c r="K393" s="247"/>
      <c r="L393" s="252"/>
      <c r="M393" s="253"/>
      <c r="N393" s="254"/>
      <c r="O393" s="254"/>
      <c r="P393" s="254"/>
      <c r="Q393" s="254"/>
      <c r="R393" s="254"/>
      <c r="S393" s="254"/>
      <c r="T393" s="25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6" t="s">
        <v>140</v>
      </c>
      <c r="AU393" s="256" t="s">
        <v>21</v>
      </c>
      <c r="AV393" s="15" t="s">
        <v>136</v>
      </c>
      <c r="AW393" s="15" t="s">
        <v>41</v>
      </c>
      <c r="AX393" s="15" t="s">
        <v>90</v>
      </c>
      <c r="AY393" s="256" t="s">
        <v>129</v>
      </c>
    </row>
    <row r="394" spans="1:63" s="12" customFormat="1" ht="22.8" customHeight="1">
      <c r="A394" s="12"/>
      <c r="B394" s="190"/>
      <c r="C394" s="191"/>
      <c r="D394" s="192" t="s">
        <v>81</v>
      </c>
      <c r="E394" s="204" t="s">
        <v>542</v>
      </c>
      <c r="F394" s="204" t="s">
        <v>543</v>
      </c>
      <c r="G394" s="191"/>
      <c r="H394" s="191"/>
      <c r="I394" s="194"/>
      <c r="J394" s="205">
        <f>BK394</f>
        <v>0</v>
      </c>
      <c r="K394" s="191"/>
      <c r="L394" s="196"/>
      <c r="M394" s="197"/>
      <c r="N394" s="198"/>
      <c r="O394" s="198"/>
      <c r="P394" s="199">
        <f>SUM(P395:P430)</f>
        <v>0</v>
      </c>
      <c r="Q394" s="198"/>
      <c r="R394" s="199">
        <f>SUM(R395:R430)</f>
        <v>0</v>
      </c>
      <c r="S394" s="198"/>
      <c r="T394" s="200">
        <f>SUM(T395:T430)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1" t="s">
        <v>90</v>
      </c>
      <c r="AT394" s="202" t="s">
        <v>81</v>
      </c>
      <c r="AU394" s="202" t="s">
        <v>90</v>
      </c>
      <c r="AY394" s="201" t="s">
        <v>129</v>
      </c>
      <c r="BK394" s="203">
        <f>SUM(BK395:BK430)</f>
        <v>0</v>
      </c>
    </row>
    <row r="395" spans="1:65" s="2" customFormat="1" ht="33" customHeight="1">
      <c r="A395" s="40"/>
      <c r="B395" s="41"/>
      <c r="C395" s="206" t="s">
        <v>544</v>
      </c>
      <c r="D395" s="206" t="s">
        <v>131</v>
      </c>
      <c r="E395" s="207" t="s">
        <v>545</v>
      </c>
      <c r="F395" s="208" t="s">
        <v>546</v>
      </c>
      <c r="G395" s="209" t="s">
        <v>223</v>
      </c>
      <c r="H395" s="210">
        <v>19.48</v>
      </c>
      <c r="I395" s="211"/>
      <c r="J395" s="212">
        <f>ROUND(I395*H395,2)</f>
        <v>0</v>
      </c>
      <c r="K395" s="208" t="s">
        <v>135</v>
      </c>
      <c r="L395" s="46"/>
      <c r="M395" s="213" t="s">
        <v>32</v>
      </c>
      <c r="N395" s="214" t="s">
        <v>53</v>
      </c>
      <c r="O395" s="86"/>
      <c r="P395" s="215">
        <f>O395*H395</f>
        <v>0</v>
      </c>
      <c r="Q395" s="215">
        <v>0</v>
      </c>
      <c r="R395" s="215">
        <f>Q395*H395</f>
        <v>0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136</v>
      </c>
      <c r="AT395" s="217" t="s">
        <v>131</v>
      </c>
      <c r="AU395" s="217" t="s">
        <v>21</v>
      </c>
      <c r="AY395" s="18" t="s">
        <v>129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8" t="s">
        <v>90</v>
      </c>
      <c r="BK395" s="218">
        <f>ROUND(I395*H395,2)</f>
        <v>0</v>
      </c>
      <c r="BL395" s="18" t="s">
        <v>136</v>
      </c>
      <c r="BM395" s="217" t="s">
        <v>547</v>
      </c>
    </row>
    <row r="396" spans="1:47" s="2" customFormat="1" ht="12">
      <c r="A396" s="40"/>
      <c r="B396" s="41"/>
      <c r="C396" s="42"/>
      <c r="D396" s="219" t="s">
        <v>138</v>
      </c>
      <c r="E396" s="42"/>
      <c r="F396" s="220" t="s">
        <v>548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8" t="s">
        <v>138</v>
      </c>
      <c r="AU396" s="18" t="s">
        <v>21</v>
      </c>
    </row>
    <row r="397" spans="1:51" s="13" customFormat="1" ht="12">
      <c r="A397" s="13"/>
      <c r="B397" s="224"/>
      <c r="C397" s="225"/>
      <c r="D397" s="226" t="s">
        <v>140</v>
      </c>
      <c r="E397" s="227" t="s">
        <v>32</v>
      </c>
      <c r="F397" s="228" t="s">
        <v>549</v>
      </c>
      <c r="G397" s="225"/>
      <c r="H397" s="229">
        <v>19.48</v>
      </c>
      <c r="I397" s="230"/>
      <c r="J397" s="225"/>
      <c r="K397" s="225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140</v>
      </c>
      <c r="AU397" s="235" t="s">
        <v>21</v>
      </c>
      <c r="AV397" s="13" t="s">
        <v>21</v>
      </c>
      <c r="AW397" s="13" t="s">
        <v>41</v>
      </c>
      <c r="AX397" s="13" t="s">
        <v>82</v>
      </c>
      <c r="AY397" s="235" t="s">
        <v>129</v>
      </c>
    </row>
    <row r="398" spans="1:51" s="15" customFormat="1" ht="12">
      <c r="A398" s="15"/>
      <c r="B398" s="246"/>
      <c r="C398" s="247"/>
      <c r="D398" s="226" t="s">
        <v>140</v>
      </c>
      <c r="E398" s="248" t="s">
        <v>32</v>
      </c>
      <c r="F398" s="249" t="s">
        <v>143</v>
      </c>
      <c r="G398" s="247"/>
      <c r="H398" s="250">
        <v>19.48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6" t="s">
        <v>140</v>
      </c>
      <c r="AU398" s="256" t="s">
        <v>21</v>
      </c>
      <c r="AV398" s="15" t="s">
        <v>136</v>
      </c>
      <c r="AW398" s="15" t="s">
        <v>41</v>
      </c>
      <c r="AX398" s="15" t="s">
        <v>90</v>
      </c>
      <c r="AY398" s="256" t="s">
        <v>129</v>
      </c>
    </row>
    <row r="399" spans="1:65" s="2" customFormat="1" ht="24.15" customHeight="1">
      <c r="A399" s="40"/>
      <c r="B399" s="41"/>
      <c r="C399" s="206" t="s">
        <v>550</v>
      </c>
      <c r="D399" s="206" t="s">
        <v>131</v>
      </c>
      <c r="E399" s="207" t="s">
        <v>551</v>
      </c>
      <c r="F399" s="208" t="s">
        <v>552</v>
      </c>
      <c r="G399" s="209" t="s">
        <v>223</v>
      </c>
      <c r="H399" s="210">
        <v>19.48</v>
      </c>
      <c r="I399" s="211"/>
      <c r="J399" s="212">
        <f>ROUND(I399*H399,2)</f>
        <v>0</v>
      </c>
      <c r="K399" s="208" t="s">
        <v>135</v>
      </c>
      <c r="L399" s="46"/>
      <c r="M399" s="213" t="s">
        <v>32</v>
      </c>
      <c r="N399" s="214" t="s">
        <v>53</v>
      </c>
      <c r="O399" s="86"/>
      <c r="P399" s="215">
        <f>O399*H399</f>
        <v>0</v>
      </c>
      <c r="Q399" s="215">
        <v>0</v>
      </c>
      <c r="R399" s="215">
        <f>Q399*H399</f>
        <v>0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136</v>
      </c>
      <c r="AT399" s="217" t="s">
        <v>131</v>
      </c>
      <c r="AU399" s="217" t="s">
        <v>21</v>
      </c>
      <c r="AY399" s="18" t="s">
        <v>129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8" t="s">
        <v>90</v>
      </c>
      <c r="BK399" s="218">
        <f>ROUND(I399*H399,2)</f>
        <v>0</v>
      </c>
      <c r="BL399" s="18" t="s">
        <v>136</v>
      </c>
      <c r="BM399" s="217" t="s">
        <v>553</v>
      </c>
    </row>
    <row r="400" spans="1:47" s="2" customFormat="1" ht="12">
      <c r="A400" s="40"/>
      <c r="B400" s="41"/>
      <c r="C400" s="42"/>
      <c r="D400" s="219" t="s">
        <v>138</v>
      </c>
      <c r="E400" s="42"/>
      <c r="F400" s="220" t="s">
        <v>554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8" t="s">
        <v>138</v>
      </c>
      <c r="AU400" s="18" t="s">
        <v>21</v>
      </c>
    </row>
    <row r="401" spans="1:51" s="13" customFormat="1" ht="12">
      <c r="A401" s="13"/>
      <c r="B401" s="224"/>
      <c r="C401" s="225"/>
      <c r="D401" s="226" t="s">
        <v>140</v>
      </c>
      <c r="E401" s="227" t="s">
        <v>32</v>
      </c>
      <c r="F401" s="228" t="s">
        <v>555</v>
      </c>
      <c r="G401" s="225"/>
      <c r="H401" s="229">
        <v>19.48</v>
      </c>
      <c r="I401" s="230"/>
      <c r="J401" s="225"/>
      <c r="K401" s="225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140</v>
      </c>
      <c r="AU401" s="235" t="s">
        <v>21</v>
      </c>
      <c r="AV401" s="13" t="s">
        <v>21</v>
      </c>
      <c r="AW401" s="13" t="s">
        <v>41</v>
      </c>
      <c r="AX401" s="13" t="s">
        <v>82</v>
      </c>
      <c r="AY401" s="235" t="s">
        <v>129</v>
      </c>
    </row>
    <row r="402" spans="1:51" s="15" customFormat="1" ht="12">
      <c r="A402" s="15"/>
      <c r="B402" s="246"/>
      <c r="C402" s="247"/>
      <c r="D402" s="226" t="s">
        <v>140</v>
      </c>
      <c r="E402" s="248" t="s">
        <v>32</v>
      </c>
      <c r="F402" s="249" t="s">
        <v>143</v>
      </c>
      <c r="G402" s="247"/>
      <c r="H402" s="250">
        <v>19.48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6" t="s">
        <v>140</v>
      </c>
      <c r="AU402" s="256" t="s">
        <v>21</v>
      </c>
      <c r="AV402" s="15" t="s">
        <v>136</v>
      </c>
      <c r="AW402" s="15" t="s">
        <v>41</v>
      </c>
      <c r="AX402" s="15" t="s">
        <v>90</v>
      </c>
      <c r="AY402" s="256" t="s">
        <v>129</v>
      </c>
    </row>
    <row r="403" spans="1:65" s="2" customFormat="1" ht="37.8" customHeight="1">
      <c r="A403" s="40"/>
      <c r="B403" s="41"/>
      <c r="C403" s="206" t="s">
        <v>556</v>
      </c>
      <c r="D403" s="206" t="s">
        <v>131</v>
      </c>
      <c r="E403" s="207" t="s">
        <v>557</v>
      </c>
      <c r="F403" s="208" t="s">
        <v>558</v>
      </c>
      <c r="G403" s="209" t="s">
        <v>223</v>
      </c>
      <c r="H403" s="210">
        <v>272.72</v>
      </c>
      <c r="I403" s="211"/>
      <c r="J403" s="212">
        <f>ROUND(I403*H403,2)</f>
        <v>0</v>
      </c>
      <c r="K403" s="208" t="s">
        <v>135</v>
      </c>
      <c r="L403" s="46"/>
      <c r="M403" s="213" t="s">
        <v>32</v>
      </c>
      <c r="N403" s="214" t="s">
        <v>53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136</v>
      </c>
      <c r="AT403" s="217" t="s">
        <v>131</v>
      </c>
      <c r="AU403" s="217" t="s">
        <v>21</v>
      </c>
      <c r="AY403" s="18" t="s">
        <v>129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90</v>
      </c>
      <c r="BK403" s="218">
        <f>ROUND(I403*H403,2)</f>
        <v>0</v>
      </c>
      <c r="BL403" s="18" t="s">
        <v>136</v>
      </c>
      <c r="BM403" s="217" t="s">
        <v>559</v>
      </c>
    </row>
    <row r="404" spans="1:47" s="2" customFormat="1" ht="12">
      <c r="A404" s="40"/>
      <c r="B404" s="41"/>
      <c r="C404" s="42"/>
      <c r="D404" s="219" t="s">
        <v>138</v>
      </c>
      <c r="E404" s="42"/>
      <c r="F404" s="220" t="s">
        <v>560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8" t="s">
        <v>138</v>
      </c>
      <c r="AU404" s="18" t="s">
        <v>21</v>
      </c>
    </row>
    <row r="405" spans="1:51" s="13" customFormat="1" ht="12">
      <c r="A405" s="13"/>
      <c r="B405" s="224"/>
      <c r="C405" s="225"/>
      <c r="D405" s="226" t="s">
        <v>140</v>
      </c>
      <c r="E405" s="227" t="s">
        <v>32</v>
      </c>
      <c r="F405" s="228" t="s">
        <v>561</v>
      </c>
      <c r="G405" s="225"/>
      <c r="H405" s="229">
        <v>272.72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140</v>
      </c>
      <c r="AU405" s="235" t="s">
        <v>21</v>
      </c>
      <c r="AV405" s="13" t="s">
        <v>21</v>
      </c>
      <c r="AW405" s="13" t="s">
        <v>41</v>
      </c>
      <c r="AX405" s="13" t="s">
        <v>82</v>
      </c>
      <c r="AY405" s="235" t="s">
        <v>129</v>
      </c>
    </row>
    <row r="406" spans="1:51" s="15" customFormat="1" ht="12">
      <c r="A406" s="15"/>
      <c r="B406" s="246"/>
      <c r="C406" s="247"/>
      <c r="D406" s="226" t="s">
        <v>140</v>
      </c>
      <c r="E406" s="248" t="s">
        <v>32</v>
      </c>
      <c r="F406" s="249" t="s">
        <v>143</v>
      </c>
      <c r="G406" s="247"/>
      <c r="H406" s="250">
        <v>272.72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6" t="s">
        <v>140</v>
      </c>
      <c r="AU406" s="256" t="s">
        <v>21</v>
      </c>
      <c r="AV406" s="15" t="s">
        <v>136</v>
      </c>
      <c r="AW406" s="15" t="s">
        <v>41</v>
      </c>
      <c r="AX406" s="15" t="s">
        <v>90</v>
      </c>
      <c r="AY406" s="256" t="s">
        <v>129</v>
      </c>
    </row>
    <row r="407" spans="1:65" s="2" customFormat="1" ht="21.75" customHeight="1">
      <c r="A407" s="40"/>
      <c r="B407" s="41"/>
      <c r="C407" s="206" t="s">
        <v>562</v>
      </c>
      <c r="D407" s="206" t="s">
        <v>131</v>
      </c>
      <c r="E407" s="207" t="s">
        <v>563</v>
      </c>
      <c r="F407" s="208" t="s">
        <v>564</v>
      </c>
      <c r="G407" s="209" t="s">
        <v>223</v>
      </c>
      <c r="H407" s="210">
        <v>19.48</v>
      </c>
      <c r="I407" s="211"/>
      <c r="J407" s="212">
        <f>ROUND(I407*H407,2)</f>
        <v>0</v>
      </c>
      <c r="K407" s="208" t="s">
        <v>135</v>
      </c>
      <c r="L407" s="46"/>
      <c r="M407" s="213" t="s">
        <v>32</v>
      </c>
      <c r="N407" s="214" t="s">
        <v>53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136</v>
      </c>
      <c r="AT407" s="217" t="s">
        <v>131</v>
      </c>
      <c r="AU407" s="217" t="s">
        <v>21</v>
      </c>
      <c r="AY407" s="18" t="s">
        <v>129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8" t="s">
        <v>90</v>
      </c>
      <c r="BK407" s="218">
        <f>ROUND(I407*H407,2)</f>
        <v>0</v>
      </c>
      <c r="BL407" s="18" t="s">
        <v>136</v>
      </c>
      <c r="BM407" s="217" t="s">
        <v>565</v>
      </c>
    </row>
    <row r="408" spans="1:47" s="2" customFormat="1" ht="12">
      <c r="A408" s="40"/>
      <c r="B408" s="41"/>
      <c r="C408" s="42"/>
      <c r="D408" s="219" t="s">
        <v>138</v>
      </c>
      <c r="E408" s="42"/>
      <c r="F408" s="220" t="s">
        <v>566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8" t="s">
        <v>138</v>
      </c>
      <c r="AU408" s="18" t="s">
        <v>21</v>
      </c>
    </row>
    <row r="409" spans="1:51" s="13" customFormat="1" ht="12">
      <c r="A409" s="13"/>
      <c r="B409" s="224"/>
      <c r="C409" s="225"/>
      <c r="D409" s="226" t="s">
        <v>140</v>
      </c>
      <c r="E409" s="227" t="s">
        <v>32</v>
      </c>
      <c r="F409" s="228" t="s">
        <v>555</v>
      </c>
      <c r="G409" s="225"/>
      <c r="H409" s="229">
        <v>19.48</v>
      </c>
      <c r="I409" s="230"/>
      <c r="J409" s="225"/>
      <c r="K409" s="225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140</v>
      </c>
      <c r="AU409" s="235" t="s">
        <v>21</v>
      </c>
      <c r="AV409" s="13" t="s">
        <v>21</v>
      </c>
      <c r="AW409" s="13" t="s">
        <v>41</v>
      </c>
      <c r="AX409" s="13" t="s">
        <v>82</v>
      </c>
      <c r="AY409" s="235" t="s">
        <v>129</v>
      </c>
    </row>
    <row r="410" spans="1:51" s="15" customFormat="1" ht="12">
      <c r="A410" s="15"/>
      <c r="B410" s="246"/>
      <c r="C410" s="247"/>
      <c r="D410" s="226" t="s">
        <v>140</v>
      </c>
      <c r="E410" s="248" t="s">
        <v>32</v>
      </c>
      <c r="F410" s="249" t="s">
        <v>143</v>
      </c>
      <c r="G410" s="247"/>
      <c r="H410" s="250">
        <v>19.48</v>
      </c>
      <c r="I410" s="251"/>
      <c r="J410" s="247"/>
      <c r="K410" s="247"/>
      <c r="L410" s="252"/>
      <c r="M410" s="253"/>
      <c r="N410" s="254"/>
      <c r="O410" s="254"/>
      <c r="P410" s="254"/>
      <c r="Q410" s="254"/>
      <c r="R410" s="254"/>
      <c r="S410" s="254"/>
      <c r="T410" s="25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6" t="s">
        <v>140</v>
      </c>
      <c r="AU410" s="256" t="s">
        <v>21</v>
      </c>
      <c r="AV410" s="15" t="s">
        <v>136</v>
      </c>
      <c r="AW410" s="15" t="s">
        <v>41</v>
      </c>
      <c r="AX410" s="15" t="s">
        <v>90</v>
      </c>
      <c r="AY410" s="256" t="s">
        <v>129</v>
      </c>
    </row>
    <row r="411" spans="1:65" s="2" customFormat="1" ht="24.15" customHeight="1">
      <c r="A411" s="40"/>
      <c r="B411" s="41"/>
      <c r="C411" s="206" t="s">
        <v>567</v>
      </c>
      <c r="D411" s="206" t="s">
        <v>131</v>
      </c>
      <c r="E411" s="207" t="s">
        <v>568</v>
      </c>
      <c r="F411" s="208" t="s">
        <v>569</v>
      </c>
      <c r="G411" s="209" t="s">
        <v>223</v>
      </c>
      <c r="H411" s="210">
        <v>12.305</v>
      </c>
      <c r="I411" s="211"/>
      <c r="J411" s="212">
        <f>ROUND(I411*H411,2)</f>
        <v>0</v>
      </c>
      <c r="K411" s="208" t="s">
        <v>135</v>
      </c>
      <c r="L411" s="46"/>
      <c r="M411" s="213" t="s">
        <v>32</v>
      </c>
      <c r="N411" s="214" t="s">
        <v>53</v>
      </c>
      <c r="O411" s="86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136</v>
      </c>
      <c r="AT411" s="217" t="s">
        <v>131</v>
      </c>
      <c r="AU411" s="217" t="s">
        <v>21</v>
      </c>
      <c r="AY411" s="18" t="s">
        <v>129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8" t="s">
        <v>90</v>
      </c>
      <c r="BK411" s="218">
        <f>ROUND(I411*H411,2)</f>
        <v>0</v>
      </c>
      <c r="BL411" s="18" t="s">
        <v>136</v>
      </c>
      <c r="BM411" s="217" t="s">
        <v>570</v>
      </c>
    </row>
    <row r="412" spans="1:47" s="2" customFormat="1" ht="12">
      <c r="A412" s="40"/>
      <c r="B412" s="41"/>
      <c r="C412" s="42"/>
      <c r="D412" s="219" t="s">
        <v>138</v>
      </c>
      <c r="E412" s="42"/>
      <c r="F412" s="220" t="s">
        <v>571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8" t="s">
        <v>138</v>
      </c>
      <c r="AU412" s="18" t="s">
        <v>21</v>
      </c>
    </row>
    <row r="413" spans="1:51" s="13" customFormat="1" ht="12">
      <c r="A413" s="13"/>
      <c r="B413" s="224"/>
      <c r="C413" s="225"/>
      <c r="D413" s="226" t="s">
        <v>140</v>
      </c>
      <c r="E413" s="227" t="s">
        <v>32</v>
      </c>
      <c r="F413" s="228" t="s">
        <v>572</v>
      </c>
      <c r="G413" s="225"/>
      <c r="H413" s="229">
        <v>12.305</v>
      </c>
      <c r="I413" s="230"/>
      <c r="J413" s="225"/>
      <c r="K413" s="225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140</v>
      </c>
      <c r="AU413" s="235" t="s">
        <v>21</v>
      </c>
      <c r="AV413" s="13" t="s">
        <v>21</v>
      </c>
      <c r="AW413" s="13" t="s">
        <v>41</v>
      </c>
      <c r="AX413" s="13" t="s">
        <v>82</v>
      </c>
      <c r="AY413" s="235" t="s">
        <v>129</v>
      </c>
    </row>
    <row r="414" spans="1:51" s="15" customFormat="1" ht="12">
      <c r="A414" s="15"/>
      <c r="B414" s="246"/>
      <c r="C414" s="247"/>
      <c r="D414" s="226" t="s">
        <v>140</v>
      </c>
      <c r="E414" s="248" t="s">
        <v>32</v>
      </c>
      <c r="F414" s="249" t="s">
        <v>143</v>
      </c>
      <c r="G414" s="247"/>
      <c r="H414" s="250">
        <v>12.305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6" t="s">
        <v>140</v>
      </c>
      <c r="AU414" s="256" t="s">
        <v>21</v>
      </c>
      <c r="AV414" s="15" t="s">
        <v>136</v>
      </c>
      <c r="AW414" s="15" t="s">
        <v>41</v>
      </c>
      <c r="AX414" s="15" t="s">
        <v>90</v>
      </c>
      <c r="AY414" s="256" t="s">
        <v>129</v>
      </c>
    </row>
    <row r="415" spans="1:65" s="2" customFormat="1" ht="24.15" customHeight="1">
      <c r="A415" s="40"/>
      <c r="B415" s="41"/>
      <c r="C415" s="206" t="s">
        <v>573</v>
      </c>
      <c r="D415" s="206" t="s">
        <v>131</v>
      </c>
      <c r="E415" s="207" t="s">
        <v>574</v>
      </c>
      <c r="F415" s="208" t="s">
        <v>575</v>
      </c>
      <c r="G415" s="209" t="s">
        <v>223</v>
      </c>
      <c r="H415" s="210">
        <v>172.34</v>
      </c>
      <c r="I415" s="211"/>
      <c r="J415" s="212">
        <f>ROUND(I415*H415,2)</f>
        <v>0</v>
      </c>
      <c r="K415" s="208" t="s">
        <v>135</v>
      </c>
      <c r="L415" s="46"/>
      <c r="M415" s="213" t="s">
        <v>32</v>
      </c>
      <c r="N415" s="214" t="s">
        <v>53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136</v>
      </c>
      <c r="AT415" s="217" t="s">
        <v>131</v>
      </c>
      <c r="AU415" s="217" t="s">
        <v>21</v>
      </c>
      <c r="AY415" s="18" t="s">
        <v>129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8" t="s">
        <v>90</v>
      </c>
      <c r="BK415" s="218">
        <f>ROUND(I415*H415,2)</f>
        <v>0</v>
      </c>
      <c r="BL415" s="18" t="s">
        <v>136</v>
      </c>
      <c r="BM415" s="217" t="s">
        <v>576</v>
      </c>
    </row>
    <row r="416" spans="1:47" s="2" customFormat="1" ht="12">
      <c r="A416" s="40"/>
      <c r="B416" s="41"/>
      <c r="C416" s="42"/>
      <c r="D416" s="219" t="s">
        <v>138</v>
      </c>
      <c r="E416" s="42"/>
      <c r="F416" s="220" t="s">
        <v>577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8" t="s">
        <v>138</v>
      </c>
      <c r="AU416" s="18" t="s">
        <v>21</v>
      </c>
    </row>
    <row r="417" spans="1:51" s="13" customFormat="1" ht="12">
      <c r="A417" s="13"/>
      <c r="B417" s="224"/>
      <c r="C417" s="225"/>
      <c r="D417" s="226" t="s">
        <v>140</v>
      </c>
      <c r="E417" s="227" t="s">
        <v>32</v>
      </c>
      <c r="F417" s="228" t="s">
        <v>578</v>
      </c>
      <c r="G417" s="225"/>
      <c r="H417" s="229">
        <v>172.34</v>
      </c>
      <c r="I417" s="230"/>
      <c r="J417" s="225"/>
      <c r="K417" s="225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140</v>
      </c>
      <c r="AU417" s="235" t="s">
        <v>21</v>
      </c>
      <c r="AV417" s="13" t="s">
        <v>21</v>
      </c>
      <c r="AW417" s="13" t="s">
        <v>41</v>
      </c>
      <c r="AX417" s="13" t="s">
        <v>82</v>
      </c>
      <c r="AY417" s="235" t="s">
        <v>129</v>
      </c>
    </row>
    <row r="418" spans="1:51" s="15" customFormat="1" ht="12">
      <c r="A418" s="15"/>
      <c r="B418" s="246"/>
      <c r="C418" s="247"/>
      <c r="D418" s="226" t="s">
        <v>140</v>
      </c>
      <c r="E418" s="248" t="s">
        <v>32</v>
      </c>
      <c r="F418" s="249" t="s">
        <v>143</v>
      </c>
      <c r="G418" s="247"/>
      <c r="H418" s="250">
        <v>172.34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6" t="s">
        <v>140</v>
      </c>
      <c r="AU418" s="256" t="s">
        <v>21</v>
      </c>
      <c r="AV418" s="15" t="s">
        <v>136</v>
      </c>
      <c r="AW418" s="15" t="s">
        <v>41</v>
      </c>
      <c r="AX418" s="15" t="s">
        <v>90</v>
      </c>
      <c r="AY418" s="256" t="s">
        <v>129</v>
      </c>
    </row>
    <row r="419" spans="1:65" s="2" customFormat="1" ht="16.5" customHeight="1">
      <c r="A419" s="40"/>
      <c r="B419" s="41"/>
      <c r="C419" s="206" t="s">
        <v>579</v>
      </c>
      <c r="D419" s="206" t="s">
        <v>131</v>
      </c>
      <c r="E419" s="207" t="s">
        <v>580</v>
      </c>
      <c r="F419" s="208" t="s">
        <v>581</v>
      </c>
      <c r="G419" s="209" t="s">
        <v>223</v>
      </c>
      <c r="H419" s="210">
        <v>12.31</v>
      </c>
      <c r="I419" s="211"/>
      <c r="J419" s="212">
        <f>ROUND(I419*H419,2)</f>
        <v>0</v>
      </c>
      <c r="K419" s="208" t="s">
        <v>135</v>
      </c>
      <c r="L419" s="46"/>
      <c r="M419" s="213" t="s">
        <v>32</v>
      </c>
      <c r="N419" s="214" t="s">
        <v>53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136</v>
      </c>
      <c r="AT419" s="217" t="s">
        <v>131</v>
      </c>
      <c r="AU419" s="217" t="s">
        <v>21</v>
      </c>
      <c r="AY419" s="18" t="s">
        <v>129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8" t="s">
        <v>90</v>
      </c>
      <c r="BK419" s="218">
        <f>ROUND(I419*H419,2)</f>
        <v>0</v>
      </c>
      <c r="BL419" s="18" t="s">
        <v>136</v>
      </c>
      <c r="BM419" s="217" t="s">
        <v>582</v>
      </c>
    </row>
    <row r="420" spans="1:47" s="2" customFormat="1" ht="12">
      <c r="A420" s="40"/>
      <c r="B420" s="41"/>
      <c r="C420" s="42"/>
      <c r="D420" s="219" t="s">
        <v>138</v>
      </c>
      <c r="E420" s="42"/>
      <c r="F420" s="220" t="s">
        <v>583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8" t="s">
        <v>138</v>
      </c>
      <c r="AU420" s="18" t="s">
        <v>21</v>
      </c>
    </row>
    <row r="421" spans="1:51" s="13" customFormat="1" ht="12">
      <c r="A421" s="13"/>
      <c r="B421" s="224"/>
      <c r="C421" s="225"/>
      <c r="D421" s="226" t="s">
        <v>140</v>
      </c>
      <c r="E421" s="227" t="s">
        <v>32</v>
      </c>
      <c r="F421" s="228" t="s">
        <v>584</v>
      </c>
      <c r="G421" s="225"/>
      <c r="H421" s="229">
        <v>12.31</v>
      </c>
      <c r="I421" s="230"/>
      <c r="J421" s="225"/>
      <c r="K421" s="225"/>
      <c r="L421" s="231"/>
      <c r="M421" s="232"/>
      <c r="N421" s="233"/>
      <c r="O421" s="233"/>
      <c r="P421" s="233"/>
      <c r="Q421" s="233"/>
      <c r="R421" s="233"/>
      <c r="S421" s="233"/>
      <c r="T421" s="23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5" t="s">
        <v>140</v>
      </c>
      <c r="AU421" s="235" t="s">
        <v>21</v>
      </c>
      <c r="AV421" s="13" t="s">
        <v>21</v>
      </c>
      <c r="AW421" s="13" t="s">
        <v>41</v>
      </c>
      <c r="AX421" s="13" t="s">
        <v>82</v>
      </c>
      <c r="AY421" s="235" t="s">
        <v>129</v>
      </c>
    </row>
    <row r="422" spans="1:51" s="15" customFormat="1" ht="12">
      <c r="A422" s="15"/>
      <c r="B422" s="246"/>
      <c r="C422" s="247"/>
      <c r="D422" s="226" t="s">
        <v>140</v>
      </c>
      <c r="E422" s="248" t="s">
        <v>32</v>
      </c>
      <c r="F422" s="249" t="s">
        <v>143</v>
      </c>
      <c r="G422" s="247"/>
      <c r="H422" s="250">
        <v>12.31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140</v>
      </c>
      <c r="AU422" s="256" t="s">
        <v>21</v>
      </c>
      <c r="AV422" s="15" t="s">
        <v>136</v>
      </c>
      <c r="AW422" s="15" t="s">
        <v>41</v>
      </c>
      <c r="AX422" s="15" t="s">
        <v>90</v>
      </c>
      <c r="AY422" s="256" t="s">
        <v>129</v>
      </c>
    </row>
    <row r="423" spans="1:65" s="2" customFormat="1" ht="24.15" customHeight="1">
      <c r="A423" s="40"/>
      <c r="B423" s="41"/>
      <c r="C423" s="206" t="s">
        <v>585</v>
      </c>
      <c r="D423" s="206" t="s">
        <v>131</v>
      </c>
      <c r="E423" s="207" t="s">
        <v>586</v>
      </c>
      <c r="F423" s="208" t="s">
        <v>587</v>
      </c>
      <c r="G423" s="209" t="s">
        <v>223</v>
      </c>
      <c r="H423" s="210">
        <v>19.48</v>
      </c>
      <c r="I423" s="211"/>
      <c r="J423" s="212">
        <f>ROUND(I423*H423,2)</f>
        <v>0</v>
      </c>
      <c r="K423" s="208" t="s">
        <v>135</v>
      </c>
      <c r="L423" s="46"/>
      <c r="M423" s="213" t="s">
        <v>32</v>
      </c>
      <c r="N423" s="214" t="s">
        <v>53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136</v>
      </c>
      <c r="AT423" s="217" t="s">
        <v>131</v>
      </c>
      <c r="AU423" s="217" t="s">
        <v>21</v>
      </c>
      <c r="AY423" s="18" t="s">
        <v>129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90</v>
      </c>
      <c r="BK423" s="218">
        <f>ROUND(I423*H423,2)</f>
        <v>0</v>
      </c>
      <c r="BL423" s="18" t="s">
        <v>136</v>
      </c>
      <c r="BM423" s="217" t="s">
        <v>588</v>
      </c>
    </row>
    <row r="424" spans="1:47" s="2" customFormat="1" ht="12">
      <c r="A424" s="40"/>
      <c r="B424" s="41"/>
      <c r="C424" s="42"/>
      <c r="D424" s="219" t="s">
        <v>138</v>
      </c>
      <c r="E424" s="42"/>
      <c r="F424" s="220" t="s">
        <v>589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8" t="s">
        <v>138</v>
      </c>
      <c r="AU424" s="18" t="s">
        <v>21</v>
      </c>
    </row>
    <row r="425" spans="1:51" s="13" customFormat="1" ht="12">
      <c r="A425" s="13"/>
      <c r="B425" s="224"/>
      <c r="C425" s="225"/>
      <c r="D425" s="226" t="s">
        <v>140</v>
      </c>
      <c r="E425" s="227" t="s">
        <v>32</v>
      </c>
      <c r="F425" s="228" t="s">
        <v>555</v>
      </c>
      <c r="G425" s="225"/>
      <c r="H425" s="229">
        <v>19.48</v>
      </c>
      <c r="I425" s="230"/>
      <c r="J425" s="225"/>
      <c r="K425" s="225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140</v>
      </c>
      <c r="AU425" s="235" t="s">
        <v>21</v>
      </c>
      <c r="AV425" s="13" t="s">
        <v>21</v>
      </c>
      <c r="AW425" s="13" t="s">
        <v>41</v>
      </c>
      <c r="AX425" s="13" t="s">
        <v>82</v>
      </c>
      <c r="AY425" s="235" t="s">
        <v>129</v>
      </c>
    </row>
    <row r="426" spans="1:51" s="15" customFormat="1" ht="12">
      <c r="A426" s="15"/>
      <c r="B426" s="246"/>
      <c r="C426" s="247"/>
      <c r="D426" s="226" t="s">
        <v>140</v>
      </c>
      <c r="E426" s="248" t="s">
        <v>32</v>
      </c>
      <c r="F426" s="249" t="s">
        <v>143</v>
      </c>
      <c r="G426" s="247"/>
      <c r="H426" s="250">
        <v>19.48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6" t="s">
        <v>140</v>
      </c>
      <c r="AU426" s="256" t="s">
        <v>21</v>
      </c>
      <c r="AV426" s="15" t="s">
        <v>136</v>
      </c>
      <c r="AW426" s="15" t="s">
        <v>41</v>
      </c>
      <c r="AX426" s="15" t="s">
        <v>90</v>
      </c>
      <c r="AY426" s="256" t="s">
        <v>129</v>
      </c>
    </row>
    <row r="427" spans="1:65" s="2" customFormat="1" ht="24.15" customHeight="1">
      <c r="A427" s="40"/>
      <c r="B427" s="41"/>
      <c r="C427" s="206" t="s">
        <v>590</v>
      </c>
      <c r="D427" s="206" t="s">
        <v>131</v>
      </c>
      <c r="E427" s="207" t="s">
        <v>591</v>
      </c>
      <c r="F427" s="208" t="s">
        <v>592</v>
      </c>
      <c r="G427" s="209" t="s">
        <v>223</v>
      </c>
      <c r="H427" s="210">
        <v>12.31</v>
      </c>
      <c r="I427" s="211"/>
      <c r="J427" s="212">
        <f>ROUND(I427*H427,2)</f>
        <v>0</v>
      </c>
      <c r="K427" s="208" t="s">
        <v>135</v>
      </c>
      <c r="L427" s="46"/>
      <c r="M427" s="213" t="s">
        <v>32</v>
      </c>
      <c r="N427" s="214" t="s">
        <v>53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136</v>
      </c>
      <c r="AT427" s="217" t="s">
        <v>131</v>
      </c>
      <c r="AU427" s="217" t="s">
        <v>21</v>
      </c>
      <c r="AY427" s="18" t="s">
        <v>129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8" t="s">
        <v>90</v>
      </c>
      <c r="BK427" s="218">
        <f>ROUND(I427*H427,2)</f>
        <v>0</v>
      </c>
      <c r="BL427" s="18" t="s">
        <v>136</v>
      </c>
      <c r="BM427" s="217" t="s">
        <v>593</v>
      </c>
    </row>
    <row r="428" spans="1:47" s="2" customFormat="1" ht="12">
      <c r="A428" s="40"/>
      <c r="B428" s="41"/>
      <c r="C428" s="42"/>
      <c r="D428" s="219" t="s">
        <v>138</v>
      </c>
      <c r="E428" s="42"/>
      <c r="F428" s="220" t="s">
        <v>594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8" t="s">
        <v>138</v>
      </c>
      <c r="AU428" s="18" t="s">
        <v>21</v>
      </c>
    </row>
    <row r="429" spans="1:51" s="13" customFormat="1" ht="12">
      <c r="A429" s="13"/>
      <c r="B429" s="224"/>
      <c r="C429" s="225"/>
      <c r="D429" s="226" t="s">
        <v>140</v>
      </c>
      <c r="E429" s="227" t="s">
        <v>32</v>
      </c>
      <c r="F429" s="228" t="s">
        <v>584</v>
      </c>
      <c r="G429" s="225"/>
      <c r="H429" s="229">
        <v>12.31</v>
      </c>
      <c r="I429" s="230"/>
      <c r="J429" s="225"/>
      <c r="K429" s="225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140</v>
      </c>
      <c r="AU429" s="235" t="s">
        <v>21</v>
      </c>
      <c r="AV429" s="13" t="s">
        <v>21</v>
      </c>
      <c r="AW429" s="13" t="s">
        <v>41</v>
      </c>
      <c r="AX429" s="13" t="s">
        <v>82</v>
      </c>
      <c r="AY429" s="235" t="s">
        <v>129</v>
      </c>
    </row>
    <row r="430" spans="1:51" s="15" customFormat="1" ht="12">
      <c r="A430" s="15"/>
      <c r="B430" s="246"/>
      <c r="C430" s="247"/>
      <c r="D430" s="226" t="s">
        <v>140</v>
      </c>
      <c r="E430" s="248" t="s">
        <v>32</v>
      </c>
      <c r="F430" s="249" t="s">
        <v>143</v>
      </c>
      <c r="G430" s="247"/>
      <c r="H430" s="250">
        <v>12.31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6" t="s">
        <v>140</v>
      </c>
      <c r="AU430" s="256" t="s">
        <v>21</v>
      </c>
      <c r="AV430" s="15" t="s">
        <v>136</v>
      </c>
      <c r="AW430" s="15" t="s">
        <v>41</v>
      </c>
      <c r="AX430" s="15" t="s">
        <v>90</v>
      </c>
      <c r="AY430" s="256" t="s">
        <v>129</v>
      </c>
    </row>
    <row r="431" spans="1:63" s="12" customFormat="1" ht="22.8" customHeight="1">
      <c r="A431" s="12"/>
      <c r="B431" s="190"/>
      <c r="C431" s="191"/>
      <c r="D431" s="192" t="s">
        <v>81</v>
      </c>
      <c r="E431" s="204" t="s">
        <v>595</v>
      </c>
      <c r="F431" s="204" t="s">
        <v>596</v>
      </c>
      <c r="G431" s="191"/>
      <c r="H431" s="191"/>
      <c r="I431" s="194"/>
      <c r="J431" s="205">
        <f>BK431</f>
        <v>0</v>
      </c>
      <c r="K431" s="191"/>
      <c r="L431" s="196"/>
      <c r="M431" s="197"/>
      <c r="N431" s="198"/>
      <c r="O431" s="198"/>
      <c r="P431" s="199">
        <f>SUM(P432:P433)</f>
        <v>0</v>
      </c>
      <c r="Q431" s="198"/>
      <c r="R431" s="199">
        <f>SUM(R432:R433)</f>
        <v>0</v>
      </c>
      <c r="S431" s="198"/>
      <c r="T431" s="200">
        <f>SUM(T432:T433)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01" t="s">
        <v>90</v>
      </c>
      <c r="AT431" s="202" t="s">
        <v>81</v>
      </c>
      <c r="AU431" s="202" t="s">
        <v>90</v>
      </c>
      <c r="AY431" s="201" t="s">
        <v>129</v>
      </c>
      <c r="BK431" s="203">
        <f>SUM(BK432:BK433)</f>
        <v>0</v>
      </c>
    </row>
    <row r="432" spans="1:65" s="2" customFormat="1" ht="24.15" customHeight="1">
      <c r="A432" s="40"/>
      <c r="B432" s="41"/>
      <c r="C432" s="206" t="s">
        <v>597</v>
      </c>
      <c r="D432" s="206" t="s">
        <v>131</v>
      </c>
      <c r="E432" s="207" t="s">
        <v>598</v>
      </c>
      <c r="F432" s="208" t="s">
        <v>599</v>
      </c>
      <c r="G432" s="209" t="s">
        <v>223</v>
      </c>
      <c r="H432" s="210">
        <v>24.153</v>
      </c>
      <c r="I432" s="211"/>
      <c r="J432" s="212">
        <f>ROUND(I432*H432,2)</f>
        <v>0</v>
      </c>
      <c r="K432" s="208" t="s">
        <v>135</v>
      </c>
      <c r="L432" s="46"/>
      <c r="M432" s="213" t="s">
        <v>32</v>
      </c>
      <c r="N432" s="214" t="s">
        <v>53</v>
      </c>
      <c r="O432" s="86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136</v>
      </c>
      <c r="AT432" s="217" t="s">
        <v>131</v>
      </c>
      <c r="AU432" s="217" t="s">
        <v>21</v>
      </c>
      <c r="AY432" s="18" t="s">
        <v>129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8" t="s">
        <v>90</v>
      </c>
      <c r="BK432" s="218">
        <f>ROUND(I432*H432,2)</f>
        <v>0</v>
      </c>
      <c r="BL432" s="18" t="s">
        <v>136</v>
      </c>
      <c r="BM432" s="217" t="s">
        <v>600</v>
      </c>
    </row>
    <row r="433" spans="1:47" s="2" customFormat="1" ht="12">
      <c r="A433" s="40"/>
      <c r="B433" s="41"/>
      <c r="C433" s="42"/>
      <c r="D433" s="219" t="s">
        <v>138</v>
      </c>
      <c r="E433" s="42"/>
      <c r="F433" s="220" t="s">
        <v>601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8" t="s">
        <v>138</v>
      </c>
      <c r="AU433" s="18" t="s">
        <v>21</v>
      </c>
    </row>
    <row r="434" spans="1:63" s="12" customFormat="1" ht="25.9" customHeight="1">
      <c r="A434" s="12"/>
      <c r="B434" s="190"/>
      <c r="C434" s="191"/>
      <c r="D434" s="192" t="s">
        <v>81</v>
      </c>
      <c r="E434" s="193" t="s">
        <v>602</v>
      </c>
      <c r="F434" s="193" t="s">
        <v>603</v>
      </c>
      <c r="G434" s="191"/>
      <c r="H434" s="191"/>
      <c r="I434" s="194"/>
      <c r="J434" s="195">
        <f>BK434</f>
        <v>0</v>
      </c>
      <c r="K434" s="191"/>
      <c r="L434" s="196"/>
      <c r="M434" s="197"/>
      <c r="N434" s="198"/>
      <c r="O434" s="198"/>
      <c r="P434" s="199">
        <f>P435+P458</f>
        <v>0</v>
      </c>
      <c r="Q434" s="198"/>
      <c r="R434" s="199">
        <f>R435+R458</f>
        <v>0.12287940000000001</v>
      </c>
      <c r="S434" s="198"/>
      <c r="T434" s="200">
        <f>T435+T458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01" t="s">
        <v>21</v>
      </c>
      <c r="AT434" s="202" t="s">
        <v>81</v>
      </c>
      <c r="AU434" s="202" t="s">
        <v>82</v>
      </c>
      <c r="AY434" s="201" t="s">
        <v>129</v>
      </c>
      <c r="BK434" s="203">
        <f>BK435+BK458</f>
        <v>0</v>
      </c>
    </row>
    <row r="435" spans="1:63" s="12" customFormat="1" ht="22.8" customHeight="1">
      <c r="A435" s="12"/>
      <c r="B435" s="190"/>
      <c r="C435" s="191"/>
      <c r="D435" s="192" t="s">
        <v>81</v>
      </c>
      <c r="E435" s="204" t="s">
        <v>604</v>
      </c>
      <c r="F435" s="204" t="s">
        <v>605</v>
      </c>
      <c r="G435" s="191"/>
      <c r="H435" s="191"/>
      <c r="I435" s="194"/>
      <c r="J435" s="205">
        <f>BK435</f>
        <v>0</v>
      </c>
      <c r="K435" s="191"/>
      <c r="L435" s="196"/>
      <c r="M435" s="197"/>
      <c r="N435" s="198"/>
      <c r="O435" s="198"/>
      <c r="P435" s="199">
        <f>SUM(P436:P457)</f>
        <v>0</v>
      </c>
      <c r="Q435" s="198"/>
      <c r="R435" s="199">
        <f>SUM(R436:R457)</f>
        <v>0.11468940000000001</v>
      </c>
      <c r="S435" s="198"/>
      <c r="T435" s="200">
        <f>SUM(T436:T457)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01" t="s">
        <v>21</v>
      </c>
      <c r="AT435" s="202" t="s">
        <v>81</v>
      </c>
      <c r="AU435" s="202" t="s">
        <v>90</v>
      </c>
      <c r="AY435" s="201" t="s">
        <v>129</v>
      </c>
      <c r="BK435" s="203">
        <f>SUM(BK436:BK457)</f>
        <v>0</v>
      </c>
    </row>
    <row r="436" spans="1:65" s="2" customFormat="1" ht="21.75" customHeight="1">
      <c r="A436" s="40"/>
      <c r="B436" s="41"/>
      <c r="C436" s="206" t="s">
        <v>606</v>
      </c>
      <c r="D436" s="206" t="s">
        <v>131</v>
      </c>
      <c r="E436" s="207" t="s">
        <v>607</v>
      </c>
      <c r="F436" s="208" t="s">
        <v>608</v>
      </c>
      <c r="G436" s="209" t="s">
        <v>134</v>
      </c>
      <c r="H436" s="210">
        <v>8.75</v>
      </c>
      <c r="I436" s="211"/>
      <c r="J436" s="212">
        <f>ROUND(I436*H436,2)</f>
        <v>0</v>
      </c>
      <c r="K436" s="208" t="s">
        <v>32</v>
      </c>
      <c r="L436" s="46"/>
      <c r="M436" s="213" t="s">
        <v>32</v>
      </c>
      <c r="N436" s="214" t="s">
        <v>53</v>
      </c>
      <c r="O436" s="86"/>
      <c r="P436" s="215">
        <f>O436*H436</f>
        <v>0</v>
      </c>
      <c r="Q436" s="215">
        <v>0</v>
      </c>
      <c r="R436" s="215">
        <f>Q436*H436</f>
        <v>0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220</v>
      </c>
      <c r="AT436" s="217" t="s">
        <v>131</v>
      </c>
      <c r="AU436" s="217" t="s">
        <v>21</v>
      </c>
      <c r="AY436" s="18" t="s">
        <v>129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8" t="s">
        <v>90</v>
      </c>
      <c r="BK436" s="218">
        <f>ROUND(I436*H436,2)</f>
        <v>0</v>
      </c>
      <c r="BL436" s="18" t="s">
        <v>220</v>
      </c>
      <c r="BM436" s="217" t="s">
        <v>609</v>
      </c>
    </row>
    <row r="437" spans="1:51" s="13" customFormat="1" ht="12">
      <c r="A437" s="13"/>
      <c r="B437" s="224"/>
      <c r="C437" s="225"/>
      <c r="D437" s="226" t="s">
        <v>140</v>
      </c>
      <c r="E437" s="227" t="s">
        <v>32</v>
      </c>
      <c r="F437" s="228" t="s">
        <v>463</v>
      </c>
      <c r="G437" s="225"/>
      <c r="H437" s="229">
        <v>8.75</v>
      </c>
      <c r="I437" s="230"/>
      <c r="J437" s="225"/>
      <c r="K437" s="225"/>
      <c r="L437" s="231"/>
      <c r="M437" s="232"/>
      <c r="N437" s="233"/>
      <c r="O437" s="233"/>
      <c r="P437" s="233"/>
      <c r="Q437" s="233"/>
      <c r="R437" s="233"/>
      <c r="S437" s="233"/>
      <c r="T437" s="23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5" t="s">
        <v>140</v>
      </c>
      <c r="AU437" s="235" t="s">
        <v>21</v>
      </c>
      <c r="AV437" s="13" t="s">
        <v>21</v>
      </c>
      <c r="AW437" s="13" t="s">
        <v>41</v>
      </c>
      <c r="AX437" s="13" t="s">
        <v>82</v>
      </c>
      <c r="AY437" s="235" t="s">
        <v>129</v>
      </c>
    </row>
    <row r="438" spans="1:51" s="14" customFormat="1" ht="12">
      <c r="A438" s="14"/>
      <c r="B438" s="236"/>
      <c r="C438" s="237"/>
      <c r="D438" s="226" t="s">
        <v>140</v>
      </c>
      <c r="E438" s="238" t="s">
        <v>32</v>
      </c>
      <c r="F438" s="239" t="s">
        <v>142</v>
      </c>
      <c r="G438" s="237"/>
      <c r="H438" s="238" t="s">
        <v>32</v>
      </c>
      <c r="I438" s="240"/>
      <c r="J438" s="237"/>
      <c r="K438" s="237"/>
      <c r="L438" s="241"/>
      <c r="M438" s="242"/>
      <c r="N438" s="243"/>
      <c r="O438" s="243"/>
      <c r="P438" s="243"/>
      <c r="Q438" s="243"/>
      <c r="R438" s="243"/>
      <c r="S438" s="243"/>
      <c r="T438" s="24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5" t="s">
        <v>140</v>
      </c>
      <c r="AU438" s="245" t="s">
        <v>21</v>
      </c>
      <c r="AV438" s="14" t="s">
        <v>90</v>
      </c>
      <c r="AW438" s="14" t="s">
        <v>41</v>
      </c>
      <c r="AX438" s="14" t="s">
        <v>82</v>
      </c>
      <c r="AY438" s="245" t="s">
        <v>129</v>
      </c>
    </row>
    <row r="439" spans="1:51" s="15" customFormat="1" ht="12">
      <c r="A439" s="15"/>
      <c r="B439" s="246"/>
      <c r="C439" s="247"/>
      <c r="D439" s="226" t="s">
        <v>140</v>
      </c>
      <c r="E439" s="248" t="s">
        <v>32</v>
      </c>
      <c r="F439" s="249" t="s">
        <v>143</v>
      </c>
      <c r="G439" s="247"/>
      <c r="H439" s="250">
        <v>8.75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6" t="s">
        <v>140</v>
      </c>
      <c r="AU439" s="256" t="s">
        <v>21</v>
      </c>
      <c r="AV439" s="15" t="s">
        <v>136</v>
      </c>
      <c r="AW439" s="15" t="s">
        <v>41</v>
      </c>
      <c r="AX439" s="15" t="s">
        <v>90</v>
      </c>
      <c r="AY439" s="256" t="s">
        <v>129</v>
      </c>
    </row>
    <row r="440" spans="1:65" s="2" customFormat="1" ht="16.5" customHeight="1">
      <c r="A440" s="40"/>
      <c r="B440" s="41"/>
      <c r="C440" s="257" t="s">
        <v>610</v>
      </c>
      <c r="D440" s="257" t="s">
        <v>241</v>
      </c>
      <c r="E440" s="258" t="s">
        <v>611</v>
      </c>
      <c r="F440" s="259" t="s">
        <v>612</v>
      </c>
      <c r="G440" s="260" t="s">
        <v>223</v>
      </c>
      <c r="H440" s="261">
        <v>0.003</v>
      </c>
      <c r="I440" s="262"/>
      <c r="J440" s="263">
        <f>ROUND(I440*H440,2)</f>
        <v>0</v>
      </c>
      <c r="K440" s="259" t="s">
        <v>135</v>
      </c>
      <c r="L440" s="264"/>
      <c r="M440" s="265" t="s">
        <v>32</v>
      </c>
      <c r="N440" s="266" t="s">
        <v>53</v>
      </c>
      <c r="O440" s="86"/>
      <c r="P440" s="215">
        <f>O440*H440</f>
        <v>0</v>
      </c>
      <c r="Q440" s="215">
        <v>1</v>
      </c>
      <c r="R440" s="215">
        <f>Q440*H440</f>
        <v>0.003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323</v>
      </c>
      <c r="AT440" s="217" t="s">
        <v>241</v>
      </c>
      <c r="AU440" s="217" t="s">
        <v>21</v>
      </c>
      <c r="AY440" s="18" t="s">
        <v>129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8" t="s">
        <v>90</v>
      </c>
      <c r="BK440" s="218">
        <f>ROUND(I440*H440,2)</f>
        <v>0</v>
      </c>
      <c r="BL440" s="18" t="s">
        <v>220</v>
      </c>
      <c r="BM440" s="217" t="s">
        <v>613</v>
      </c>
    </row>
    <row r="441" spans="1:51" s="13" customFormat="1" ht="12">
      <c r="A441" s="13"/>
      <c r="B441" s="224"/>
      <c r="C441" s="225"/>
      <c r="D441" s="226" t="s">
        <v>140</v>
      </c>
      <c r="E441" s="225"/>
      <c r="F441" s="228" t="s">
        <v>614</v>
      </c>
      <c r="G441" s="225"/>
      <c r="H441" s="229">
        <v>0.003</v>
      </c>
      <c r="I441" s="230"/>
      <c r="J441" s="225"/>
      <c r="K441" s="225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140</v>
      </c>
      <c r="AU441" s="235" t="s">
        <v>21</v>
      </c>
      <c r="AV441" s="13" t="s">
        <v>21</v>
      </c>
      <c r="AW441" s="13" t="s">
        <v>4</v>
      </c>
      <c r="AX441" s="13" t="s">
        <v>90</v>
      </c>
      <c r="AY441" s="235" t="s">
        <v>129</v>
      </c>
    </row>
    <row r="442" spans="1:65" s="2" customFormat="1" ht="16.5" customHeight="1">
      <c r="A442" s="40"/>
      <c r="B442" s="41"/>
      <c r="C442" s="206" t="s">
        <v>615</v>
      </c>
      <c r="D442" s="206" t="s">
        <v>131</v>
      </c>
      <c r="E442" s="207" t="s">
        <v>616</v>
      </c>
      <c r="F442" s="208" t="s">
        <v>617</v>
      </c>
      <c r="G442" s="209" t="s">
        <v>134</v>
      </c>
      <c r="H442" s="210">
        <v>8.75</v>
      </c>
      <c r="I442" s="211"/>
      <c r="J442" s="212">
        <f>ROUND(I442*H442,2)</f>
        <v>0</v>
      </c>
      <c r="K442" s="208" t="s">
        <v>135</v>
      </c>
      <c r="L442" s="46"/>
      <c r="M442" s="213" t="s">
        <v>32</v>
      </c>
      <c r="N442" s="214" t="s">
        <v>53</v>
      </c>
      <c r="O442" s="86"/>
      <c r="P442" s="215">
        <f>O442*H442</f>
        <v>0</v>
      </c>
      <c r="Q442" s="215">
        <v>0.00038</v>
      </c>
      <c r="R442" s="215">
        <f>Q442*H442</f>
        <v>0.0033250000000000003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220</v>
      </c>
      <c r="AT442" s="217" t="s">
        <v>131</v>
      </c>
      <c r="AU442" s="217" t="s">
        <v>21</v>
      </c>
      <c r="AY442" s="18" t="s">
        <v>129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8" t="s">
        <v>90</v>
      </c>
      <c r="BK442" s="218">
        <f>ROUND(I442*H442,2)</f>
        <v>0</v>
      </c>
      <c r="BL442" s="18" t="s">
        <v>220</v>
      </c>
      <c r="BM442" s="217" t="s">
        <v>618</v>
      </c>
    </row>
    <row r="443" spans="1:47" s="2" customFormat="1" ht="12">
      <c r="A443" s="40"/>
      <c r="B443" s="41"/>
      <c r="C443" s="42"/>
      <c r="D443" s="219" t="s">
        <v>138</v>
      </c>
      <c r="E443" s="42"/>
      <c r="F443" s="220" t="s">
        <v>619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8" t="s">
        <v>138</v>
      </c>
      <c r="AU443" s="18" t="s">
        <v>21</v>
      </c>
    </row>
    <row r="444" spans="1:51" s="13" customFormat="1" ht="12">
      <c r="A444" s="13"/>
      <c r="B444" s="224"/>
      <c r="C444" s="225"/>
      <c r="D444" s="226" t="s">
        <v>140</v>
      </c>
      <c r="E444" s="227" t="s">
        <v>32</v>
      </c>
      <c r="F444" s="228" t="s">
        <v>620</v>
      </c>
      <c r="G444" s="225"/>
      <c r="H444" s="229">
        <v>8.75</v>
      </c>
      <c r="I444" s="230"/>
      <c r="J444" s="225"/>
      <c r="K444" s="225"/>
      <c r="L444" s="231"/>
      <c r="M444" s="232"/>
      <c r="N444" s="233"/>
      <c r="O444" s="233"/>
      <c r="P444" s="233"/>
      <c r="Q444" s="233"/>
      <c r="R444" s="233"/>
      <c r="S444" s="233"/>
      <c r="T444" s="23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140</v>
      </c>
      <c r="AU444" s="235" t="s">
        <v>21</v>
      </c>
      <c r="AV444" s="13" t="s">
        <v>21</v>
      </c>
      <c r="AW444" s="13" t="s">
        <v>41</v>
      </c>
      <c r="AX444" s="13" t="s">
        <v>82</v>
      </c>
      <c r="AY444" s="235" t="s">
        <v>129</v>
      </c>
    </row>
    <row r="445" spans="1:51" s="14" customFormat="1" ht="12">
      <c r="A445" s="14"/>
      <c r="B445" s="236"/>
      <c r="C445" s="237"/>
      <c r="D445" s="226" t="s">
        <v>140</v>
      </c>
      <c r="E445" s="238" t="s">
        <v>32</v>
      </c>
      <c r="F445" s="239" t="s">
        <v>621</v>
      </c>
      <c r="G445" s="237"/>
      <c r="H445" s="238" t="s">
        <v>32</v>
      </c>
      <c r="I445" s="240"/>
      <c r="J445" s="237"/>
      <c r="K445" s="237"/>
      <c r="L445" s="241"/>
      <c r="M445" s="242"/>
      <c r="N445" s="243"/>
      <c r="O445" s="243"/>
      <c r="P445" s="243"/>
      <c r="Q445" s="243"/>
      <c r="R445" s="243"/>
      <c r="S445" s="243"/>
      <c r="T445" s="24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5" t="s">
        <v>140</v>
      </c>
      <c r="AU445" s="245" t="s">
        <v>21</v>
      </c>
      <c r="AV445" s="14" t="s">
        <v>90</v>
      </c>
      <c r="AW445" s="14" t="s">
        <v>41</v>
      </c>
      <c r="AX445" s="14" t="s">
        <v>82</v>
      </c>
      <c r="AY445" s="245" t="s">
        <v>129</v>
      </c>
    </row>
    <row r="446" spans="1:51" s="15" customFormat="1" ht="12">
      <c r="A446" s="15"/>
      <c r="B446" s="246"/>
      <c r="C446" s="247"/>
      <c r="D446" s="226" t="s">
        <v>140</v>
      </c>
      <c r="E446" s="248" t="s">
        <v>32</v>
      </c>
      <c r="F446" s="249" t="s">
        <v>143</v>
      </c>
      <c r="G446" s="247"/>
      <c r="H446" s="250">
        <v>8.75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6" t="s">
        <v>140</v>
      </c>
      <c r="AU446" s="256" t="s">
        <v>21</v>
      </c>
      <c r="AV446" s="15" t="s">
        <v>136</v>
      </c>
      <c r="AW446" s="15" t="s">
        <v>41</v>
      </c>
      <c r="AX446" s="15" t="s">
        <v>90</v>
      </c>
      <c r="AY446" s="256" t="s">
        <v>129</v>
      </c>
    </row>
    <row r="447" spans="1:65" s="2" customFormat="1" ht="24.15" customHeight="1">
      <c r="A447" s="40"/>
      <c r="B447" s="41"/>
      <c r="C447" s="257" t="s">
        <v>622</v>
      </c>
      <c r="D447" s="257" t="s">
        <v>241</v>
      </c>
      <c r="E447" s="258" t="s">
        <v>623</v>
      </c>
      <c r="F447" s="259" t="s">
        <v>624</v>
      </c>
      <c r="G447" s="260" t="s">
        <v>134</v>
      </c>
      <c r="H447" s="261">
        <v>10.198</v>
      </c>
      <c r="I447" s="262"/>
      <c r="J447" s="263">
        <f>ROUND(I447*H447,2)</f>
        <v>0</v>
      </c>
      <c r="K447" s="259" t="s">
        <v>135</v>
      </c>
      <c r="L447" s="264"/>
      <c r="M447" s="265" t="s">
        <v>32</v>
      </c>
      <c r="N447" s="266" t="s">
        <v>53</v>
      </c>
      <c r="O447" s="86"/>
      <c r="P447" s="215">
        <f>O447*H447</f>
        <v>0</v>
      </c>
      <c r="Q447" s="215">
        <v>0.0053</v>
      </c>
      <c r="R447" s="215">
        <f>Q447*H447</f>
        <v>0.054049400000000004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323</v>
      </c>
      <c r="AT447" s="217" t="s">
        <v>241</v>
      </c>
      <c r="AU447" s="217" t="s">
        <v>21</v>
      </c>
      <c r="AY447" s="18" t="s">
        <v>129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8" t="s">
        <v>90</v>
      </c>
      <c r="BK447" s="218">
        <f>ROUND(I447*H447,2)</f>
        <v>0</v>
      </c>
      <c r="BL447" s="18" t="s">
        <v>220</v>
      </c>
      <c r="BM447" s="217" t="s">
        <v>625</v>
      </c>
    </row>
    <row r="448" spans="1:51" s="13" customFormat="1" ht="12">
      <c r="A448" s="13"/>
      <c r="B448" s="224"/>
      <c r="C448" s="225"/>
      <c r="D448" s="226" t="s">
        <v>140</v>
      </c>
      <c r="E448" s="225"/>
      <c r="F448" s="228" t="s">
        <v>626</v>
      </c>
      <c r="G448" s="225"/>
      <c r="H448" s="229">
        <v>10.198</v>
      </c>
      <c r="I448" s="230"/>
      <c r="J448" s="225"/>
      <c r="K448" s="225"/>
      <c r="L448" s="231"/>
      <c r="M448" s="232"/>
      <c r="N448" s="233"/>
      <c r="O448" s="233"/>
      <c r="P448" s="233"/>
      <c r="Q448" s="233"/>
      <c r="R448" s="233"/>
      <c r="S448" s="233"/>
      <c r="T448" s="23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5" t="s">
        <v>140</v>
      </c>
      <c r="AU448" s="235" t="s">
        <v>21</v>
      </c>
      <c r="AV448" s="13" t="s">
        <v>21</v>
      </c>
      <c r="AW448" s="13" t="s">
        <v>4</v>
      </c>
      <c r="AX448" s="13" t="s">
        <v>90</v>
      </c>
      <c r="AY448" s="235" t="s">
        <v>129</v>
      </c>
    </row>
    <row r="449" spans="1:65" s="2" customFormat="1" ht="16.5" customHeight="1">
      <c r="A449" s="40"/>
      <c r="B449" s="41"/>
      <c r="C449" s="206" t="s">
        <v>627</v>
      </c>
      <c r="D449" s="206" t="s">
        <v>131</v>
      </c>
      <c r="E449" s="207" t="s">
        <v>616</v>
      </c>
      <c r="F449" s="208" t="s">
        <v>617</v>
      </c>
      <c r="G449" s="209" t="s">
        <v>134</v>
      </c>
      <c r="H449" s="210">
        <v>8.75</v>
      </c>
      <c r="I449" s="211"/>
      <c r="J449" s="212">
        <f>ROUND(I449*H449,2)</f>
        <v>0</v>
      </c>
      <c r="K449" s="208" t="s">
        <v>135</v>
      </c>
      <c r="L449" s="46"/>
      <c r="M449" s="213" t="s">
        <v>32</v>
      </c>
      <c r="N449" s="214" t="s">
        <v>53</v>
      </c>
      <c r="O449" s="86"/>
      <c r="P449" s="215">
        <f>O449*H449</f>
        <v>0</v>
      </c>
      <c r="Q449" s="215">
        <v>0.00038</v>
      </c>
      <c r="R449" s="215">
        <f>Q449*H449</f>
        <v>0.0033250000000000003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220</v>
      </c>
      <c r="AT449" s="217" t="s">
        <v>131</v>
      </c>
      <c r="AU449" s="217" t="s">
        <v>21</v>
      </c>
      <c r="AY449" s="18" t="s">
        <v>129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8" t="s">
        <v>90</v>
      </c>
      <c r="BK449" s="218">
        <f>ROUND(I449*H449,2)</f>
        <v>0</v>
      </c>
      <c r="BL449" s="18" t="s">
        <v>220</v>
      </c>
      <c r="BM449" s="217" t="s">
        <v>628</v>
      </c>
    </row>
    <row r="450" spans="1:47" s="2" customFormat="1" ht="12">
      <c r="A450" s="40"/>
      <c r="B450" s="41"/>
      <c r="C450" s="42"/>
      <c r="D450" s="219" t="s">
        <v>138</v>
      </c>
      <c r="E450" s="42"/>
      <c r="F450" s="220" t="s">
        <v>619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8" t="s">
        <v>138</v>
      </c>
      <c r="AU450" s="18" t="s">
        <v>21</v>
      </c>
    </row>
    <row r="451" spans="1:51" s="13" customFormat="1" ht="12">
      <c r="A451" s="13"/>
      <c r="B451" s="224"/>
      <c r="C451" s="225"/>
      <c r="D451" s="226" t="s">
        <v>140</v>
      </c>
      <c r="E451" s="227" t="s">
        <v>32</v>
      </c>
      <c r="F451" s="228" t="s">
        <v>463</v>
      </c>
      <c r="G451" s="225"/>
      <c r="H451" s="229">
        <v>8.75</v>
      </c>
      <c r="I451" s="230"/>
      <c r="J451" s="225"/>
      <c r="K451" s="225"/>
      <c r="L451" s="231"/>
      <c r="M451" s="232"/>
      <c r="N451" s="233"/>
      <c r="O451" s="233"/>
      <c r="P451" s="233"/>
      <c r="Q451" s="233"/>
      <c r="R451" s="233"/>
      <c r="S451" s="233"/>
      <c r="T451" s="23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5" t="s">
        <v>140</v>
      </c>
      <c r="AU451" s="235" t="s">
        <v>21</v>
      </c>
      <c r="AV451" s="13" t="s">
        <v>21</v>
      </c>
      <c r="AW451" s="13" t="s">
        <v>41</v>
      </c>
      <c r="AX451" s="13" t="s">
        <v>82</v>
      </c>
      <c r="AY451" s="235" t="s">
        <v>129</v>
      </c>
    </row>
    <row r="452" spans="1:51" s="14" customFormat="1" ht="12">
      <c r="A452" s="14"/>
      <c r="B452" s="236"/>
      <c r="C452" s="237"/>
      <c r="D452" s="226" t="s">
        <v>140</v>
      </c>
      <c r="E452" s="238" t="s">
        <v>32</v>
      </c>
      <c r="F452" s="239" t="s">
        <v>629</v>
      </c>
      <c r="G452" s="237"/>
      <c r="H452" s="238" t="s">
        <v>32</v>
      </c>
      <c r="I452" s="240"/>
      <c r="J452" s="237"/>
      <c r="K452" s="237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140</v>
      </c>
      <c r="AU452" s="245" t="s">
        <v>21</v>
      </c>
      <c r="AV452" s="14" t="s">
        <v>90</v>
      </c>
      <c r="AW452" s="14" t="s">
        <v>41</v>
      </c>
      <c r="AX452" s="14" t="s">
        <v>82</v>
      </c>
      <c r="AY452" s="245" t="s">
        <v>129</v>
      </c>
    </row>
    <row r="453" spans="1:51" s="15" customFormat="1" ht="12">
      <c r="A453" s="15"/>
      <c r="B453" s="246"/>
      <c r="C453" s="247"/>
      <c r="D453" s="226" t="s">
        <v>140</v>
      </c>
      <c r="E453" s="248" t="s">
        <v>32</v>
      </c>
      <c r="F453" s="249" t="s">
        <v>143</v>
      </c>
      <c r="G453" s="247"/>
      <c r="H453" s="250">
        <v>8.75</v>
      </c>
      <c r="I453" s="251"/>
      <c r="J453" s="247"/>
      <c r="K453" s="247"/>
      <c r="L453" s="252"/>
      <c r="M453" s="253"/>
      <c r="N453" s="254"/>
      <c r="O453" s="254"/>
      <c r="P453" s="254"/>
      <c r="Q453" s="254"/>
      <c r="R453" s="254"/>
      <c r="S453" s="254"/>
      <c r="T453" s="25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6" t="s">
        <v>140</v>
      </c>
      <c r="AU453" s="256" t="s">
        <v>21</v>
      </c>
      <c r="AV453" s="15" t="s">
        <v>136</v>
      </c>
      <c r="AW453" s="15" t="s">
        <v>41</v>
      </c>
      <c r="AX453" s="15" t="s">
        <v>90</v>
      </c>
      <c r="AY453" s="256" t="s">
        <v>129</v>
      </c>
    </row>
    <row r="454" spans="1:65" s="2" customFormat="1" ht="24.15" customHeight="1">
      <c r="A454" s="40"/>
      <c r="B454" s="41"/>
      <c r="C454" s="257" t="s">
        <v>630</v>
      </c>
      <c r="D454" s="257" t="s">
        <v>241</v>
      </c>
      <c r="E454" s="258" t="s">
        <v>631</v>
      </c>
      <c r="F454" s="259" t="s">
        <v>632</v>
      </c>
      <c r="G454" s="260" t="s">
        <v>134</v>
      </c>
      <c r="H454" s="261">
        <v>10.198</v>
      </c>
      <c r="I454" s="262"/>
      <c r="J454" s="263">
        <f>ROUND(I454*H454,2)</f>
        <v>0</v>
      </c>
      <c r="K454" s="259" t="s">
        <v>135</v>
      </c>
      <c r="L454" s="264"/>
      <c r="M454" s="265" t="s">
        <v>32</v>
      </c>
      <c r="N454" s="266" t="s">
        <v>53</v>
      </c>
      <c r="O454" s="86"/>
      <c r="P454" s="215">
        <f>O454*H454</f>
        <v>0</v>
      </c>
      <c r="Q454" s="215">
        <v>0.005</v>
      </c>
      <c r="R454" s="215">
        <f>Q454*H454</f>
        <v>0.05099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323</v>
      </c>
      <c r="AT454" s="217" t="s">
        <v>241</v>
      </c>
      <c r="AU454" s="217" t="s">
        <v>21</v>
      </c>
      <c r="AY454" s="18" t="s">
        <v>129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8" t="s">
        <v>90</v>
      </c>
      <c r="BK454" s="218">
        <f>ROUND(I454*H454,2)</f>
        <v>0</v>
      </c>
      <c r="BL454" s="18" t="s">
        <v>220</v>
      </c>
      <c r="BM454" s="217" t="s">
        <v>633</v>
      </c>
    </row>
    <row r="455" spans="1:51" s="13" customFormat="1" ht="12">
      <c r="A455" s="13"/>
      <c r="B455" s="224"/>
      <c r="C455" s="225"/>
      <c r="D455" s="226" t="s">
        <v>140</v>
      </c>
      <c r="E455" s="225"/>
      <c r="F455" s="228" t="s">
        <v>626</v>
      </c>
      <c r="G455" s="225"/>
      <c r="H455" s="229">
        <v>10.198</v>
      </c>
      <c r="I455" s="230"/>
      <c r="J455" s="225"/>
      <c r="K455" s="225"/>
      <c r="L455" s="231"/>
      <c r="M455" s="232"/>
      <c r="N455" s="233"/>
      <c r="O455" s="233"/>
      <c r="P455" s="233"/>
      <c r="Q455" s="233"/>
      <c r="R455" s="233"/>
      <c r="S455" s="233"/>
      <c r="T455" s="23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5" t="s">
        <v>140</v>
      </c>
      <c r="AU455" s="235" t="s">
        <v>21</v>
      </c>
      <c r="AV455" s="13" t="s">
        <v>21</v>
      </c>
      <c r="AW455" s="13" t="s">
        <v>4</v>
      </c>
      <c r="AX455" s="13" t="s">
        <v>90</v>
      </c>
      <c r="AY455" s="235" t="s">
        <v>129</v>
      </c>
    </row>
    <row r="456" spans="1:65" s="2" customFormat="1" ht="24.15" customHeight="1">
      <c r="A456" s="40"/>
      <c r="B456" s="41"/>
      <c r="C456" s="206" t="s">
        <v>634</v>
      </c>
      <c r="D456" s="206" t="s">
        <v>131</v>
      </c>
      <c r="E456" s="207" t="s">
        <v>635</v>
      </c>
      <c r="F456" s="208" t="s">
        <v>636</v>
      </c>
      <c r="G456" s="209" t="s">
        <v>223</v>
      </c>
      <c r="H456" s="210">
        <v>0.115</v>
      </c>
      <c r="I456" s="211"/>
      <c r="J456" s="212">
        <f>ROUND(I456*H456,2)</f>
        <v>0</v>
      </c>
      <c r="K456" s="208" t="s">
        <v>135</v>
      </c>
      <c r="L456" s="46"/>
      <c r="M456" s="213" t="s">
        <v>32</v>
      </c>
      <c r="N456" s="214" t="s">
        <v>53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220</v>
      </c>
      <c r="AT456" s="217" t="s">
        <v>131</v>
      </c>
      <c r="AU456" s="217" t="s">
        <v>21</v>
      </c>
      <c r="AY456" s="18" t="s">
        <v>129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90</v>
      </c>
      <c r="BK456" s="218">
        <f>ROUND(I456*H456,2)</f>
        <v>0</v>
      </c>
      <c r="BL456" s="18" t="s">
        <v>220</v>
      </c>
      <c r="BM456" s="217" t="s">
        <v>637</v>
      </c>
    </row>
    <row r="457" spans="1:47" s="2" customFormat="1" ht="12">
      <c r="A457" s="40"/>
      <c r="B457" s="41"/>
      <c r="C457" s="42"/>
      <c r="D457" s="219" t="s">
        <v>138</v>
      </c>
      <c r="E457" s="42"/>
      <c r="F457" s="220" t="s">
        <v>638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8" t="s">
        <v>138</v>
      </c>
      <c r="AU457" s="18" t="s">
        <v>21</v>
      </c>
    </row>
    <row r="458" spans="1:63" s="12" customFormat="1" ht="22.8" customHeight="1">
      <c r="A458" s="12"/>
      <c r="B458" s="190"/>
      <c r="C458" s="191"/>
      <c r="D458" s="192" t="s">
        <v>81</v>
      </c>
      <c r="E458" s="204" t="s">
        <v>639</v>
      </c>
      <c r="F458" s="204" t="s">
        <v>640</v>
      </c>
      <c r="G458" s="191"/>
      <c r="H458" s="191"/>
      <c r="I458" s="194"/>
      <c r="J458" s="205">
        <f>BK458</f>
        <v>0</v>
      </c>
      <c r="K458" s="191"/>
      <c r="L458" s="196"/>
      <c r="M458" s="197"/>
      <c r="N458" s="198"/>
      <c r="O458" s="198"/>
      <c r="P458" s="199">
        <f>SUM(P459:P465)</f>
        <v>0</v>
      </c>
      <c r="Q458" s="198"/>
      <c r="R458" s="199">
        <f>SUM(R459:R465)</f>
        <v>0.00819</v>
      </c>
      <c r="S458" s="198"/>
      <c r="T458" s="200">
        <f>SUM(T459:T465)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01" t="s">
        <v>21</v>
      </c>
      <c r="AT458" s="202" t="s">
        <v>81</v>
      </c>
      <c r="AU458" s="202" t="s">
        <v>90</v>
      </c>
      <c r="AY458" s="201" t="s">
        <v>129</v>
      </c>
      <c r="BK458" s="203">
        <f>SUM(BK459:BK465)</f>
        <v>0</v>
      </c>
    </row>
    <row r="459" spans="1:65" s="2" customFormat="1" ht="24.15" customHeight="1">
      <c r="A459" s="40"/>
      <c r="B459" s="41"/>
      <c r="C459" s="206" t="s">
        <v>641</v>
      </c>
      <c r="D459" s="206" t="s">
        <v>131</v>
      </c>
      <c r="E459" s="207" t="s">
        <v>642</v>
      </c>
      <c r="F459" s="208" t="s">
        <v>643</v>
      </c>
      <c r="G459" s="209" t="s">
        <v>161</v>
      </c>
      <c r="H459" s="210">
        <v>10</v>
      </c>
      <c r="I459" s="211"/>
      <c r="J459" s="212">
        <f>ROUND(I459*H459,2)</f>
        <v>0</v>
      </c>
      <c r="K459" s="208" t="s">
        <v>135</v>
      </c>
      <c r="L459" s="46"/>
      <c r="M459" s="213" t="s">
        <v>32</v>
      </c>
      <c r="N459" s="214" t="s">
        <v>53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220</v>
      </c>
      <c r="AT459" s="217" t="s">
        <v>131</v>
      </c>
      <c r="AU459" s="217" t="s">
        <v>21</v>
      </c>
      <c r="AY459" s="18" t="s">
        <v>129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8" t="s">
        <v>90</v>
      </c>
      <c r="BK459" s="218">
        <f>ROUND(I459*H459,2)</f>
        <v>0</v>
      </c>
      <c r="BL459" s="18" t="s">
        <v>220</v>
      </c>
      <c r="BM459" s="217" t="s">
        <v>644</v>
      </c>
    </row>
    <row r="460" spans="1:47" s="2" customFormat="1" ht="12">
      <c r="A460" s="40"/>
      <c r="B460" s="41"/>
      <c r="C460" s="42"/>
      <c r="D460" s="219" t="s">
        <v>138</v>
      </c>
      <c r="E460" s="42"/>
      <c r="F460" s="220" t="s">
        <v>645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8" t="s">
        <v>138</v>
      </c>
      <c r="AU460" s="18" t="s">
        <v>21</v>
      </c>
    </row>
    <row r="461" spans="1:51" s="13" customFormat="1" ht="12">
      <c r="A461" s="13"/>
      <c r="B461" s="224"/>
      <c r="C461" s="225"/>
      <c r="D461" s="226" t="s">
        <v>140</v>
      </c>
      <c r="E461" s="227" t="s">
        <v>32</v>
      </c>
      <c r="F461" s="228" t="s">
        <v>163</v>
      </c>
      <c r="G461" s="225"/>
      <c r="H461" s="229">
        <v>10</v>
      </c>
      <c r="I461" s="230"/>
      <c r="J461" s="225"/>
      <c r="K461" s="225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140</v>
      </c>
      <c r="AU461" s="235" t="s">
        <v>21</v>
      </c>
      <c r="AV461" s="13" t="s">
        <v>21</v>
      </c>
      <c r="AW461" s="13" t="s">
        <v>41</v>
      </c>
      <c r="AX461" s="13" t="s">
        <v>82</v>
      </c>
      <c r="AY461" s="235" t="s">
        <v>129</v>
      </c>
    </row>
    <row r="462" spans="1:51" s="14" customFormat="1" ht="12">
      <c r="A462" s="14"/>
      <c r="B462" s="236"/>
      <c r="C462" s="237"/>
      <c r="D462" s="226" t="s">
        <v>140</v>
      </c>
      <c r="E462" s="238" t="s">
        <v>32</v>
      </c>
      <c r="F462" s="239" t="s">
        <v>646</v>
      </c>
      <c r="G462" s="237"/>
      <c r="H462" s="238" t="s">
        <v>32</v>
      </c>
      <c r="I462" s="240"/>
      <c r="J462" s="237"/>
      <c r="K462" s="237"/>
      <c r="L462" s="241"/>
      <c r="M462" s="242"/>
      <c r="N462" s="243"/>
      <c r="O462" s="243"/>
      <c r="P462" s="243"/>
      <c r="Q462" s="243"/>
      <c r="R462" s="243"/>
      <c r="S462" s="243"/>
      <c r="T462" s="24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5" t="s">
        <v>140</v>
      </c>
      <c r="AU462" s="245" t="s">
        <v>21</v>
      </c>
      <c r="AV462" s="14" t="s">
        <v>90</v>
      </c>
      <c r="AW462" s="14" t="s">
        <v>41</v>
      </c>
      <c r="AX462" s="14" t="s">
        <v>82</v>
      </c>
      <c r="AY462" s="245" t="s">
        <v>129</v>
      </c>
    </row>
    <row r="463" spans="1:51" s="15" customFormat="1" ht="12">
      <c r="A463" s="15"/>
      <c r="B463" s="246"/>
      <c r="C463" s="247"/>
      <c r="D463" s="226" t="s">
        <v>140</v>
      </c>
      <c r="E463" s="248" t="s">
        <v>32</v>
      </c>
      <c r="F463" s="249" t="s">
        <v>143</v>
      </c>
      <c r="G463" s="247"/>
      <c r="H463" s="250">
        <v>10</v>
      </c>
      <c r="I463" s="251"/>
      <c r="J463" s="247"/>
      <c r="K463" s="247"/>
      <c r="L463" s="252"/>
      <c r="M463" s="253"/>
      <c r="N463" s="254"/>
      <c r="O463" s="254"/>
      <c r="P463" s="254"/>
      <c r="Q463" s="254"/>
      <c r="R463" s="254"/>
      <c r="S463" s="254"/>
      <c r="T463" s="25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56" t="s">
        <v>140</v>
      </c>
      <c r="AU463" s="256" t="s">
        <v>21</v>
      </c>
      <c r="AV463" s="15" t="s">
        <v>136</v>
      </c>
      <c r="AW463" s="15" t="s">
        <v>41</v>
      </c>
      <c r="AX463" s="15" t="s">
        <v>90</v>
      </c>
      <c r="AY463" s="256" t="s">
        <v>129</v>
      </c>
    </row>
    <row r="464" spans="1:65" s="2" customFormat="1" ht="16.5" customHeight="1">
      <c r="A464" s="40"/>
      <c r="B464" s="41"/>
      <c r="C464" s="257" t="s">
        <v>647</v>
      </c>
      <c r="D464" s="257" t="s">
        <v>241</v>
      </c>
      <c r="E464" s="258" t="s">
        <v>648</v>
      </c>
      <c r="F464" s="259" t="s">
        <v>649</v>
      </c>
      <c r="G464" s="260" t="s">
        <v>161</v>
      </c>
      <c r="H464" s="261">
        <v>10.5</v>
      </c>
      <c r="I464" s="262"/>
      <c r="J464" s="263">
        <f>ROUND(I464*H464,2)</f>
        <v>0</v>
      </c>
      <c r="K464" s="259" t="s">
        <v>135</v>
      </c>
      <c r="L464" s="264"/>
      <c r="M464" s="265" t="s">
        <v>32</v>
      </c>
      <c r="N464" s="266" t="s">
        <v>53</v>
      </c>
      <c r="O464" s="86"/>
      <c r="P464" s="215">
        <f>O464*H464</f>
        <v>0</v>
      </c>
      <c r="Q464" s="215">
        <v>0.00078</v>
      </c>
      <c r="R464" s="215">
        <f>Q464*H464</f>
        <v>0.00819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323</v>
      </c>
      <c r="AT464" s="217" t="s">
        <v>241</v>
      </c>
      <c r="AU464" s="217" t="s">
        <v>21</v>
      </c>
      <c r="AY464" s="18" t="s">
        <v>129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8" t="s">
        <v>90</v>
      </c>
      <c r="BK464" s="218">
        <f>ROUND(I464*H464,2)</f>
        <v>0</v>
      </c>
      <c r="BL464" s="18" t="s">
        <v>220</v>
      </c>
      <c r="BM464" s="217" t="s">
        <v>650</v>
      </c>
    </row>
    <row r="465" spans="1:51" s="13" customFormat="1" ht="12">
      <c r="A465" s="13"/>
      <c r="B465" s="224"/>
      <c r="C465" s="225"/>
      <c r="D465" s="226" t="s">
        <v>140</v>
      </c>
      <c r="E465" s="225"/>
      <c r="F465" s="228" t="s">
        <v>651</v>
      </c>
      <c r="G465" s="225"/>
      <c r="H465" s="229">
        <v>10.5</v>
      </c>
      <c r="I465" s="230"/>
      <c r="J465" s="225"/>
      <c r="K465" s="225"/>
      <c r="L465" s="231"/>
      <c r="M465" s="267"/>
      <c r="N465" s="268"/>
      <c r="O465" s="268"/>
      <c r="P465" s="268"/>
      <c r="Q465" s="268"/>
      <c r="R465" s="268"/>
      <c r="S465" s="268"/>
      <c r="T465" s="26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5" t="s">
        <v>140</v>
      </c>
      <c r="AU465" s="235" t="s">
        <v>21</v>
      </c>
      <c r="AV465" s="13" t="s">
        <v>21</v>
      </c>
      <c r="AW465" s="13" t="s">
        <v>4</v>
      </c>
      <c r="AX465" s="13" t="s">
        <v>90</v>
      </c>
      <c r="AY465" s="235" t="s">
        <v>129</v>
      </c>
    </row>
    <row r="466" spans="1:31" s="2" customFormat="1" ht="6.95" customHeight="1">
      <c r="A466" s="40"/>
      <c r="B466" s="61"/>
      <c r="C466" s="62"/>
      <c r="D466" s="62"/>
      <c r="E466" s="62"/>
      <c r="F466" s="62"/>
      <c r="G466" s="62"/>
      <c r="H466" s="62"/>
      <c r="I466" s="62"/>
      <c r="J466" s="62"/>
      <c r="K466" s="62"/>
      <c r="L466" s="46"/>
      <c r="M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</row>
  </sheetData>
  <sheetProtection password="CC35" sheet="1" objects="1" scenarios="1" formatColumns="0" formatRows="0" autoFilter="0"/>
  <autoFilter ref="C90:K46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1/111251101"/>
    <hyperlink ref="F100" r:id="rId2" display="https://podminky.urs.cz/item/CS_URS_2022_01/111301111"/>
    <hyperlink ref="F105" r:id="rId3" display="https://podminky.urs.cz/item/CS_URS_2022_01/113154123"/>
    <hyperlink ref="F115" r:id="rId4" display="https://podminky.urs.cz/item/CS_URS_2022_01/122251101"/>
    <hyperlink ref="F121" r:id="rId5" display="https://podminky.urs.cz/item/CS_URS_2022_01/122251101"/>
    <hyperlink ref="F126" r:id="rId6" display="https://podminky.urs.cz/item/CS_URS_2022_01/129253101"/>
    <hyperlink ref="F131" r:id="rId7" display="https://podminky.urs.cz/item/CS_URS_2022_01/162301501"/>
    <hyperlink ref="F133" r:id="rId8" display="https://podminky.urs.cz/item/CS_URS_2022_01/162301981"/>
    <hyperlink ref="F137" r:id="rId9" display="https://podminky.urs.cz/item/CS_URS_2022_01/162702111"/>
    <hyperlink ref="F139" r:id="rId10" display="https://podminky.urs.cz/item/CS_URS_2022_01/162702119"/>
    <hyperlink ref="F143" r:id="rId11" display="https://podminky.urs.cz/item/CS_URS_2022_01/162751117"/>
    <hyperlink ref="F147" r:id="rId12" display="https://podminky.urs.cz/item/CS_URS_2022_01/162751119"/>
    <hyperlink ref="F151" r:id="rId13" display="https://podminky.urs.cz/item/CS_URS_2022_01/171153101"/>
    <hyperlink ref="F156" r:id="rId14" display="https://podminky.urs.cz/item/CS_URS_2022_01/171201231"/>
    <hyperlink ref="F163" r:id="rId15" display="https://podminky.urs.cz/item/CS_URS_2022_01/181311103"/>
    <hyperlink ref="F168" r:id="rId16" display="https://podminky.urs.cz/item/CS_URS_2022_01/181411131"/>
    <hyperlink ref="F175" r:id="rId17" display="https://podminky.urs.cz/item/CS_URS_2022_01/181951111"/>
    <hyperlink ref="F181" r:id="rId18" display="https://podminky.urs.cz/item/CS_URS_2022_01/317171125"/>
    <hyperlink ref="F186" r:id="rId19" display="https://podminky.urs.cz/item/CS_URS_2022_01/317321118"/>
    <hyperlink ref="F191" r:id="rId20" display="https://podminky.urs.cz/item/CS_URS_2022_01/317353121"/>
    <hyperlink ref="F198" r:id="rId21" display="https://podminky.urs.cz/item/CS_URS_2022_01/317361116"/>
    <hyperlink ref="F203" r:id="rId22" display="https://podminky.urs.cz/item/CS_URS_2022_01/334323117"/>
    <hyperlink ref="F210" r:id="rId23" display="https://podminky.urs.cz/item/CS_URS_2022_01/334323191"/>
    <hyperlink ref="F213" r:id="rId24" display="https://podminky.urs.cz/item/CS_URS_2022_01/458311131"/>
    <hyperlink ref="F219" r:id="rId25" display="https://podminky.urs.cz/item/CS_URS_2022_01/564851011"/>
    <hyperlink ref="F224" r:id="rId26" display="https://podminky.urs.cz/item/CS_URS_2022_01/564861011"/>
    <hyperlink ref="F234" r:id="rId27" display="https://podminky.urs.cz/item/CS_URS_2022_01/577144141"/>
    <hyperlink ref="F241" r:id="rId28" display="https://podminky.urs.cz/item/CS_URS_2022_01/628611102"/>
    <hyperlink ref="F248" r:id="rId29" display="https://podminky.urs.cz/item/CS_URS_2022_01/911121111"/>
    <hyperlink ref="F254" r:id="rId30" display="https://podminky.urs.cz/item/CS_URS_2022_01/914111111"/>
    <hyperlink ref="F261" r:id="rId31" display="https://podminky.urs.cz/item/CS_URS_2022_01/914112111"/>
    <hyperlink ref="F266" r:id="rId32" display="https://podminky.urs.cz/item/CS_URS_2022_01/915321115"/>
    <hyperlink ref="F271" r:id="rId33" display="https://podminky.urs.cz/item/CS_URS_2022_01/915611111"/>
    <hyperlink ref="F276" r:id="rId34" display="https://podminky.urs.cz/item/CS_URS_2022_01/916241113"/>
    <hyperlink ref="F282" r:id="rId35" display="https://podminky.urs.cz/item/CS_URS_2022_01/916242112"/>
    <hyperlink ref="F288" r:id="rId36" display="https://podminky.urs.cz/item/CS_URS_2022_01/916991121"/>
    <hyperlink ref="F292" r:id="rId37" display="https://podminky.urs.cz/item/CS_URS_2022_01/919112111"/>
    <hyperlink ref="F294" r:id="rId38" display="https://podminky.urs.cz/item/CS_URS_2022_01/919121213"/>
    <hyperlink ref="F300" r:id="rId39" display="https://podminky.urs.cz/item/CS_URS_2022_01/919742111"/>
    <hyperlink ref="F309" r:id="rId40" display="https://podminky.urs.cz/item/CS_URS_2022_01/931994142"/>
    <hyperlink ref="F314" r:id="rId41" display="https://podminky.urs.cz/item/CS_URS_2022_01/931995111"/>
    <hyperlink ref="F319" r:id="rId42" display="https://podminky.urs.cz/item/CS_URS_2022_01/936172121"/>
    <hyperlink ref="F328" r:id="rId43" display="https://podminky.urs.cz/item/CS_URS_2022_01/938532111"/>
    <hyperlink ref="F333" r:id="rId44" display="https://podminky.urs.cz/item/CS_URS_2022_01/938909612"/>
    <hyperlink ref="F338" r:id="rId45" display="https://podminky.urs.cz/item/CS_URS_2022_01/946211121"/>
    <hyperlink ref="F342" r:id="rId46" display="https://podminky.urs.cz/item/CS_URS_2022_01/946211221"/>
    <hyperlink ref="F346" r:id="rId47" display="https://podminky.urs.cz/item/CS_URS_2022_01/946211821"/>
    <hyperlink ref="F348" r:id="rId48" display="https://podminky.urs.cz/item/CS_URS_2022_01/946231111"/>
    <hyperlink ref="F352" r:id="rId49" display="https://podminky.urs.cz/item/CS_URS_2022_01/946231121"/>
    <hyperlink ref="F358" r:id="rId50" display="https://podminky.urs.cz/item/CS_URS_2022_01/963051111"/>
    <hyperlink ref="F367" r:id="rId51" display="https://podminky.urs.cz/item/CS_URS_2022_01/966076141"/>
    <hyperlink ref="F385" r:id="rId52" display="https://podminky.urs.cz/item/CS_URS_2022_01/985311111"/>
    <hyperlink ref="F390" r:id="rId53" display="https://podminky.urs.cz/item/CS_URS_2022_01/985312112"/>
    <hyperlink ref="F396" r:id="rId54" display="https://podminky.urs.cz/item/CS_URS_2022_01/997211211"/>
    <hyperlink ref="F400" r:id="rId55" display="https://podminky.urs.cz/item/CS_URS_2022_01/997211521"/>
    <hyperlink ref="F404" r:id="rId56" display="https://podminky.urs.cz/item/CS_URS_2022_01/997211529"/>
    <hyperlink ref="F408" r:id="rId57" display="https://podminky.urs.cz/item/CS_URS_2022_01/997211612"/>
    <hyperlink ref="F412" r:id="rId58" display="https://podminky.urs.cz/item/CS_URS_2022_01/997221551"/>
    <hyperlink ref="F416" r:id="rId59" display="https://podminky.urs.cz/item/CS_URS_2022_01/997221559"/>
    <hyperlink ref="F420" r:id="rId60" display="https://podminky.urs.cz/item/CS_URS_2022_01/997221611"/>
    <hyperlink ref="F424" r:id="rId61" display="https://podminky.urs.cz/item/CS_URS_2022_01/997221625"/>
    <hyperlink ref="F428" r:id="rId62" display="https://podminky.urs.cz/item/CS_URS_2022_01/997221875"/>
    <hyperlink ref="F433" r:id="rId63" display="https://podminky.urs.cz/item/CS_URS_2022_01/998212111"/>
    <hyperlink ref="F443" r:id="rId64" display="https://podminky.urs.cz/item/CS_URS_2022_01/711341564"/>
    <hyperlink ref="F450" r:id="rId65" display="https://podminky.urs.cz/item/CS_URS_2022_01/711341564"/>
    <hyperlink ref="F457" r:id="rId66" display="https://podminky.urs.cz/item/CS_URS_2022_01/998711101"/>
    <hyperlink ref="F460" r:id="rId67" display="https://podminky.urs.cz/item/CS_URS_2022_01/7411103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pans="2:46" s="1" customFormat="1" ht="24.95" customHeight="1">
      <c r="B4" s="21"/>
      <c r="D4" s="132" t="s">
        <v>95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Most ev.č. 1992-3 Svojšín , Oprava zádržných systémů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652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32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4. 7. 2022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32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35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37</v>
      </c>
      <c r="E20" s="40"/>
      <c r="F20" s="40"/>
      <c r="G20" s="40"/>
      <c r="H20" s="40"/>
      <c r="I20" s="134" t="s">
        <v>31</v>
      </c>
      <c r="J20" s="138" t="s">
        <v>38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39</v>
      </c>
      <c r="F21" s="40"/>
      <c r="G21" s="40"/>
      <c r="H21" s="40"/>
      <c r="I21" s="134" t="s">
        <v>34</v>
      </c>
      <c r="J21" s="138" t="s">
        <v>40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42</v>
      </c>
      <c r="E23" s="40"/>
      <c r="F23" s="40"/>
      <c r="G23" s="40"/>
      <c r="H23" s="40"/>
      <c r="I23" s="134" t="s">
        <v>31</v>
      </c>
      <c r="J23" s="138" t="s">
        <v>43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44</v>
      </c>
      <c r="F24" s="40"/>
      <c r="G24" s="40"/>
      <c r="H24" s="40"/>
      <c r="I24" s="134" t="s">
        <v>34</v>
      </c>
      <c r="J24" s="138" t="s">
        <v>45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48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50</v>
      </c>
      <c r="G32" s="40"/>
      <c r="H32" s="40"/>
      <c r="I32" s="147" t="s">
        <v>49</v>
      </c>
      <c r="J32" s="147" t="s">
        <v>51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52</v>
      </c>
      <c r="E33" s="134" t="s">
        <v>53</v>
      </c>
      <c r="F33" s="149">
        <f>ROUND((SUM(BE83:BE106)),2)</f>
        <v>0</v>
      </c>
      <c r="G33" s="40"/>
      <c r="H33" s="40"/>
      <c r="I33" s="150">
        <v>0.21</v>
      </c>
      <c r="J33" s="149">
        <f>ROUND(((SUM(BE83:BE106))*I33),2)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54</v>
      </c>
      <c r="F34" s="149">
        <f>ROUND((SUM(BF83:BF106)),2)</f>
        <v>0</v>
      </c>
      <c r="G34" s="40"/>
      <c r="H34" s="40"/>
      <c r="I34" s="150">
        <v>0.15</v>
      </c>
      <c r="J34" s="149">
        <f>ROUND(((SUM(BF83:BF106))*I34),2)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55</v>
      </c>
      <c r="F35" s="149">
        <f>ROUND((SUM(BG83:BG106)),2)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56</v>
      </c>
      <c r="F36" s="149">
        <f>ROUND((SUM(BH83:BH106)),2)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57</v>
      </c>
      <c r="F37" s="149">
        <f>ROUND((SUM(BI83:BI106)),2)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58</v>
      </c>
      <c r="E39" s="153"/>
      <c r="F39" s="153"/>
      <c r="G39" s="154" t="s">
        <v>59</v>
      </c>
      <c r="H39" s="155" t="s">
        <v>60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Most ev.č. 1992-3 Svojšín , Oprava zádržných systémů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SKA0502 - VON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33" t="s">
        <v>24</v>
      </c>
      <c r="J52" s="74" t="str">
        <f>IF(J12="","",J12)</f>
        <v>4. 7. 2022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30</v>
      </c>
      <c r="D54" s="42"/>
      <c r="E54" s="42"/>
      <c r="F54" s="28" t="str">
        <f>E15</f>
        <v>Správa a údržba silnic Plzeňského kraje</v>
      </c>
      <c r="G54" s="42"/>
      <c r="H54" s="42"/>
      <c r="I54" s="33" t="s">
        <v>37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42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80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101</v>
      </c>
    </row>
    <row r="60" spans="1:31" s="9" customFormat="1" ht="24.95" customHeight="1">
      <c r="A60" s="9"/>
      <c r="B60" s="167"/>
      <c r="C60" s="168"/>
      <c r="D60" s="169" t="s">
        <v>653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654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655</v>
      </c>
      <c r="E62" s="176"/>
      <c r="F62" s="176"/>
      <c r="G62" s="176"/>
      <c r="H62" s="176"/>
      <c r="I62" s="176"/>
      <c r="J62" s="177">
        <f>J99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656</v>
      </c>
      <c r="E63" s="176"/>
      <c r="F63" s="176"/>
      <c r="G63" s="176"/>
      <c r="H63" s="176"/>
      <c r="I63" s="176"/>
      <c r="J63" s="177">
        <f>J104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4" t="s">
        <v>114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3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Most ev.č. 1992-3 Svojšín , Oprava zádržných systémů</v>
      </c>
      <c r="F73" s="33"/>
      <c r="G73" s="33"/>
      <c r="H73" s="33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96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SKA0502 - VON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22</v>
      </c>
      <c r="D77" s="42"/>
      <c r="E77" s="42"/>
      <c r="F77" s="28" t="str">
        <f>F12</f>
        <v xml:space="preserve"> </v>
      </c>
      <c r="G77" s="42"/>
      <c r="H77" s="42"/>
      <c r="I77" s="33" t="s">
        <v>24</v>
      </c>
      <c r="J77" s="74" t="str">
        <f>IF(J12="","",J12)</f>
        <v>4. 7. 2022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3" t="s">
        <v>30</v>
      </c>
      <c r="D79" s="42"/>
      <c r="E79" s="42"/>
      <c r="F79" s="28" t="str">
        <f>E15</f>
        <v>Správa a údržba silnic Plzeňského kraje</v>
      </c>
      <c r="G79" s="42"/>
      <c r="H79" s="42"/>
      <c r="I79" s="33" t="s">
        <v>37</v>
      </c>
      <c r="J79" s="38" t="str">
        <f>E21</f>
        <v>Projekční kancelář Ing.Škubalová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3" t="s">
        <v>35</v>
      </c>
      <c r="D80" s="42"/>
      <c r="E80" s="42"/>
      <c r="F80" s="28" t="str">
        <f>IF(E18="","",E18)</f>
        <v>Vyplň údaj</v>
      </c>
      <c r="G80" s="42"/>
      <c r="H80" s="42"/>
      <c r="I80" s="33" t="s">
        <v>42</v>
      </c>
      <c r="J80" s="38" t="str">
        <f>E24</f>
        <v>Straka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115</v>
      </c>
      <c r="D82" s="182" t="s">
        <v>67</v>
      </c>
      <c r="E82" s="182" t="s">
        <v>63</v>
      </c>
      <c r="F82" s="182" t="s">
        <v>64</v>
      </c>
      <c r="G82" s="182" t="s">
        <v>116</v>
      </c>
      <c r="H82" s="182" t="s">
        <v>117</v>
      </c>
      <c r="I82" s="182" t="s">
        <v>118</v>
      </c>
      <c r="J82" s="182" t="s">
        <v>100</v>
      </c>
      <c r="K82" s="183" t="s">
        <v>119</v>
      </c>
      <c r="L82" s="184"/>
      <c r="M82" s="94" t="s">
        <v>32</v>
      </c>
      <c r="N82" s="95" t="s">
        <v>52</v>
      </c>
      <c r="O82" s="95" t="s">
        <v>120</v>
      </c>
      <c r="P82" s="95" t="s">
        <v>121</v>
      </c>
      <c r="Q82" s="95" t="s">
        <v>122</v>
      </c>
      <c r="R82" s="95" t="s">
        <v>123</v>
      </c>
      <c r="S82" s="95" t="s">
        <v>124</v>
      </c>
      <c r="T82" s="96" t="s">
        <v>125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126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8" t="s">
        <v>81</v>
      </c>
      <c r="AU83" s="18" t="s">
        <v>101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81</v>
      </c>
      <c r="E84" s="193" t="s">
        <v>657</v>
      </c>
      <c r="F84" s="193" t="s">
        <v>658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P85+P99+P104</f>
        <v>0</v>
      </c>
      <c r="Q84" s="198"/>
      <c r="R84" s="199">
        <f>R85+R99+R104</f>
        <v>0</v>
      </c>
      <c r="S84" s="198"/>
      <c r="T84" s="200">
        <f>T85+T99+T104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158</v>
      </c>
      <c r="AT84" s="202" t="s">
        <v>81</v>
      </c>
      <c r="AU84" s="202" t="s">
        <v>82</v>
      </c>
      <c r="AY84" s="201" t="s">
        <v>129</v>
      </c>
      <c r="BK84" s="203">
        <f>BK85+BK99+BK104</f>
        <v>0</v>
      </c>
    </row>
    <row r="85" spans="1:63" s="12" customFormat="1" ht="22.8" customHeight="1">
      <c r="A85" s="12"/>
      <c r="B85" s="190"/>
      <c r="C85" s="191"/>
      <c r="D85" s="192" t="s">
        <v>81</v>
      </c>
      <c r="E85" s="204" t="s">
        <v>659</v>
      </c>
      <c r="F85" s="204" t="s">
        <v>660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SUM(P86:P98)</f>
        <v>0</v>
      </c>
      <c r="Q85" s="198"/>
      <c r="R85" s="199">
        <f>SUM(R86:R98)</f>
        <v>0</v>
      </c>
      <c r="S85" s="198"/>
      <c r="T85" s="200">
        <f>SUM(T86:T98)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158</v>
      </c>
      <c r="AT85" s="202" t="s">
        <v>81</v>
      </c>
      <c r="AU85" s="202" t="s">
        <v>90</v>
      </c>
      <c r="AY85" s="201" t="s">
        <v>129</v>
      </c>
      <c r="BK85" s="203">
        <f>SUM(BK86:BK98)</f>
        <v>0</v>
      </c>
    </row>
    <row r="86" spans="1:65" s="2" customFormat="1" ht="16.5" customHeight="1">
      <c r="A86" s="40"/>
      <c r="B86" s="41"/>
      <c r="C86" s="206" t="s">
        <v>90</v>
      </c>
      <c r="D86" s="206" t="s">
        <v>131</v>
      </c>
      <c r="E86" s="207" t="s">
        <v>661</v>
      </c>
      <c r="F86" s="208" t="s">
        <v>662</v>
      </c>
      <c r="G86" s="209" t="s">
        <v>343</v>
      </c>
      <c r="H86" s="210">
        <v>1</v>
      </c>
      <c r="I86" s="211"/>
      <c r="J86" s="212">
        <f>ROUND(I86*H86,2)</f>
        <v>0</v>
      </c>
      <c r="K86" s="208" t="s">
        <v>135</v>
      </c>
      <c r="L86" s="46"/>
      <c r="M86" s="213" t="s">
        <v>32</v>
      </c>
      <c r="N86" s="214" t="s">
        <v>53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663</v>
      </c>
      <c r="AT86" s="217" t="s">
        <v>131</v>
      </c>
      <c r="AU86" s="217" t="s">
        <v>21</v>
      </c>
      <c r="AY86" s="18" t="s">
        <v>129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8" t="s">
        <v>90</v>
      </c>
      <c r="BK86" s="218">
        <f>ROUND(I86*H86,2)</f>
        <v>0</v>
      </c>
      <c r="BL86" s="18" t="s">
        <v>663</v>
      </c>
      <c r="BM86" s="217" t="s">
        <v>664</v>
      </c>
    </row>
    <row r="87" spans="1:47" s="2" customFormat="1" ht="12">
      <c r="A87" s="40"/>
      <c r="B87" s="41"/>
      <c r="C87" s="42"/>
      <c r="D87" s="219" t="s">
        <v>138</v>
      </c>
      <c r="E87" s="42"/>
      <c r="F87" s="220" t="s">
        <v>665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8" t="s">
        <v>138</v>
      </c>
      <c r="AU87" s="18" t="s">
        <v>21</v>
      </c>
    </row>
    <row r="88" spans="1:65" s="2" customFormat="1" ht="16.5" customHeight="1">
      <c r="A88" s="40"/>
      <c r="B88" s="41"/>
      <c r="C88" s="206" t="s">
        <v>21</v>
      </c>
      <c r="D88" s="206" t="s">
        <v>131</v>
      </c>
      <c r="E88" s="207" t="s">
        <v>666</v>
      </c>
      <c r="F88" s="208" t="s">
        <v>667</v>
      </c>
      <c r="G88" s="209" t="s">
        <v>343</v>
      </c>
      <c r="H88" s="210">
        <v>1</v>
      </c>
      <c r="I88" s="211"/>
      <c r="J88" s="212">
        <f>ROUND(I88*H88,2)</f>
        <v>0</v>
      </c>
      <c r="K88" s="208" t="s">
        <v>135</v>
      </c>
      <c r="L88" s="46"/>
      <c r="M88" s="213" t="s">
        <v>32</v>
      </c>
      <c r="N88" s="214" t="s">
        <v>53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663</v>
      </c>
      <c r="AT88" s="217" t="s">
        <v>131</v>
      </c>
      <c r="AU88" s="217" t="s">
        <v>21</v>
      </c>
      <c r="AY88" s="18" t="s">
        <v>129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90</v>
      </c>
      <c r="BK88" s="218">
        <f>ROUND(I88*H88,2)</f>
        <v>0</v>
      </c>
      <c r="BL88" s="18" t="s">
        <v>663</v>
      </c>
      <c r="BM88" s="217" t="s">
        <v>668</v>
      </c>
    </row>
    <row r="89" spans="1:47" s="2" customFormat="1" ht="12">
      <c r="A89" s="40"/>
      <c r="B89" s="41"/>
      <c r="C89" s="42"/>
      <c r="D89" s="219" t="s">
        <v>138</v>
      </c>
      <c r="E89" s="42"/>
      <c r="F89" s="220" t="s">
        <v>669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8" t="s">
        <v>138</v>
      </c>
      <c r="AU89" s="18" t="s">
        <v>21</v>
      </c>
    </row>
    <row r="90" spans="1:65" s="2" customFormat="1" ht="16.5" customHeight="1">
      <c r="A90" s="40"/>
      <c r="B90" s="41"/>
      <c r="C90" s="206" t="s">
        <v>149</v>
      </c>
      <c r="D90" s="206" t="s">
        <v>131</v>
      </c>
      <c r="E90" s="207" t="s">
        <v>670</v>
      </c>
      <c r="F90" s="208" t="s">
        <v>671</v>
      </c>
      <c r="G90" s="209" t="s">
        <v>343</v>
      </c>
      <c r="H90" s="210">
        <v>1</v>
      </c>
      <c r="I90" s="211"/>
      <c r="J90" s="212">
        <f>ROUND(I90*H90,2)</f>
        <v>0</v>
      </c>
      <c r="K90" s="208" t="s">
        <v>135</v>
      </c>
      <c r="L90" s="46"/>
      <c r="M90" s="213" t="s">
        <v>32</v>
      </c>
      <c r="N90" s="214" t="s">
        <v>53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663</v>
      </c>
      <c r="AT90" s="217" t="s">
        <v>131</v>
      </c>
      <c r="AU90" s="217" t="s">
        <v>21</v>
      </c>
      <c r="AY90" s="18" t="s">
        <v>129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8" t="s">
        <v>90</v>
      </c>
      <c r="BK90" s="218">
        <f>ROUND(I90*H90,2)</f>
        <v>0</v>
      </c>
      <c r="BL90" s="18" t="s">
        <v>663</v>
      </c>
      <c r="BM90" s="217" t="s">
        <v>672</v>
      </c>
    </row>
    <row r="91" spans="1:47" s="2" customFormat="1" ht="12">
      <c r="A91" s="40"/>
      <c r="B91" s="41"/>
      <c r="C91" s="42"/>
      <c r="D91" s="219" t="s">
        <v>138</v>
      </c>
      <c r="E91" s="42"/>
      <c r="F91" s="220" t="s">
        <v>673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138</v>
      </c>
      <c r="AU91" s="18" t="s">
        <v>21</v>
      </c>
    </row>
    <row r="92" spans="1:65" s="2" customFormat="1" ht="16.5" customHeight="1">
      <c r="A92" s="40"/>
      <c r="B92" s="41"/>
      <c r="C92" s="206" t="s">
        <v>136</v>
      </c>
      <c r="D92" s="206" t="s">
        <v>131</v>
      </c>
      <c r="E92" s="207" t="s">
        <v>674</v>
      </c>
      <c r="F92" s="208" t="s">
        <v>675</v>
      </c>
      <c r="G92" s="209" t="s">
        <v>343</v>
      </c>
      <c r="H92" s="210">
        <v>1</v>
      </c>
      <c r="I92" s="211"/>
      <c r="J92" s="212">
        <f>ROUND(I92*H92,2)</f>
        <v>0</v>
      </c>
      <c r="K92" s="208" t="s">
        <v>135</v>
      </c>
      <c r="L92" s="46"/>
      <c r="M92" s="213" t="s">
        <v>32</v>
      </c>
      <c r="N92" s="214" t="s">
        <v>53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663</v>
      </c>
      <c r="AT92" s="217" t="s">
        <v>131</v>
      </c>
      <c r="AU92" s="217" t="s">
        <v>21</v>
      </c>
      <c r="AY92" s="18" t="s">
        <v>129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90</v>
      </c>
      <c r="BK92" s="218">
        <f>ROUND(I92*H92,2)</f>
        <v>0</v>
      </c>
      <c r="BL92" s="18" t="s">
        <v>663</v>
      </c>
      <c r="BM92" s="217" t="s">
        <v>676</v>
      </c>
    </row>
    <row r="93" spans="1:47" s="2" customFormat="1" ht="12">
      <c r="A93" s="40"/>
      <c r="B93" s="41"/>
      <c r="C93" s="42"/>
      <c r="D93" s="219" t="s">
        <v>138</v>
      </c>
      <c r="E93" s="42"/>
      <c r="F93" s="220" t="s">
        <v>677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138</v>
      </c>
      <c r="AU93" s="18" t="s">
        <v>21</v>
      </c>
    </row>
    <row r="94" spans="1:65" s="2" customFormat="1" ht="16.5" customHeight="1">
      <c r="A94" s="40"/>
      <c r="B94" s="41"/>
      <c r="C94" s="206" t="s">
        <v>158</v>
      </c>
      <c r="D94" s="206" t="s">
        <v>131</v>
      </c>
      <c r="E94" s="207" t="s">
        <v>678</v>
      </c>
      <c r="F94" s="208" t="s">
        <v>679</v>
      </c>
      <c r="G94" s="209" t="s">
        <v>343</v>
      </c>
      <c r="H94" s="210">
        <v>1</v>
      </c>
      <c r="I94" s="211"/>
      <c r="J94" s="212">
        <f>ROUND(I94*H94,2)</f>
        <v>0</v>
      </c>
      <c r="K94" s="208" t="s">
        <v>135</v>
      </c>
      <c r="L94" s="46"/>
      <c r="M94" s="213" t="s">
        <v>32</v>
      </c>
      <c r="N94" s="214" t="s">
        <v>53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663</v>
      </c>
      <c r="AT94" s="217" t="s">
        <v>131</v>
      </c>
      <c r="AU94" s="217" t="s">
        <v>21</v>
      </c>
      <c r="AY94" s="18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90</v>
      </c>
      <c r="BK94" s="218">
        <f>ROUND(I94*H94,2)</f>
        <v>0</v>
      </c>
      <c r="BL94" s="18" t="s">
        <v>663</v>
      </c>
      <c r="BM94" s="217" t="s">
        <v>680</v>
      </c>
    </row>
    <row r="95" spans="1:47" s="2" customFormat="1" ht="12">
      <c r="A95" s="40"/>
      <c r="B95" s="41"/>
      <c r="C95" s="42"/>
      <c r="D95" s="219" t="s">
        <v>138</v>
      </c>
      <c r="E95" s="42"/>
      <c r="F95" s="220" t="s">
        <v>681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138</v>
      </c>
      <c r="AU95" s="18" t="s">
        <v>21</v>
      </c>
    </row>
    <row r="96" spans="1:65" s="2" customFormat="1" ht="16.5" customHeight="1">
      <c r="A96" s="40"/>
      <c r="B96" s="41"/>
      <c r="C96" s="206" t="s">
        <v>165</v>
      </c>
      <c r="D96" s="206" t="s">
        <v>131</v>
      </c>
      <c r="E96" s="207" t="s">
        <v>682</v>
      </c>
      <c r="F96" s="208" t="s">
        <v>683</v>
      </c>
      <c r="G96" s="209" t="s">
        <v>343</v>
      </c>
      <c r="H96" s="210">
        <v>1</v>
      </c>
      <c r="I96" s="211"/>
      <c r="J96" s="212">
        <f>ROUND(I96*H96,2)</f>
        <v>0</v>
      </c>
      <c r="K96" s="208" t="s">
        <v>32</v>
      </c>
      <c r="L96" s="46"/>
      <c r="M96" s="213" t="s">
        <v>32</v>
      </c>
      <c r="N96" s="214" t="s">
        <v>53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663</v>
      </c>
      <c r="AT96" s="217" t="s">
        <v>131</v>
      </c>
      <c r="AU96" s="217" t="s">
        <v>21</v>
      </c>
      <c r="AY96" s="18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90</v>
      </c>
      <c r="BK96" s="218">
        <f>ROUND(I96*H96,2)</f>
        <v>0</v>
      </c>
      <c r="BL96" s="18" t="s">
        <v>663</v>
      </c>
      <c r="BM96" s="217" t="s">
        <v>684</v>
      </c>
    </row>
    <row r="97" spans="1:65" s="2" customFormat="1" ht="16.5" customHeight="1">
      <c r="A97" s="40"/>
      <c r="B97" s="41"/>
      <c r="C97" s="206" t="s">
        <v>173</v>
      </c>
      <c r="D97" s="206" t="s">
        <v>131</v>
      </c>
      <c r="E97" s="207" t="s">
        <v>685</v>
      </c>
      <c r="F97" s="208" t="s">
        <v>686</v>
      </c>
      <c r="G97" s="209" t="s">
        <v>343</v>
      </c>
      <c r="H97" s="210">
        <v>1</v>
      </c>
      <c r="I97" s="211"/>
      <c r="J97" s="212">
        <f>ROUND(I97*H97,2)</f>
        <v>0</v>
      </c>
      <c r="K97" s="208" t="s">
        <v>32</v>
      </c>
      <c r="L97" s="46"/>
      <c r="M97" s="213" t="s">
        <v>32</v>
      </c>
      <c r="N97" s="214" t="s">
        <v>53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663</v>
      </c>
      <c r="AT97" s="217" t="s">
        <v>131</v>
      </c>
      <c r="AU97" s="217" t="s">
        <v>21</v>
      </c>
      <c r="AY97" s="18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90</v>
      </c>
      <c r="BK97" s="218">
        <f>ROUND(I97*H97,2)</f>
        <v>0</v>
      </c>
      <c r="BL97" s="18" t="s">
        <v>663</v>
      </c>
      <c r="BM97" s="217" t="s">
        <v>687</v>
      </c>
    </row>
    <row r="98" spans="1:65" s="2" customFormat="1" ht="16.5" customHeight="1">
      <c r="A98" s="40"/>
      <c r="B98" s="41"/>
      <c r="C98" s="206" t="s">
        <v>177</v>
      </c>
      <c r="D98" s="206" t="s">
        <v>131</v>
      </c>
      <c r="E98" s="207" t="s">
        <v>688</v>
      </c>
      <c r="F98" s="208" t="s">
        <v>689</v>
      </c>
      <c r="G98" s="209" t="s">
        <v>343</v>
      </c>
      <c r="H98" s="210">
        <v>1</v>
      </c>
      <c r="I98" s="211"/>
      <c r="J98" s="212">
        <f>ROUND(I98*H98,2)</f>
        <v>0</v>
      </c>
      <c r="K98" s="208" t="s">
        <v>32</v>
      </c>
      <c r="L98" s="46"/>
      <c r="M98" s="213" t="s">
        <v>32</v>
      </c>
      <c r="N98" s="214" t="s">
        <v>53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663</v>
      </c>
      <c r="AT98" s="217" t="s">
        <v>131</v>
      </c>
      <c r="AU98" s="217" t="s">
        <v>21</v>
      </c>
      <c r="AY98" s="18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90</v>
      </c>
      <c r="BK98" s="218">
        <f>ROUND(I98*H98,2)</f>
        <v>0</v>
      </c>
      <c r="BL98" s="18" t="s">
        <v>663</v>
      </c>
      <c r="BM98" s="217" t="s">
        <v>690</v>
      </c>
    </row>
    <row r="99" spans="1:63" s="12" customFormat="1" ht="22.8" customHeight="1">
      <c r="A99" s="12"/>
      <c r="B99" s="190"/>
      <c r="C99" s="191"/>
      <c r="D99" s="192" t="s">
        <v>81</v>
      </c>
      <c r="E99" s="204" t="s">
        <v>691</v>
      </c>
      <c r="F99" s="204" t="s">
        <v>692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SUM(P100:P103)</f>
        <v>0</v>
      </c>
      <c r="Q99" s="198"/>
      <c r="R99" s="199">
        <f>SUM(R100:R103)</f>
        <v>0</v>
      </c>
      <c r="S99" s="198"/>
      <c r="T99" s="200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158</v>
      </c>
      <c r="AT99" s="202" t="s">
        <v>81</v>
      </c>
      <c r="AU99" s="202" t="s">
        <v>90</v>
      </c>
      <c r="AY99" s="201" t="s">
        <v>129</v>
      </c>
      <c r="BK99" s="203">
        <f>SUM(BK100:BK103)</f>
        <v>0</v>
      </c>
    </row>
    <row r="100" spans="1:65" s="2" customFormat="1" ht="24.15" customHeight="1">
      <c r="A100" s="40"/>
      <c r="B100" s="41"/>
      <c r="C100" s="206" t="s">
        <v>183</v>
      </c>
      <c r="D100" s="206" t="s">
        <v>131</v>
      </c>
      <c r="E100" s="207" t="s">
        <v>693</v>
      </c>
      <c r="F100" s="208" t="s">
        <v>694</v>
      </c>
      <c r="G100" s="209" t="s">
        <v>343</v>
      </c>
      <c r="H100" s="210">
        <v>1</v>
      </c>
      <c r="I100" s="211"/>
      <c r="J100" s="212">
        <f>ROUND(I100*H100,2)</f>
        <v>0</v>
      </c>
      <c r="K100" s="208" t="s">
        <v>135</v>
      </c>
      <c r="L100" s="46"/>
      <c r="M100" s="213" t="s">
        <v>32</v>
      </c>
      <c r="N100" s="214" t="s">
        <v>53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663</v>
      </c>
      <c r="AT100" s="217" t="s">
        <v>131</v>
      </c>
      <c r="AU100" s="217" t="s">
        <v>21</v>
      </c>
      <c r="AY100" s="18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90</v>
      </c>
      <c r="BK100" s="218">
        <f>ROUND(I100*H100,2)</f>
        <v>0</v>
      </c>
      <c r="BL100" s="18" t="s">
        <v>663</v>
      </c>
      <c r="BM100" s="217" t="s">
        <v>695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696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138</v>
      </c>
      <c r="AU101" s="18" t="s">
        <v>21</v>
      </c>
    </row>
    <row r="102" spans="1:65" s="2" customFormat="1" ht="16.5" customHeight="1">
      <c r="A102" s="40"/>
      <c r="B102" s="41"/>
      <c r="C102" s="206" t="s">
        <v>163</v>
      </c>
      <c r="D102" s="206" t="s">
        <v>131</v>
      </c>
      <c r="E102" s="207" t="s">
        <v>697</v>
      </c>
      <c r="F102" s="208" t="s">
        <v>698</v>
      </c>
      <c r="G102" s="209" t="s">
        <v>343</v>
      </c>
      <c r="H102" s="210">
        <v>2</v>
      </c>
      <c r="I102" s="211"/>
      <c r="J102" s="212">
        <f>ROUND(I102*H102,2)</f>
        <v>0</v>
      </c>
      <c r="K102" s="208" t="s">
        <v>135</v>
      </c>
      <c r="L102" s="46"/>
      <c r="M102" s="213" t="s">
        <v>32</v>
      </c>
      <c r="N102" s="214" t="s">
        <v>53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663</v>
      </c>
      <c r="AT102" s="217" t="s">
        <v>131</v>
      </c>
      <c r="AU102" s="217" t="s">
        <v>21</v>
      </c>
      <c r="AY102" s="18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90</v>
      </c>
      <c r="BK102" s="218">
        <f>ROUND(I102*H102,2)</f>
        <v>0</v>
      </c>
      <c r="BL102" s="18" t="s">
        <v>663</v>
      </c>
      <c r="BM102" s="217" t="s">
        <v>699</v>
      </c>
    </row>
    <row r="103" spans="1:47" s="2" customFormat="1" ht="12">
      <c r="A103" s="40"/>
      <c r="B103" s="41"/>
      <c r="C103" s="42"/>
      <c r="D103" s="219" t="s">
        <v>138</v>
      </c>
      <c r="E103" s="42"/>
      <c r="F103" s="220" t="s">
        <v>700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138</v>
      </c>
      <c r="AU103" s="18" t="s">
        <v>21</v>
      </c>
    </row>
    <row r="104" spans="1:63" s="12" customFormat="1" ht="22.8" customHeight="1">
      <c r="A104" s="12"/>
      <c r="B104" s="190"/>
      <c r="C104" s="191"/>
      <c r="D104" s="192" t="s">
        <v>81</v>
      </c>
      <c r="E104" s="204" t="s">
        <v>701</v>
      </c>
      <c r="F104" s="204" t="s">
        <v>702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SUM(P105:P106)</f>
        <v>0</v>
      </c>
      <c r="Q104" s="198"/>
      <c r="R104" s="199">
        <f>SUM(R105:R106)</f>
        <v>0</v>
      </c>
      <c r="S104" s="198"/>
      <c r="T104" s="200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158</v>
      </c>
      <c r="AT104" s="202" t="s">
        <v>81</v>
      </c>
      <c r="AU104" s="202" t="s">
        <v>90</v>
      </c>
      <c r="AY104" s="201" t="s">
        <v>129</v>
      </c>
      <c r="BK104" s="203">
        <f>SUM(BK105:BK106)</f>
        <v>0</v>
      </c>
    </row>
    <row r="105" spans="1:65" s="2" customFormat="1" ht="16.5" customHeight="1">
      <c r="A105" s="40"/>
      <c r="B105" s="41"/>
      <c r="C105" s="206" t="s">
        <v>193</v>
      </c>
      <c r="D105" s="206" t="s">
        <v>131</v>
      </c>
      <c r="E105" s="207" t="s">
        <v>703</v>
      </c>
      <c r="F105" s="208" t="s">
        <v>704</v>
      </c>
      <c r="G105" s="209" t="s">
        <v>343</v>
      </c>
      <c r="H105" s="210">
        <v>1</v>
      </c>
      <c r="I105" s="211"/>
      <c r="J105" s="212">
        <f>ROUND(I105*H105,2)</f>
        <v>0</v>
      </c>
      <c r="K105" s="208" t="s">
        <v>135</v>
      </c>
      <c r="L105" s="46"/>
      <c r="M105" s="213" t="s">
        <v>32</v>
      </c>
      <c r="N105" s="214" t="s">
        <v>53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663</v>
      </c>
      <c r="AT105" s="217" t="s">
        <v>131</v>
      </c>
      <c r="AU105" s="217" t="s">
        <v>21</v>
      </c>
      <c r="AY105" s="18" t="s">
        <v>129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90</v>
      </c>
      <c r="BK105" s="218">
        <f>ROUND(I105*H105,2)</f>
        <v>0</v>
      </c>
      <c r="BL105" s="18" t="s">
        <v>663</v>
      </c>
      <c r="BM105" s="217" t="s">
        <v>705</v>
      </c>
    </row>
    <row r="106" spans="1:47" s="2" customFormat="1" ht="12">
      <c r="A106" s="40"/>
      <c r="B106" s="41"/>
      <c r="C106" s="42"/>
      <c r="D106" s="219" t="s">
        <v>138</v>
      </c>
      <c r="E106" s="42"/>
      <c r="F106" s="220" t="s">
        <v>706</v>
      </c>
      <c r="G106" s="42"/>
      <c r="H106" s="42"/>
      <c r="I106" s="221"/>
      <c r="J106" s="42"/>
      <c r="K106" s="42"/>
      <c r="L106" s="46"/>
      <c r="M106" s="270"/>
      <c r="N106" s="271"/>
      <c r="O106" s="272"/>
      <c r="P106" s="272"/>
      <c r="Q106" s="272"/>
      <c r="R106" s="272"/>
      <c r="S106" s="272"/>
      <c r="T106" s="273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138</v>
      </c>
      <c r="AU106" s="18" t="s">
        <v>21</v>
      </c>
    </row>
    <row r="107" spans="1:31" s="2" customFormat="1" ht="6.95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46"/>
      <c r="M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</sheetData>
  <sheetProtection password="CC35" sheet="1" objects="1" scenarios="1" formatColumns="0" formatRows="0" autoFilter="0"/>
  <autoFilter ref="C82:K10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1/012103000"/>
    <hyperlink ref="F89" r:id="rId2" display="https://podminky.urs.cz/item/CS_URS_2022_01/012203000"/>
    <hyperlink ref="F91" r:id="rId3" display="https://podminky.urs.cz/item/CS_URS_2022_01/012303000"/>
    <hyperlink ref="F93" r:id="rId4" display="https://podminky.urs.cz/item/CS_URS_2022_01/013254000"/>
    <hyperlink ref="F95" r:id="rId5" display="https://podminky.urs.cz/item/CS_URS_2022_01/013274000"/>
    <hyperlink ref="F101" r:id="rId6" display="https://podminky.urs.cz/item/CS_URS_2022_01/030001000"/>
    <hyperlink ref="F103" r:id="rId7" display="https://podminky.urs.cz/item/CS_URS_2022_01/034503000"/>
    <hyperlink ref="F106" r:id="rId8" display="https://podminky.urs.cz/item/CS_URS_2022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707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708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709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710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711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712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713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714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715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716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717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89</v>
      </c>
      <c r="F18" s="285" t="s">
        <v>718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719</v>
      </c>
      <c r="F19" s="285" t="s">
        <v>720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721</v>
      </c>
      <c r="F20" s="285" t="s">
        <v>722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93</v>
      </c>
      <c r="F21" s="285" t="s">
        <v>723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724</v>
      </c>
      <c r="F22" s="285" t="s">
        <v>725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726</v>
      </c>
      <c r="F23" s="285" t="s">
        <v>727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728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729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730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731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732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733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734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735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736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115</v>
      </c>
      <c r="F36" s="285"/>
      <c r="G36" s="285" t="s">
        <v>737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738</v>
      </c>
      <c r="F37" s="285"/>
      <c r="G37" s="285" t="s">
        <v>739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63</v>
      </c>
      <c r="F38" s="285"/>
      <c r="G38" s="285" t="s">
        <v>740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64</v>
      </c>
      <c r="F39" s="285"/>
      <c r="G39" s="285" t="s">
        <v>741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116</v>
      </c>
      <c r="F40" s="285"/>
      <c r="G40" s="285" t="s">
        <v>742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117</v>
      </c>
      <c r="F41" s="285"/>
      <c r="G41" s="285" t="s">
        <v>743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744</v>
      </c>
      <c r="F42" s="285"/>
      <c r="G42" s="285" t="s">
        <v>745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746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747</v>
      </c>
      <c r="F44" s="285"/>
      <c r="G44" s="285" t="s">
        <v>748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119</v>
      </c>
      <c r="F45" s="285"/>
      <c r="G45" s="285" t="s">
        <v>749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750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751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752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753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754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755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756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757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758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759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760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761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762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763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764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765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766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767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768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769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770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771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772</v>
      </c>
      <c r="D76" s="303"/>
      <c r="E76" s="303"/>
      <c r="F76" s="303" t="s">
        <v>773</v>
      </c>
      <c r="G76" s="304"/>
      <c r="H76" s="303" t="s">
        <v>64</v>
      </c>
      <c r="I76" s="303" t="s">
        <v>67</v>
      </c>
      <c r="J76" s="303" t="s">
        <v>774</v>
      </c>
      <c r="K76" s="302"/>
    </row>
    <row r="77" spans="2:11" s="1" customFormat="1" ht="17.25" customHeight="1">
      <c r="B77" s="300"/>
      <c r="C77" s="305" t="s">
        <v>775</v>
      </c>
      <c r="D77" s="305"/>
      <c r="E77" s="305"/>
      <c r="F77" s="306" t="s">
        <v>776</v>
      </c>
      <c r="G77" s="307"/>
      <c r="H77" s="305"/>
      <c r="I77" s="305"/>
      <c r="J77" s="305" t="s">
        <v>777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63</v>
      </c>
      <c r="D79" s="310"/>
      <c r="E79" s="310"/>
      <c r="F79" s="311" t="s">
        <v>778</v>
      </c>
      <c r="G79" s="312"/>
      <c r="H79" s="288" t="s">
        <v>779</v>
      </c>
      <c r="I79" s="288" t="s">
        <v>780</v>
      </c>
      <c r="J79" s="288">
        <v>20</v>
      </c>
      <c r="K79" s="302"/>
    </row>
    <row r="80" spans="2:11" s="1" customFormat="1" ht="15" customHeight="1">
      <c r="B80" s="300"/>
      <c r="C80" s="288" t="s">
        <v>781</v>
      </c>
      <c r="D80" s="288"/>
      <c r="E80" s="288"/>
      <c r="F80" s="311" t="s">
        <v>778</v>
      </c>
      <c r="G80" s="312"/>
      <c r="H80" s="288" t="s">
        <v>782</v>
      </c>
      <c r="I80" s="288" t="s">
        <v>780</v>
      </c>
      <c r="J80" s="288">
        <v>120</v>
      </c>
      <c r="K80" s="302"/>
    </row>
    <row r="81" spans="2:11" s="1" customFormat="1" ht="15" customHeight="1">
      <c r="B81" s="313"/>
      <c r="C81" s="288" t="s">
        <v>783</v>
      </c>
      <c r="D81" s="288"/>
      <c r="E81" s="288"/>
      <c r="F81" s="311" t="s">
        <v>784</v>
      </c>
      <c r="G81" s="312"/>
      <c r="H81" s="288" t="s">
        <v>785</v>
      </c>
      <c r="I81" s="288" t="s">
        <v>780</v>
      </c>
      <c r="J81" s="288">
        <v>50</v>
      </c>
      <c r="K81" s="302"/>
    </row>
    <row r="82" spans="2:11" s="1" customFormat="1" ht="15" customHeight="1">
      <c r="B82" s="313"/>
      <c r="C82" s="288" t="s">
        <v>786</v>
      </c>
      <c r="D82" s="288"/>
      <c r="E82" s="288"/>
      <c r="F82" s="311" t="s">
        <v>778</v>
      </c>
      <c r="G82" s="312"/>
      <c r="H82" s="288" t="s">
        <v>787</v>
      </c>
      <c r="I82" s="288" t="s">
        <v>788</v>
      </c>
      <c r="J82" s="288"/>
      <c r="K82" s="302"/>
    </row>
    <row r="83" spans="2:11" s="1" customFormat="1" ht="15" customHeight="1">
      <c r="B83" s="313"/>
      <c r="C83" s="314" t="s">
        <v>789</v>
      </c>
      <c r="D83" s="314"/>
      <c r="E83" s="314"/>
      <c r="F83" s="315" t="s">
        <v>784</v>
      </c>
      <c r="G83" s="314"/>
      <c r="H83" s="314" t="s">
        <v>790</v>
      </c>
      <c r="I83" s="314" t="s">
        <v>780</v>
      </c>
      <c r="J83" s="314">
        <v>15</v>
      </c>
      <c r="K83" s="302"/>
    </row>
    <row r="84" spans="2:11" s="1" customFormat="1" ht="15" customHeight="1">
      <c r="B84" s="313"/>
      <c r="C84" s="314" t="s">
        <v>791</v>
      </c>
      <c r="D84" s="314"/>
      <c r="E84" s="314"/>
      <c r="F84" s="315" t="s">
        <v>784</v>
      </c>
      <c r="G84" s="314"/>
      <c r="H84" s="314" t="s">
        <v>792</v>
      </c>
      <c r="I84" s="314" t="s">
        <v>780</v>
      </c>
      <c r="J84" s="314">
        <v>15</v>
      </c>
      <c r="K84" s="302"/>
    </row>
    <row r="85" spans="2:11" s="1" customFormat="1" ht="15" customHeight="1">
      <c r="B85" s="313"/>
      <c r="C85" s="314" t="s">
        <v>793</v>
      </c>
      <c r="D85" s="314"/>
      <c r="E85" s="314"/>
      <c r="F85" s="315" t="s">
        <v>784</v>
      </c>
      <c r="G85" s="314"/>
      <c r="H85" s="314" t="s">
        <v>794</v>
      </c>
      <c r="I85" s="314" t="s">
        <v>780</v>
      </c>
      <c r="J85" s="314">
        <v>20</v>
      </c>
      <c r="K85" s="302"/>
    </row>
    <row r="86" spans="2:11" s="1" customFormat="1" ht="15" customHeight="1">
      <c r="B86" s="313"/>
      <c r="C86" s="314" t="s">
        <v>795</v>
      </c>
      <c r="D86" s="314"/>
      <c r="E86" s="314"/>
      <c r="F86" s="315" t="s">
        <v>784</v>
      </c>
      <c r="G86" s="314"/>
      <c r="H86" s="314" t="s">
        <v>796</v>
      </c>
      <c r="I86" s="314" t="s">
        <v>780</v>
      </c>
      <c r="J86" s="314">
        <v>20</v>
      </c>
      <c r="K86" s="302"/>
    </row>
    <row r="87" spans="2:11" s="1" customFormat="1" ht="15" customHeight="1">
      <c r="B87" s="313"/>
      <c r="C87" s="288" t="s">
        <v>797</v>
      </c>
      <c r="D87" s="288"/>
      <c r="E87" s="288"/>
      <c r="F87" s="311" t="s">
        <v>784</v>
      </c>
      <c r="G87" s="312"/>
      <c r="H87" s="288" t="s">
        <v>798</v>
      </c>
      <c r="I87" s="288" t="s">
        <v>780</v>
      </c>
      <c r="J87" s="288">
        <v>50</v>
      </c>
      <c r="K87" s="302"/>
    </row>
    <row r="88" spans="2:11" s="1" customFormat="1" ht="15" customHeight="1">
      <c r="B88" s="313"/>
      <c r="C88" s="288" t="s">
        <v>799</v>
      </c>
      <c r="D88" s="288"/>
      <c r="E88" s="288"/>
      <c r="F88" s="311" t="s">
        <v>784</v>
      </c>
      <c r="G88" s="312"/>
      <c r="H88" s="288" t="s">
        <v>800</v>
      </c>
      <c r="I88" s="288" t="s">
        <v>780</v>
      </c>
      <c r="J88" s="288">
        <v>20</v>
      </c>
      <c r="K88" s="302"/>
    </row>
    <row r="89" spans="2:11" s="1" customFormat="1" ht="15" customHeight="1">
      <c r="B89" s="313"/>
      <c r="C89" s="288" t="s">
        <v>801</v>
      </c>
      <c r="D89" s="288"/>
      <c r="E89" s="288"/>
      <c r="F89" s="311" t="s">
        <v>784</v>
      </c>
      <c r="G89" s="312"/>
      <c r="H89" s="288" t="s">
        <v>802</v>
      </c>
      <c r="I89" s="288" t="s">
        <v>780</v>
      </c>
      <c r="J89" s="288">
        <v>20</v>
      </c>
      <c r="K89" s="302"/>
    </row>
    <row r="90" spans="2:11" s="1" customFormat="1" ht="15" customHeight="1">
      <c r="B90" s="313"/>
      <c r="C90" s="288" t="s">
        <v>803</v>
      </c>
      <c r="D90" s="288"/>
      <c r="E90" s="288"/>
      <c r="F90" s="311" t="s">
        <v>784</v>
      </c>
      <c r="G90" s="312"/>
      <c r="H90" s="288" t="s">
        <v>804</v>
      </c>
      <c r="I90" s="288" t="s">
        <v>780</v>
      </c>
      <c r="J90" s="288">
        <v>50</v>
      </c>
      <c r="K90" s="302"/>
    </row>
    <row r="91" spans="2:11" s="1" customFormat="1" ht="15" customHeight="1">
      <c r="B91" s="313"/>
      <c r="C91" s="288" t="s">
        <v>805</v>
      </c>
      <c r="D91" s="288"/>
      <c r="E91" s="288"/>
      <c r="F91" s="311" t="s">
        <v>784</v>
      </c>
      <c r="G91" s="312"/>
      <c r="H91" s="288" t="s">
        <v>805</v>
      </c>
      <c r="I91" s="288" t="s">
        <v>780</v>
      </c>
      <c r="J91" s="288">
        <v>50</v>
      </c>
      <c r="K91" s="302"/>
    </row>
    <row r="92" spans="2:11" s="1" customFormat="1" ht="15" customHeight="1">
      <c r="B92" s="313"/>
      <c r="C92" s="288" t="s">
        <v>806</v>
      </c>
      <c r="D92" s="288"/>
      <c r="E92" s="288"/>
      <c r="F92" s="311" t="s">
        <v>784</v>
      </c>
      <c r="G92" s="312"/>
      <c r="H92" s="288" t="s">
        <v>807</v>
      </c>
      <c r="I92" s="288" t="s">
        <v>780</v>
      </c>
      <c r="J92" s="288">
        <v>255</v>
      </c>
      <c r="K92" s="302"/>
    </row>
    <row r="93" spans="2:11" s="1" customFormat="1" ht="15" customHeight="1">
      <c r="B93" s="313"/>
      <c r="C93" s="288" t="s">
        <v>808</v>
      </c>
      <c r="D93" s="288"/>
      <c r="E93" s="288"/>
      <c r="F93" s="311" t="s">
        <v>778</v>
      </c>
      <c r="G93" s="312"/>
      <c r="H93" s="288" t="s">
        <v>809</v>
      </c>
      <c r="I93" s="288" t="s">
        <v>810</v>
      </c>
      <c r="J93" s="288"/>
      <c r="K93" s="302"/>
    </row>
    <row r="94" spans="2:11" s="1" customFormat="1" ht="15" customHeight="1">
      <c r="B94" s="313"/>
      <c r="C94" s="288" t="s">
        <v>811</v>
      </c>
      <c r="D94" s="288"/>
      <c r="E94" s="288"/>
      <c r="F94" s="311" t="s">
        <v>778</v>
      </c>
      <c r="G94" s="312"/>
      <c r="H94" s="288" t="s">
        <v>812</v>
      </c>
      <c r="I94" s="288" t="s">
        <v>813</v>
      </c>
      <c r="J94" s="288"/>
      <c r="K94" s="302"/>
    </row>
    <row r="95" spans="2:11" s="1" customFormat="1" ht="15" customHeight="1">
      <c r="B95" s="313"/>
      <c r="C95" s="288" t="s">
        <v>814</v>
      </c>
      <c r="D95" s="288"/>
      <c r="E95" s="288"/>
      <c r="F95" s="311" t="s">
        <v>778</v>
      </c>
      <c r="G95" s="312"/>
      <c r="H95" s="288" t="s">
        <v>814</v>
      </c>
      <c r="I95" s="288" t="s">
        <v>813</v>
      </c>
      <c r="J95" s="288"/>
      <c r="K95" s="302"/>
    </row>
    <row r="96" spans="2:11" s="1" customFormat="1" ht="15" customHeight="1">
      <c r="B96" s="313"/>
      <c r="C96" s="288" t="s">
        <v>48</v>
      </c>
      <c r="D96" s="288"/>
      <c r="E96" s="288"/>
      <c r="F96" s="311" t="s">
        <v>778</v>
      </c>
      <c r="G96" s="312"/>
      <c r="H96" s="288" t="s">
        <v>815</v>
      </c>
      <c r="I96" s="288" t="s">
        <v>813</v>
      </c>
      <c r="J96" s="288"/>
      <c r="K96" s="302"/>
    </row>
    <row r="97" spans="2:11" s="1" customFormat="1" ht="15" customHeight="1">
      <c r="B97" s="313"/>
      <c r="C97" s="288" t="s">
        <v>58</v>
      </c>
      <c r="D97" s="288"/>
      <c r="E97" s="288"/>
      <c r="F97" s="311" t="s">
        <v>778</v>
      </c>
      <c r="G97" s="312"/>
      <c r="H97" s="288" t="s">
        <v>816</v>
      </c>
      <c r="I97" s="288" t="s">
        <v>813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817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772</v>
      </c>
      <c r="D103" s="303"/>
      <c r="E103" s="303"/>
      <c r="F103" s="303" t="s">
        <v>773</v>
      </c>
      <c r="G103" s="304"/>
      <c r="H103" s="303" t="s">
        <v>64</v>
      </c>
      <c r="I103" s="303" t="s">
        <v>67</v>
      </c>
      <c r="J103" s="303" t="s">
        <v>774</v>
      </c>
      <c r="K103" s="302"/>
    </row>
    <row r="104" spans="2:11" s="1" customFormat="1" ht="17.25" customHeight="1">
      <c r="B104" s="300"/>
      <c r="C104" s="305" t="s">
        <v>775</v>
      </c>
      <c r="D104" s="305"/>
      <c r="E104" s="305"/>
      <c r="F104" s="306" t="s">
        <v>776</v>
      </c>
      <c r="G104" s="307"/>
      <c r="H104" s="305"/>
      <c r="I104" s="305"/>
      <c r="J104" s="305" t="s">
        <v>777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63</v>
      </c>
      <c r="D106" s="310"/>
      <c r="E106" s="310"/>
      <c r="F106" s="311" t="s">
        <v>778</v>
      </c>
      <c r="G106" s="288"/>
      <c r="H106" s="288" t="s">
        <v>818</v>
      </c>
      <c r="I106" s="288" t="s">
        <v>780</v>
      </c>
      <c r="J106" s="288">
        <v>20</v>
      </c>
      <c r="K106" s="302"/>
    </row>
    <row r="107" spans="2:11" s="1" customFormat="1" ht="15" customHeight="1">
      <c r="B107" s="300"/>
      <c r="C107" s="288" t="s">
        <v>781</v>
      </c>
      <c r="D107" s="288"/>
      <c r="E107" s="288"/>
      <c r="F107" s="311" t="s">
        <v>778</v>
      </c>
      <c r="G107" s="288"/>
      <c r="H107" s="288" t="s">
        <v>818</v>
      </c>
      <c r="I107" s="288" t="s">
        <v>780</v>
      </c>
      <c r="J107" s="288">
        <v>120</v>
      </c>
      <c r="K107" s="302"/>
    </row>
    <row r="108" spans="2:11" s="1" customFormat="1" ht="15" customHeight="1">
      <c r="B108" s="313"/>
      <c r="C108" s="288" t="s">
        <v>783</v>
      </c>
      <c r="D108" s="288"/>
      <c r="E108" s="288"/>
      <c r="F108" s="311" t="s">
        <v>784</v>
      </c>
      <c r="G108" s="288"/>
      <c r="H108" s="288" t="s">
        <v>818</v>
      </c>
      <c r="I108" s="288" t="s">
        <v>780</v>
      </c>
      <c r="J108" s="288">
        <v>50</v>
      </c>
      <c r="K108" s="302"/>
    </row>
    <row r="109" spans="2:11" s="1" customFormat="1" ht="15" customHeight="1">
      <c r="B109" s="313"/>
      <c r="C109" s="288" t="s">
        <v>786</v>
      </c>
      <c r="D109" s="288"/>
      <c r="E109" s="288"/>
      <c r="F109" s="311" t="s">
        <v>778</v>
      </c>
      <c r="G109" s="288"/>
      <c r="H109" s="288" t="s">
        <v>818</v>
      </c>
      <c r="I109" s="288" t="s">
        <v>788</v>
      </c>
      <c r="J109" s="288"/>
      <c r="K109" s="302"/>
    </row>
    <row r="110" spans="2:11" s="1" customFormat="1" ht="15" customHeight="1">
      <c r="B110" s="313"/>
      <c r="C110" s="288" t="s">
        <v>797</v>
      </c>
      <c r="D110" s="288"/>
      <c r="E110" s="288"/>
      <c r="F110" s="311" t="s">
        <v>784</v>
      </c>
      <c r="G110" s="288"/>
      <c r="H110" s="288" t="s">
        <v>818</v>
      </c>
      <c r="I110" s="288" t="s">
        <v>780</v>
      </c>
      <c r="J110" s="288">
        <v>50</v>
      </c>
      <c r="K110" s="302"/>
    </row>
    <row r="111" spans="2:11" s="1" customFormat="1" ht="15" customHeight="1">
      <c r="B111" s="313"/>
      <c r="C111" s="288" t="s">
        <v>805</v>
      </c>
      <c r="D111" s="288"/>
      <c r="E111" s="288"/>
      <c r="F111" s="311" t="s">
        <v>784</v>
      </c>
      <c r="G111" s="288"/>
      <c r="H111" s="288" t="s">
        <v>818</v>
      </c>
      <c r="I111" s="288" t="s">
        <v>780</v>
      </c>
      <c r="J111" s="288">
        <v>50</v>
      </c>
      <c r="K111" s="302"/>
    </row>
    <row r="112" spans="2:11" s="1" customFormat="1" ht="15" customHeight="1">
      <c r="B112" s="313"/>
      <c r="C112" s="288" t="s">
        <v>803</v>
      </c>
      <c r="D112" s="288"/>
      <c r="E112" s="288"/>
      <c r="F112" s="311" t="s">
        <v>784</v>
      </c>
      <c r="G112" s="288"/>
      <c r="H112" s="288" t="s">
        <v>818</v>
      </c>
      <c r="I112" s="288" t="s">
        <v>780</v>
      </c>
      <c r="J112" s="288">
        <v>50</v>
      </c>
      <c r="K112" s="302"/>
    </row>
    <row r="113" spans="2:11" s="1" customFormat="1" ht="15" customHeight="1">
      <c r="B113" s="313"/>
      <c r="C113" s="288" t="s">
        <v>63</v>
      </c>
      <c r="D113" s="288"/>
      <c r="E113" s="288"/>
      <c r="F113" s="311" t="s">
        <v>778</v>
      </c>
      <c r="G113" s="288"/>
      <c r="H113" s="288" t="s">
        <v>819</v>
      </c>
      <c r="I113" s="288" t="s">
        <v>780</v>
      </c>
      <c r="J113" s="288">
        <v>20</v>
      </c>
      <c r="K113" s="302"/>
    </row>
    <row r="114" spans="2:11" s="1" customFormat="1" ht="15" customHeight="1">
      <c r="B114" s="313"/>
      <c r="C114" s="288" t="s">
        <v>820</v>
      </c>
      <c r="D114" s="288"/>
      <c r="E114" s="288"/>
      <c r="F114" s="311" t="s">
        <v>778</v>
      </c>
      <c r="G114" s="288"/>
      <c r="H114" s="288" t="s">
        <v>821</v>
      </c>
      <c r="I114" s="288" t="s">
        <v>780</v>
      </c>
      <c r="J114" s="288">
        <v>120</v>
      </c>
      <c r="K114" s="302"/>
    </row>
    <row r="115" spans="2:11" s="1" customFormat="1" ht="15" customHeight="1">
      <c r="B115" s="313"/>
      <c r="C115" s="288" t="s">
        <v>48</v>
      </c>
      <c r="D115" s="288"/>
      <c r="E115" s="288"/>
      <c r="F115" s="311" t="s">
        <v>778</v>
      </c>
      <c r="G115" s="288"/>
      <c r="H115" s="288" t="s">
        <v>822</v>
      </c>
      <c r="I115" s="288" t="s">
        <v>813</v>
      </c>
      <c r="J115" s="288"/>
      <c r="K115" s="302"/>
    </row>
    <row r="116" spans="2:11" s="1" customFormat="1" ht="15" customHeight="1">
      <c r="B116" s="313"/>
      <c r="C116" s="288" t="s">
        <v>58</v>
      </c>
      <c r="D116" s="288"/>
      <c r="E116" s="288"/>
      <c r="F116" s="311" t="s">
        <v>778</v>
      </c>
      <c r="G116" s="288"/>
      <c r="H116" s="288" t="s">
        <v>823</v>
      </c>
      <c r="I116" s="288" t="s">
        <v>813</v>
      </c>
      <c r="J116" s="288"/>
      <c r="K116" s="302"/>
    </row>
    <row r="117" spans="2:11" s="1" customFormat="1" ht="15" customHeight="1">
      <c r="B117" s="313"/>
      <c r="C117" s="288" t="s">
        <v>67</v>
      </c>
      <c r="D117" s="288"/>
      <c r="E117" s="288"/>
      <c r="F117" s="311" t="s">
        <v>778</v>
      </c>
      <c r="G117" s="288"/>
      <c r="H117" s="288" t="s">
        <v>824</v>
      </c>
      <c r="I117" s="288" t="s">
        <v>825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826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772</v>
      </c>
      <c r="D123" s="303"/>
      <c r="E123" s="303"/>
      <c r="F123" s="303" t="s">
        <v>773</v>
      </c>
      <c r="G123" s="304"/>
      <c r="H123" s="303" t="s">
        <v>64</v>
      </c>
      <c r="I123" s="303" t="s">
        <v>67</v>
      </c>
      <c r="J123" s="303" t="s">
        <v>774</v>
      </c>
      <c r="K123" s="332"/>
    </row>
    <row r="124" spans="2:11" s="1" customFormat="1" ht="17.25" customHeight="1">
      <c r="B124" s="331"/>
      <c r="C124" s="305" t="s">
        <v>775</v>
      </c>
      <c r="D124" s="305"/>
      <c r="E124" s="305"/>
      <c r="F124" s="306" t="s">
        <v>776</v>
      </c>
      <c r="G124" s="307"/>
      <c r="H124" s="305"/>
      <c r="I124" s="305"/>
      <c r="J124" s="305" t="s">
        <v>777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781</v>
      </c>
      <c r="D126" s="310"/>
      <c r="E126" s="310"/>
      <c r="F126" s="311" t="s">
        <v>778</v>
      </c>
      <c r="G126" s="288"/>
      <c r="H126" s="288" t="s">
        <v>818</v>
      </c>
      <c r="I126" s="288" t="s">
        <v>780</v>
      </c>
      <c r="J126" s="288">
        <v>120</v>
      </c>
      <c r="K126" s="336"/>
    </row>
    <row r="127" spans="2:11" s="1" customFormat="1" ht="15" customHeight="1">
      <c r="B127" s="333"/>
      <c r="C127" s="288" t="s">
        <v>827</v>
      </c>
      <c r="D127" s="288"/>
      <c r="E127" s="288"/>
      <c r="F127" s="311" t="s">
        <v>778</v>
      </c>
      <c r="G127" s="288"/>
      <c r="H127" s="288" t="s">
        <v>828</v>
      </c>
      <c r="I127" s="288" t="s">
        <v>780</v>
      </c>
      <c r="J127" s="288" t="s">
        <v>829</v>
      </c>
      <c r="K127" s="336"/>
    </row>
    <row r="128" spans="2:11" s="1" customFormat="1" ht="15" customHeight="1">
      <c r="B128" s="333"/>
      <c r="C128" s="288" t="s">
        <v>726</v>
      </c>
      <c r="D128" s="288"/>
      <c r="E128" s="288"/>
      <c r="F128" s="311" t="s">
        <v>778</v>
      </c>
      <c r="G128" s="288"/>
      <c r="H128" s="288" t="s">
        <v>830</v>
      </c>
      <c r="I128" s="288" t="s">
        <v>780</v>
      </c>
      <c r="J128" s="288" t="s">
        <v>829</v>
      </c>
      <c r="K128" s="336"/>
    </row>
    <row r="129" spans="2:11" s="1" customFormat="1" ht="15" customHeight="1">
      <c r="B129" s="333"/>
      <c r="C129" s="288" t="s">
        <v>789</v>
      </c>
      <c r="D129" s="288"/>
      <c r="E129" s="288"/>
      <c r="F129" s="311" t="s">
        <v>784</v>
      </c>
      <c r="G129" s="288"/>
      <c r="H129" s="288" t="s">
        <v>790</v>
      </c>
      <c r="I129" s="288" t="s">
        <v>780</v>
      </c>
      <c r="J129" s="288">
        <v>15</v>
      </c>
      <c r="K129" s="336"/>
    </row>
    <row r="130" spans="2:11" s="1" customFormat="1" ht="15" customHeight="1">
      <c r="B130" s="333"/>
      <c r="C130" s="314" t="s">
        <v>791</v>
      </c>
      <c r="D130" s="314"/>
      <c r="E130" s="314"/>
      <c r="F130" s="315" t="s">
        <v>784</v>
      </c>
      <c r="G130" s="314"/>
      <c r="H130" s="314" t="s">
        <v>792</v>
      </c>
      <c r="I130" s="314" t="s">
        <v>780</v>
      </c>
      <c r="J130" s="314">
        <v>15</v>
      </c>
      <c r="K130" s="336"/>
    </row>
    <row r="131" spans="2:11" s="1" customFormat="1" ht="15" customHeight="1">
      <c r="B131" s="333"/>
      <c r="C131" s="314" t="s">
        <v>793</v>
      </c>
      <c r="D131" s="314"/>
      <c r="E131" s="314"/>
      <c r="F131" s="315" t="s">
        <v>784</v>
      </c>
      <c r="G131" s="314"/>
      <c r="H131" s="314" t="s">
        <v>794</v>
      </c>
      <c r="I131" s="314" t="s">
        <v>780</v>
      </c>
      <c r="J131" s="314">
        <v>20</v>
      </c>
      <c r="K131" s="336"/>
    </row>
    <row r="132" spans="2:11" s="1" customFormat="1" ht="15" customHeight="1">
      <c r="B132" s="333"/>
      <c r="C132" s="314" t="s">
        <v>795</v>
      </c>
      <c r="D132" s="314"/>
      <c r="E132" s="314"/>
      <c r="F132" s="315" t="s">
        <v>784</v>
      </c>
      <c r="G132" s="314"/>
      <c r="H132" s="314" t="s">
        <v>796</v>
      </c>
      <c r="I132" s="314" t="s">
        <v>780</v>
      </c>
      <c r="J132" s="314">
        <v>20</v>
      </c>
      <c r="K132" s="336"/>
    </row>
    <row r="133" spans="2:11" s="1" customFormat="1" ht="15" customHeight="1">
      <c r="B133" s="333"/>
      <c r="C133" s="288" t="s">
        <v>783</v>
      </c>
      <c r="D133" s="288"/>
      <c r="E133" s="288"/>
      <c r="F133" s="311" t="s">
        <v>784</v>
      </c>
      <c r="G133" s="288"/>
      <c r="H133" s="288" t="s">
        <v>818</v>
      </c>
      <c r="I133" s="288" t="s">
        <v>780</v>
      </c>
      <c r="J133" s="288">
        <v>50</v>
      </c>
      <c r="K133" s="336"/>
    </row>
    <row r="134" spans="2:11" s="1" customFormat="1" ht="15" customHeight="1">
      <c r="B134" s="333"/>
      <c r="C134" s="288" t="s">
        <v>797</v>
      </c>
      <c r="D134" s="288"/>
      <c r="E134" s="288"/>
      <c r="F134" s="311" t="s">
        <v>784</v>
      </c>
      <c r="G134" s="288"/>
      <c r="H134" s="288" t="s">
        <v>818</v>
      </c>
      <c r="I134" s="288" t="s">
        <v>780</v>
      </c>
      <c r="J134" s="288">
        <v>50</v>
      </c>
      <c r="K134" s="336"/>
    </row>
    <row r="135" spans="2:11" s="1" customFormat="1" ht="15" customHeight="1">
      <c r="B135" s="333"/>
      <c r="C135" s="288" t="s">
        <v>803</v>
      </c>
      <c r="D135" s="288"/>
      <c r="E135" s="288"/>
      <c r="F135" s="311" t="s">
        <v>784</v>
      </c>
      <c r="G135" s="288"/>
      <c r="H135" s="288" t="s">
        <v>818</v>
      </c>
      <c r="I135" s="288" t="s">
        <v>780</v>
      </c>
      <c r="J135" s="288">
        <v>50</v>
      </c>
      <c r="K135" s="336"/>
    </row>
    <row r="136" spans="2:11" s="1" customFormat="1" ht="15" customHeight="1">
      <c r="B136" s="333"/>
      <c r="C136" s="288" t="s">
        <v>805</v>
      </c>
      <c r="D136" s="288"/>
      <c r="E136" s="288"/>
      <c r="F136" s="311" t="s">
        <v>784</v>
      </c>
      <c r="G136" s="288"/>
      <c r="H136" s="288" t="s">
        <v>818</v>
      </c>
      <c r="I136" s="288" t="s">
        <v>780</v>
      </c>
      <c r="J136" s="288">
        <v>50</v>
      </c>
      <c r="K136" s="336"/>
    </row>
    <row r="137" spans="2:11" s="1" customFormat="1" ht="15" customHeight="1">
      <c r="B137" s="333"/>
      <c r="C137" s="288" t="s">
        <v>806</v>
      </c>
      <c r="D137" s="288"/>
      <c r="E137" s="288"/>
      <c r="F137" s="311" t="s">
        <v>784</v>
      </c>
      <c r="G137" s="288"/>
      <c r="H137" s="288" t="s">
        <v>831</v>
      </c>
      <c r="I137" s="288" t="s">
        <v>780</v>
      </c>
      <c r="J137" s="288">
        <v>255</v>
      </c>
      <c r="K137" s="336"/>
    </row>
    <row r="138" spans="2:11" s="1" customFormat="1" ht="15" customHeight="1">
      <c r="B138" s="333"/>
      <c r="C138" s="288" t="s">
        <v>808</v>
      </c>
      <c r="D138" s="288"/>
      <c r="E138" s="288"/>
      <c r="F138" s="311" t="s">
        <v>778</v>
      </c>
      <c r="G138" s="288"/>
      <c r="H138" s="288" t="s">
        <v>832</v>
      </c>
      <c r="I138" s="288" t="s">
        <v>810</v>
      </c>
      <c r="J138" s="288"/>
      <c r="K138" s="336"/>
    </row>
    <row r="139" spans="2:11" s="1" customFormat="1" ht="15" customHeight="1">
      <c r="B139" s="333"/>
      <c r="C139" s="288" t="s">
        <v>811</v>
      </c>
      <c r="D139" s="288"/>
      <c r="E139" s="288"/>
      <c r="F139" s="311" t="s">
        <v>778</v>
      </c>
      <c r="G139" s="288"/>
      <c r="H139" s="288" t="s">
        <v>833</v>
      </c>
      <c r="I139" s="288" t="s">
        <v>813</v>
      </c>
      <c r="J139" s="288"/>
      <c r="K139" s="336"/>
    </row>
    <row r="140" spans="2:11" s="1" customFormat="1" ht="15" customHeight="1">
      <c r="B140" s="333"/>
      <c r="C140" s="288" t="s">
        <v>814</v>
      </c>
      <c r="D140" s="288"/>
      <c r="E140" s="288"/>
      <c r="F140" s="311" t="s">
        <v>778</v>
      </c>
      <c r="G140" s="288"/>
      <c r="H140" s="288" t="s">
        <v>814</v>
      </c>
      <c r="I140" s="288" t="s">
        <v>813</v>
      </c>
      <c r="J140" s="288"/>
      <c r="K140" s="336"/>
    </row>
    <row r="141" spans="2:11" s="1" customFormat="1" ht="15" customHeight="1">
      <c r="B141" s="333"/>
      <c r="C141" s="288" t="s">
        <v>48</v>
      </c>
      <c r="D141" s="288"/>
      <c r="E141" s="288"/>
      <c r="F141" s="311" t="s">
        <v>778</v>
      </c>
      <c r="G141" s="288"/>
      <c r="H141" s="288" t="s">
        <v>834</v>
      </c>
      <c r="I141" s="288" t="s">
        <v>813</v>
      </c>
      <c r="J141" s="288"/>
      <c r="K141" s="336"/>
    </row>
    <row r="142" spans="2:11" s="1" customFormat="1" ht="15" customHeight="1">
      <c r="B142" s="333"/>
      <c r="C142" s="288" t="s">
        <v>835</v>
      </c>
      <c r="D142" s="288"/>
      <c r="E142" s="288"/>
      <c r="F142" s="311" t="s">
        <v>778</v>
      </c>
      <c r="G142" s="288"/>
      <c r="H142" s="288" t="s">
        <v>836</v>
      </c>
      <c r="I142" s="288" t="s">
        <v>813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837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772</v>
      </c>
      <c r="D148" s="303"/>
      <c r="E148" s="303"/>
      <c r="F148" s="303" t="s">
        <v>773</v>
      </c>
      <c r="G148" s="304"/>
      <c r="H148" s="303" t="s">
        <v>64</v>
      </c>
      <c r="I148" s="303" t="s">
        <v>67</v>
      </c>
      <c r="J148" s="303" t="s">
        <v>774</v>
      </c>
      <c r="K148" s="302"/>
    </row>
    <row r="149" spans="2:11" s="1" customFormat="1" ht="17.25" customHeight="1">
      <c r="B149" s="300"/>
      <c r="C149" s="305" t="s">
        <v>775</v>
      </c>
      <c r="D149" s="305"/>
      <c r="E149" s="305"/>
      <c r="F149" s="306" t="s">
        <v>776</v>
      </c>
      <c r="G149" s="307"/>
      <c r="H149" s="305"/>
      <c r="I149" s="305"/>
      <c r="J149" s="305" t="s">
        <v>777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781</v>
      </c>
      <c r="D151" s="288"/>
      <c r="E151" s="288"/>
      <c r="F151" s="341" t="s">
        <v>778</v>
      </c>
      <c r="G151" s="288"/>
      <c r="H151" s="340" t="s">
        <v>818</v>
      </c>
      <c r="I151" s="340" t="s">
        <v>780</v>
      </c>
      <c r="J151" s="340">
        <v>120</v>
      </c>
      <c r="K151" s="336"/>
    </row>
    <row r="152" spans="2:11" s="1" customFormat="1" ht="15" customHeight="1">
      <c r="B152" s="313"/>
      <c r="C152" s="340" t="s">
        <v>827</v>
      </c>
      <c r="D152" s="288"/>
      <c r="E152" s="288"/>
      <c r="F152" s="341" t="s">
        <v>778</v>
      </c>
      <c r="G152" s="288"/>
      <c r="H152" s="340" t="s">
        <v>838</v>
      </c>
      <c r="I152" s="340" t="s">
        <v>780</v>
      </c>
      <c r="J152" s="340" t="s">
        <v>829</v>
      </c>
      <c r="K152" s="336"/>
    </row>
    <row r="153" spans="2:11" s="1" customFormat="1" ht="15" customHeight="1">
      <c r="B153" s="313"/>
      <c r="C153" s="340" t="s">
        <v>726</v>
      </c>
      <c r="D153" s="288"/>
      <c r="E153" s="288"/>
      <c r="F153" s="341" t="s">
        <v>778</v>
      </c>
      <c r="G153" s="288"/>
      <c r="H153" s="340" t="s">
        <v>839</v>
      </c>
      <c r="I153" s="340" t="s">
        <v>780</v>
      </c>
      <c r="J153" s="340" t="s">
        <v>829</v>
      </c>
      <c r="K153" s="336"/>
    </row>
    <row r="154" spans="2:11" s="1" customFormat="1" ht="15" customHeight="1">
      <c r="B154" s="313"/>
      <c r="C154" s="340" t="s">
        <v>783</v>
      </c>
      <c r="D154" s="288"/>
      <c r="E154" s="288"/>
      <c r="F154" s="341" t="s">
        <v>784</v>
      </c>
      <c r="G154" s="288"/>
      <c r="H154" s="340" t="s">
        <v>818</v>
      </c>
      <c r="I154" s="340" t="s">
        <v>780</v>
      </c>
      <c r="J154" s="340">
        <v>50</v>
      </c>
      <c r="K154" s="336"/>
    </row>
    <row r="155" spans="2:11" s="1" customFormat="1" ht="15" customHeight="1">
      <c r="B155" s="313"/>
      <c r="C155" s="340" t="s">
        <v>786</v>
      </c>
      <c r="D155" s="288"/>
      <c r="E155" s="288"/>
      <c r="F155" s="341" t="s">
        <v>778</v>
      </c>
      <c r="G155" s="288"/>
      <c r="H155" s="340" t="s">
        <v>818</v>
      </c>
      <c r="I155" s="340" t="s">
        <v>788</v>
      </c>
      <c r="J155" s="340"/>
      <c r="K155" s="336"/>
    </row>
    <row r="156" spans="2:11" s="1" customFormat="1" ht="15" customHeight="1">
      <c r="B156" s="313"/>
      <c r="C156" s="340" t="s">
        <v>797</v>
      </c>
      <c r="D156" s="288"/>
      <c r="E156" s="288"/>
      <c r="F156" s="341" t="s">
        <v>784</v>
      </c>
      <c r="G156" s="288"/>
      <c r="H156" s="340" t="s">
        <v>818</v>
      </c>
      <c r="I156" s="340" t="s">
        <v>780</v>
      </c>
      <c r="J156" s="340">
        <v>50</v>
      </c>
      <c r="K156" s="336"/>
    </row>
    <row r="157" spans="2:11" s="1" customFormat="1" ht="15" customHeight="1">
      <c r="B157" s="313"/>
      <c r="C157" s="340" t="s">
        <v>805</v>
      </c>
      <c r="D157" s="288"/>
      <c r="E157" s="288"/>
      <c r="F157" s="341" t="s">
        <v>784</v>
      </c>
      <c r="G157" s="288"/>
      <c r="H157" s="340" t="s">
        <v>818</v>
      </c>
      <c r="I157" s="340" t="s">
        <v>780</v>
      </c>
      <c r="J157" s="340">
        <v>50</v>
      </c>
      <c r="K157" s="336"/>
    </row>
    <row r="158" spans="2:11" s="1" customFormat="1" ht="15" customHeight="1">
      <c r="B158" s="313"/>
      <c r="C158" s="340" t="s">
        <v>803</v>
      </c>
      <c r="D158" s="288"/>
      <c r="E158" s="288"/>
      <c r="F158" s="341" t="s">
        <v>784</v>
      </c>
      <c r="G158" s="288"/>
      <c r="H158" s="340" t="s">
        <v>818</v>
      </c>
      <c r="I158" s="340" t="s">
        <v>780</v>
      </c>
      <c r="J158" s="340">
        <v>50</v>
      </c>
      <c r="K158" s="336"/>
    </row>
    <row r="159" spans="2:11" s="1" customFormat="1" ht="15" customHeight="1">
      <c r="B159" s="313"/>
      <c r="C159" s="340" t="s">
        <v>99</v>
      </c>
      <c r="D159" s="288"/>
      <c r="E159" s="288"/>
      <c r="F159" s="341" t="s">
        <v>778</v>
      </c>
      <c r="G159" s="288"/>
      <c r="H159" s="340" t="s">
        <v>840</v>
      </c>
      <c r="I159" s="340" t="s">
        <v>780</v>
      </c>
      <c r="J159" s="340" t="s">
        <v>841</v>
      </c>
      <c r="K159" s="336"/>
    </row>
    <row r="160" spans="2:11" s="1" customFormat="1" ht="15" customHeight="1">
      <c r="B160" s="313"/>
      <c r="C160" s="340" t="s">
        <v>842</v>
      </c>
      <c r="D160" s="288"/>
      <c r="E160" s="288"/>
      <c r="F160" s="341" t="s">
        <v>778</v>
      </c>
      <c r="G160" s="288"/>
      <c r="H160" s="340" t="s">
        <v>843</v>
      </c>
      <c r="I160" s="340" t="s">
        <v>813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844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772</v>
      </c>
      <c r="D166" s="303"/>
      <c r="E166" s="303"/>
      <c r="F166" s="303" t="s">
        <v>773</v>
      </c>
      <c r="G166" s="345"/>
      <c r="H166" s="346" t="s">
        <v>64</v>
      </c>
      <c r="I166" s="346" t="s">
        <v>67</v>
      </c>
      <c r="J166" s="303" t="s">
        <v>774</v>
      </c>
      <c r="K166" s="280"/>
    </row>
    <row r="167" spans="2:11" s="1" customFormat="1" ht="17.25" customHeight="1">
      <c r="B167" s="281"/>
      <c r="C167" s="305" t="s">
        <v>775</v>
      </c>
      <c r="D167" s="305"/>
      <c r="E167" s="305"/>
      <c r="F167" s="306" t="s">
        <v>776</v>
      </c>
      <c r="G167" s="347"/>
      <c r="H167" s="348"/>
      <c r="I167" s="348"/>
      <c r="J167" s="305" t="s">
        <v>777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781</v>
      </c>
      <c r="D169" s="288"/>
      <c r="E169" s="288"/>
      <c r="F169" s="311" t="s">
        <v>778</v>
      </c>
      <c r="G169" s="288"/>
      <c r="H169" s="288" t="s">
        <v>818</v>
      </c>
      <c r="I169" s="288" t="s">
        <v>780</v>
      </c>
      <c r="J169" s="288">
        <v>120</v>
      </c>
      <c r="K169" s="336"/>
    </row>
    <row r="170" spans="2:11" s="1" customFormat="1" ht="15" customHeight="1">
      <c r="B170" s="313"/>
      <c r="C170" s="288" t="s">
        <v>827</v>
      </c>
      <c r="D170" s="288"/>
      <c r="E170" s="288"/>
      <c r="F170" s="311" t="s">
        <v>778</v>
      </c>
      <c r="G170" s="288"/>
      <c r="H170" s="288" t="s">
        <v>828</v>
      </c>
      <c r="I170" s="288" t="s">
        <v>780</v>
      </c>
      <c r="J170" s="288" t="s">
        <v>829</v>
      </c>
      <c r="K170" s="336"/>
    </row>
    <row r="171" spans="2:11" s="1" customFormat="1" ht="15" customHeight="1">
      <c r="B171" s="313"/>
      <c r="C171" s="288" t="s">
        <v>726</v>
      </c>
      <c r="D171" s="288"/>
      <c r="E171" s="288"/>
      <c r="F171" s="311" t="s">
        <v>778</v>
      </c>
      <c r="G171" s="288"/>
      <c r="H171" s="288" t="s">
        <v>845</v>
      </c>
      <c r="I171" s="288" t="s">
        <v>780</v>
      </c>
      <c r="J171" s="288" t="s">
        <v>829</v>
      </c>
      <c r="K171" s="336"/>
    </row>
    <row r="172" spans="2:11" s="1" customFormat="1" ht="15" customHeight="1">
      <c r="B172" s="313"/>
      <c r="C172" s="288" t="s">
        <v>783</v>
      </c>
      <c r="D172" s="288"/>
      <c r="E172" s="288"/>
      <c r="F172" s="311" t="s">
        <v>784</v>
      </c>
      <c r="G172" s="288"/>
      <c r="H172" s="288" t="s">
        <v>845</v>
      </c>
      <c r="I172" s="288" t="s">
        <v>780</v>
      </c>
      <c r="J172" s="288">
        <v>50</v>
      </c>
      <c r="K172" s="336"/>
    </row>
    <row r="173" spans="2:11" s="1" customFormat="1" ht="15" customHeight="1">
      <c r="B173" s="313"/>
      <c r="C173" s="288" t="s">
        <v>786</v>
      </c>
      <c r="D173" s="288"/>
      <c r="E173" s="288"/>
      <c r="F173" s="311" t="s">
        <v>778</v>
      </c>
      <c r="G173" s="288"/>
      <c r="H173" s="288" t="s">
        <v>845</v>
      </c>
      <c r="I173" s="288" t="s">
        <v>788</v>
      </c>
      <c r="J173" s="288"/>
      <c r="K173" s="336"/>
    </row>
    <row r="174" spans="2:11" s="1" customFormat="1" ht="15" customHeight="1">
      <c r="B174" s="313"/>
      <c r="C174" s="288" t="s">
        <v>797</v>
      </c>
      <c r="D174" s="288"/>
      <c r="E174" s="288"/>
      <c r="F174" s="311" t="s">
        <v>784</v>
      </c>
      <c r="G174" s="288"/>
      <c r="H174" s="288" t="s">
        <v>845</v>
      </c>
      <c r="I174" s="288" t="s">
        <v>780</v>
      </c>
      <c r="J174" s="288">
        <v>50</v>
      </c>
      <c r="K174" s="336"/>
    </row>
    <row r="175" spans="2:11" s="1" customFormat="1" ht="15" customHeight="1">
      <c r="B175" s="313"/>
      <c r="C175" s="288" t="s">
        <v>805</v>
      </c>
      <c r="D175" s="288"/>
      <c r="E175" s="288"/>
      <c r="F175" s="311" t="s">
        <v>784</v>
      </c>
      <c r="G175" s="288"/>
      <c r="H175" s="288" t="s">
        <v>845</v>
      </c>
      <c r="I175" s="288" t="s">
        <v>780</v>
      </c>
      <c r="J175" s="288">
        <v>50</v>
      </c>
      <c r="K175" s="336"/>
    </row>
    <row r="176" spans="2:11" s="1" customFormat="1" ht="15" customHeight="1">
      <c r="B176" s="313"/>
      <c r="C176" s="288" t="s">
        <v>803</v>
      </c>
      <c r="D176" s="288"/>
      <c r="E176" s="288"/>
      <c r="F176" s="311" t="s">
        <v>784</v>
      </c>
      <c r="G176" s="288"/>
      <c r="H176" s="288" t="s">
        <v>845</v>
      </c>
      <c r="I176" s="288" t="s">
        <v>780</v>
      </c>
      <c r="J176" s="288">
        <v>50</v>
      </c>
      <c r="K176" s="336"/>
    </row>
    <row r="177" spans="2:11" s="1" customFormat="1" ht="15" customHeight="1">
      <c r="B177" s="313"/>
      <c r="C177" s="288" t="s">
        <v>115</v>
      </c>
      <c r="D177" s="288"/>
      <c r="E177" s="288"/>
      <c r="F177" s="311" t="s">
        <v>778</v>
      </c>
      <c r="G177" s="288"/>
      <c r="H177" s="288" t="s">
        <v>846</v>
      </c>
      <c r="I177" s="288" t="s">
        <v>847</v>
      </c>
      <c r="J177" s="288"/>
      <c r="K177" s="336"/>
    </row>
    <row r="178" spans="2:11" s="1" customFormat="1" ht="15" customHeight="1">
      <c r="B178" s="313"/>
      <c r="C178" s="288" t="s">
        <v>67</v>
      </c>
      <c r="D178" s="288"/>
      <c r="E178" s="288"/>
      <c r="F178" s="311" t="s">
        <v>778</v>
      </c>
      <c r="G178" s="288"/>
      <c r="H178" s="288" t="s">
        <v>848</v>
      </c>
      <c r="I178" s="288" t="s">
        <v>849</v>
      </c>
      <c r="J178" s="288">
        <v>1</v>
      </c>
      <c r="K178" s="336"/>
    </row>
    <row r="179" spans="2:11" s="1" customFormat="1" ht="15" customHeight="1">
      <c r="B179" s="313"/>
      <c r="C179" s="288" t="s">
        <v>63</v>
      </c>
      <c r="D179" s="288"/>
      <c r="E179" s="288"/>
      <c r="F179" s="311" t="s">
        <v>778</v>
      </c>
      <c r="G179" s="288"/>
      <c r="H179" s="288" t="s">
        <v>850</v>
      </c>
      <c r="I179" s="288" t="s">
        <v>780</v>
      </c>
      <c r="J179" s="288">
        <v>20</v>
      </c>
      <c r="K179" s="336"/>
    </row>
    <row r="180" spans="2:11" s="1" customFormat="1" ht="15" customHeight="1">
      <c r="B180" s="313"/>
      <c r="C180" s="288" t="s">
        <v>64</v>
      </c>
      <c r="D180" s="288"/>
      <c r="E180" s="288"/>
      <c r="F180" s="311" t="s">
        <v>778</v>
      </c>
      <c r="G180" s="288"/>
      <c r="H180" s="288" t="s">
        <v>851</v>
      </c>
      <c r="I180" s="288" t="s">
        <v>780</v>
      </c>
      <c r="J180" s="288">
        <v>255</v>
      </c>
      <c r="K180" s="336"/>
    </row>
    <row r="181" spans="2:11" s="1" customFormat="1" ht="15" customHeight="1">
      <c r="B181" s="313"/>
      <c r="C181" s="288" t="s">
        <v>116</v>
      </c>
      <c r="D181" s="288"/>
      <c r="E181" s="288"/>
      <c r="F181" s="311" t="s">
        <v>778</v>
      </c>
      <c r="G181" s="288"/>
      <c r="H181" s="288" t="s">
        <v>742</v>
      </c>
      <c r="I181" s="288" t="s">
        <v>780</v>
      </c>
      <c r="J181" s="288">
        <v>10</v>
      </c>
      <c r="K181" s="336"/>
    </row>
    <row r="182" spans="2:11" s="1" customFormat="1" ht="15" customHeight="1">
      <c r="B182" s="313"/>
      <c r="C182" s="288" t="s">
        <v>117</v>
      </c>
      <c r="D182" s="288"/>
      <c r="E182" s="288"/>
      <c r="F182" s="311" t="s">
        <v>778</v>
      </c>
      <c r="G182" s="288"/>
      <c r="H182" s="288" t="s">
        <v>852</v>
      </c>
      <c r="I182" s="288" t="s">
        <v>813</v>
      </c>
      <c r="J182" s="288"/>
      <c r="K182" s="336"/>
    </row>
    <row r="183" spans="2:11" s="1" customFormat="1" ht="15" customHeight="1">
      <c r="B183" s="313"/>
      <c r="C183" s="288" t="s">
        <v>853</v>
      </c>
      <c r="D183" s="288"/>
      <c r="E183" s="288"/>
      <c r="F183" s="311" t="s">
        <v>778</v>
      </c>
      <c r="G183" s="288"/>
      <c r="H183" s="288" t="s">
        <v>854</v>
      </c>
      <c r="I183" s="288" t="s">
        <v>813</v>
      </c>
      <c r="J183" s="288"/>
      <c r="K183" s="336"/>
    </row>
    <row r="184" spans="2:11" s="1" customFormat="1" ht="15" customHeight="1">
      <c r="B184" s="313"/>
      <c r="C184" s="288" t="s">
        <v>842</v>
      </c>
      <c r="D184" s="288"/>
      <c r="E184" s="288"/>
      <c r="F184" s="311" t="s">
        <v>778</v>
      </c>
      <c r="G184" s="288"/>
      <c r="H184" s="288" t="s">
        <v>855</v>
      </c>
      <c r="I184" s="288" t="s">
        <v>813</v>
      </c>
      <c r="J184" s="288"/>
      <c r="K184" s="336"/>
    </row>
    <row r="185" spans="2:11" s="1" customFormat="1" ht="15" customHeight="1">
      <c r="B185" s="313"/>
      <c r="C185" s="288" t="s">
        <v>119</v>
      </c>
      <c r="D185" s="288"/>
      <c r="E185" s="288"/>
      <c r="F185" s="311" t="s">
        <v>784</v>
      </c>
      <c r="G185" s="288"/>
      <c r="H185" s="288" t="s">
        <v>856</v>
      </c>
      <c r="I185" s="288" t="s">
        <v>780</v>
      </c>
      <c r="J185" s="288">
        <v>50</v>
      </c>
      <c r="K185" s="336"/>
    </row>
    <row r="186" spans="2:11" s="1" customFormat="1" ht="15" customHeight="1">
      <c r="B186" s="313"/>
      <c r="C186" s="288" t="s">
        <v>857</v>
      </c>
      <c r="D186" s="288"/>
      <c r="E186" s="288"/>
      <c r="F186" s="311" t="s">
        <v>784</v>
      </c>
      <c r="G186" s="288"/>
      <c r="H186" s="288" t="s">
        <v>858</v>
      </c>
      <c r="I186" s="288" t="s">
        <v>859</v>
      </c>
      <c r="J186" s="288"/>
      <c r="K186" s="336"/>
    </row>
    <row r="187" spans="2:11" s="1" customFormat="1" ht="15" customHeight="1">
      <c r="B187" s="313"/>
      <c r="C187" s="288" t="s">
        <v>860</v>
      </c>
      <c r="D187" s="288"/>
      <c r="E187" s="288"/>
      <c r="F187" s="311" t="s">
        <v>784</v>
      </c>
      <c r="G187" s="288"/>
      <c r="H187" s="288" t="s">
        <v>861</v>
      </c>
      <c r="I187" s="288" t="s">
        <v>859</v>
      </c>
      <c r="J187" s="288"/>
      <c r="K187" s="336"/>
    </row>
    <row r="188" spans="2:11" s="1" customFormat="1" ht="15" customHeight="1">
      <c r="B188" s="313"/>
      <c r="C188" s="288" t="s">
        <v>862</v>
      </c>
      <c r="D188" s="288"/>
      <c r="E188" s="288"/>
      <c r="F188" s="311" t="s">
        <v>784</v>
      </c>
      <c r="G188" s="288"/>
      <c r="H188" s="288" t="s">
        <v>863</v>
      </c>
      <c r="I188" s="288" t="s">
        <v>859</v>
      </c>
      <c r="J188" s="288"/>
      <c r="K188" s="336"/>
    </row>
    <row r="189" spans="2:11" s="1" customFormat="1" ht="15" customHeight="1">
      <c r="B189" s="313"/>
      <c r="C189" s="349" t="s">
        <v>864</v>
      </c>
      <c r="D189" s="288"/>
      <c r="E189" s="288"/>
      <c r="F189" s="311" t="s">
        <v>784</v>
      </c>
      <c r="G189" s="288"/>
      <c r="H189" s="288" t="s">
        <v>865</v>
      </c>
      <c r="I189" s="288" t="s">
        <v>866</v>
      </c>
      <c r="J189" s="350" t="s">
        <v>867</v>
      </c>
      <c r="K189" s="336"/>
    </row>
    <row r="190" spans="2:11" s="1" customFormat="1" ht="15" customHeight="1">
      <c r="B190" s="313"/>
      <c r="C190" s="349" t="s">
        <v>52</v>
      </c>
      <c r="D190" s="288"/>
      <c r="E190" s="288"/>
      <c r="F190" s="311" t="s">
        <v>778</v>
      </c>
      <c r="G190" s="288"/>
      <c r="H190" s="285" t="s">
        <v>868</v>
      </c>
      <c r="I190" s="288" t="s">
        <v>869</v>
      </c>
      <c r="J190" s="288"/>
      <c r="K190" s="336"/>
    </row>
    <row r="191" spans="2:11" s="1" customFormat="1" ht="15" customHeight="1">
      <c r="B191" s="313"/>
      <c r="C191" s="349" t="s">
        <v>870</v>
      </c>
      <c r="D191" s="288"/>
      <c r="E191" s="288"/>
      <c r="F191" s="311" t="s">
        <v>778</v>
      </c>
      <c r="G191" s="288"/>
      <c r="H191" s="288" t="s">
        <v>871</v>
      </c>
      <c r="I191" s="288" t="s">
        <v>813</v>
      </c>
      <c r="J191" s="288"/>
      <c r="K191" s="336"/>
    </row>
    <row r="192" spans="2:11" s="1" customFormat="1" ht="15" customHeight="1">
      <c r="B192" s="313"/>
      <c r="C192" s="349" t="s">
        <v>872</v>
      </c>
      <c r="D192" s="288"/>
      <c r="E192" s="288"/>
      <c r="F192" s="311" t="s">
        <v>778</v>
      </c>
      <c r="G192" s="288"/>
      <c r="H192" s="288" t="s">
        <v>873</v>
      </c>
      <c r="I192" s="288" t="s">
        <v>813</v>
      </c>
      <c r="J192" s="288"/>
      <c r="K192" s="336"/>
    </row>
    <row r="193" spans="2:11" s="1" customFormat="1" ht="15" customHeight="1">
      <c r="B193" s="313"/>
      <c r="C193" s="349" t="s">
        <v>874</v>
      </c>
      <c r="D193" s="288"/>
      <c r="E193" s="288"/>
      <c r="F193" s="311" t="s">
        <v>784</v>
      </c>
      <c r="G193" s="288"/>
      <c r="H193" s="288" t="s">
        <v>875</v>
      </c>
      <c r="I193" s="288" t="s">
        <v>813</v>
      </c>
      <c r="J193" s="288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pans="2:11" s="1" customFormat="1" ht="21">
      <c r="B199" s="278"/>
      <c r="C199" s="279" t="s">
        <v>876</v>
      </c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5.5" customHeight="1">
      <c r="B200" s="278"/>
      <c r="C200" s="352" t="s">
        <v>877</v>
      </c>
      <c r="D200" s="352"/>
      <c r="E200" s="352"/>
      <c r="F200" s="352" t="s">
        <v>878</v>
      </c>
      <c r="G200" s="353"/>
      <c r="H200" s="352" t="s">
        <v>879</v>
      </c>
      <c r="I200" s="352"/>
      <c r="J200" s="352"/>
      <c r="K200" s="280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88" t="s">
        <v>869</v>
      </c>
      <c r="D202" s="288"/>
      <c r="E202" s="288"/>
      <c r="F202" s="311" t="s">
        <v>53</v>
      </c>
      <c r="G202" s="288"/>
      <c r="H202" s="288" t="s">
        <v>880</v>
      </c>
      <c r="I202" s="288"/>
      <c r="J202" s="288"/>
      <c r="K202" s="336"/>
    </row>
    <row r="203" spans="2:11" s="1" customFormat="1" ht="15" customHeight="1">
      <c r="B203" s="313"/>
      <c r="C203" s="288"/>
      <c r="D203" s="288"/>
      <c r="E203" s="288"/>
      <c r="F203" s="311" t="s">
        <v>54</v>
      </c>
      <c r="G203" s="288"/>
      <c r="H203" s="288" t="s">
        <v>881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57</v>
      </c>
      <c r="G204" s="288"/>
      <c r="H204" s="288" t="s">
        <v>882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55</v>
      </c>
      <c r="G205" s="288"/>
      <c r="H205" s="288" t="s">
        <v>883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56</v>
      </c>
      <c r="G206" s="288"/>
      <c r="H206" s="288" t="s">
        <v>884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/>
      <c r="G207" s="288"/>
      <c r="H207" s="288"/>
      <c r="I207" s="288"/>
      <c r="J207" s="288"/>
      <c r="K207" s="336"/>
    </row>
    <row r="208" spans="2:11" s="1" customFormat="1" ht="15" customHeight="1">
      <c r="B208" s="313"/>
      <c r="C208" s="288" t="s">
        <v>825</v>
      </c>
      <c r="D208" s="288"/>
      <c r="E208" s="288"/>
      <c r="F208" s="311" t="s">
        <v>89</v>
      </c>
      <c r="G208" s="288"/>
      <c r="H208" s="288" t="s">
        <v>885</v>
      </c>
      <c r="I208" s="288"/>
      <c r="J208" s="288"/>
      <c r="K208" s="336"/>
    </row>
    <row r="209" spans="2:11" s="1" customFormat="1" ht="15" customHeight="1">
      <c r="B209" s="313"/>
      <c r="C209" s="288"/>
      <c r="D209" s="288"/>
      <c r="E209" s="288"/>
      <c r="F209" s="311" t="s">
        <v>721</v>
      </c>
      <c r="G209" s="288"/>
      <c r="H209" s="288" t="s">
        <v>722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719</v>
      </c>
      <c r="G210" s="288"/>
      <c r="H210" s="288" t="s">
        <v>886</v>
      </c>
      <c r="I210" s="288"/>
      <c r="J210" s="288"/>
      <c r="K210" s="336"/>
    </row>
    <row r="211" spans="2:11" s="1" customFormat="1" ht="15" customHeight="1">
      <c r="B211" s="354"/>
      <c r="C211" s="288"/>
      <c r="D211" s="288"/>
      <c r="E211" s="288"/>
      <c r="F211" s="311" t="s">
        <v>93</v>
      </c>
      <c r="G211" s="349"/>
      <c r="H211" s="340" t="s">
        <v>723</v>
      </c>
      <c r="I211" s="340"/>
      <c r="J211" s="340"/>
      <c r="K211" s="355"/>
    </row>
    <row r="212" spans="2:11" s="1" customFormat="1" ht="15" customHeight="1">
      <c r="B212" s="354"/>
      <c r="C212" s="288"/>
      <c r="D212" s="288"/>
      <c r="E212" s="288"/>
      <c r="F212" s="311" t="s">
        <v>724</v>
      </c>
      <c r="G212" s="349"/>
      <c r="H212" s="340" t="s">
        <v>887</v>
      </c>
      <c r="I212" s="340"/>
      <c r="J212" s="340"/>
      <c r="K212" s="355"/>
    </row>
    <row r="213" spans="2:11" s="1" customFormat="1" ht="15" customHeight="1">
      <c r="B213" s="354"/>
      <c r="C213" s="288"/>
      <c r="D213" s="288"/>
      <c r="E213" s="288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88" t="s">
        <v>849</v>
      </c>
      <c r="D214" s="288"/>
      <c r="E214" s="288"/>
      <c r="F214" s="311">
        <v>1</v>
      </c>
      <c r="G214" s="349"/>
      <c r="H214" s="340" t="s">
        <v>888</v>
      </c>
      <c r="I214" s="340"/>
      <c r="J214" s="340"/>
      <c r="K214" s="355"/>
    </row>
    <row r="215" spans="2:11" s="1" customFormat="1" ht="15" customHeight="1">
      <c r="B215" s="354"/>
      <c r="C215" s="288"/>
      <c r="D215" s="288"/>
      <c r="E215" s="288"/>
      <c r="F215" s="311">
        <v>2</v>
      </c>
      <c r="G215" s="349"/>
      <c r="H215" s="340" t="s">
        <v>889</v>
      </c>
      <c r="I215" s="340"/>
      <c r="J215" s="340"/>
      <c r="K215" s="355"/>
    </row>
    <row r="216" spans="2:11" s="1" customFormat="1" ht="15" customHeight="1">
      <c r="B216" s="354"/>
      <c r="C216" s="288"/>
      <c r="D216" s="288"/>
      <c r="E216" s="288"/>
      <c r="F216" s="311">
        <v>3</v>
      </c>
      <c r="G216" s="349"/>
      <c r="H216" s="340" t="s">
        <v>890</v>
      </c>
      <c r="I216" s="340"/>
      <c r="J216" s="340"/>
      <c r="K216" s="355"/>
    </row>
    <row r="217" spans="2:11" s="1" customFormat="1" ht="15" customHeight="1">
      <c r="B217" s="354"/>
      <c r="C217" s="288"/>
      <c r="D217" s="288"/>
      <c r="E217" s="288"/>
      <c r="F217" s="311">
        <v>4</v>
      </c>
      <c r="G217" s="349"/>
      <c r="H217" s="340" t="s">
        <v>891</v>
      </c>
      <c r="I217" s="340"/>
      <c r="J217" s="340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magpieHP\vlada</cp:lastModifiedBy>
  <dcterms:created xsi:type="dcterms:W3CDTF">2022-08-24T09:01:24Z</dcterms:created>
  <dcterms:modified xsi:type="dcterms:W3CDTF">2022-08-24T09:01:28Z</dcterms:modified>
  <cp:category/>
  <cp:version/>
  <cp:contentType/>
  <cp:contentStatus/>
</cp:coreProperties>
</file>