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kapový chodník" sheetId="2" r:id="rId2"/>
    <sheet name="02 - Zateplení fasády vel..." sheetId="3" r:id="rId3"/>
    <sheet name="03 - Zateplení střechy šaten" sheetId="4" r:id="rId4"/>
    <sheet name="04 - Vedlejší náklady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Okapový chodník'!$C$123:$K$289</definedName>
    <definedName name="_xlnm.Print_Area" localSheetId="1">'01 - Okapový chodník'!$C$4:$J$76,'01 - Okapový chodník'!$C$82:$J$105,'01 - Okapový chodník'!$C$111:$K$289</definedName>
    <definedName name="_xlnm.Print_Titles" localSheetId="1">'01 - Okapový chodník'!$123:$123</definedName>
    <definedName name="_xlnm._FilterDatabase" localSheetId="2" hidden="1">'02 - Zateplení fasády vel...'!$C$129:$K$535</definedName>
    <definedName name="_xlnm.Print_Area" localSheetId="2">'02 - Zateplení fasády vel...'!$C$4:$J$76,'02 - Zateplení fasády vel...'!$C$82:$J$111,'02 - Zateplení fasády vel...'!$C$117:$K$535</definedName>
    <definedName name="_xlnm.Print_Titles" localSheetId="2">'02 - Zateplení fasády vel...'!$129:$129</definedName>
    <definedName name="_xlnm._FilterDatabase" localSheetId="3" hidden="1">'03 - Zateplení střechy šaten'!$C$128:$K$300</definedName>
    <definedName name="_xlnm.Print_Area" localSheetId="3">'03 - Zateplení střechy šaten'!$C$4:$J$76,'03 - Zateplení střechy šaten'!$C$82:$J$110,'03 - Zateplení střechy šaten'!$C$116:$K$300</definedName>
    <definedName name="_xlnm.Print_Titles" localSheetId="3">'03 - Zateplení střechy šaten'!$128:$128</definedName>
    <definedName name="_xlnm._FilterDatabase" localSheetId="4" hidden="1">'04 - Vedlejší náklady'!$C$117:$K$123</definedName>
    <definedName name="_xlnm.Print_Area" localSheetId="4">'04 - Vedlejší náklady'!$C$4:$J$76,'04 - Vedlejší náklady'!$C$82:$J$99,'04 - Vedlejší náklady'!$C$105:$K$123</definedName>
    <definedName name="_xlnm.Print_Titles" localSheetId="4">'04 - Vedlejší náklady'!$117:$117</definedName>
    <definedName name="_xlnm.Print_Area" localSheetId="5">'Seznam figur'!$C$4:$G$52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2"/>
  <c r="E110"/>
  <c r="J92"/>
  <c r="F89"/>
  <c r="E87"/>
  <c r="J21"/>
  <c r="E21"/>
  <c r="J114"/>
  <c r="J20"/>
  <c r="J18"/>
  <c r="E18"/>
  <c r="F115"/>
  <c r="J17"/>
  <c r="J15"/>
  <c r="E15"/>
  <c r="F91"/>
  <c r="J14"/>
  <c r="J12"/>
  <c r="J89"/>
  <c r="E7"/>
  <c r="E85"/>
  <c i="4" r="J37"/>
  <c r="J36"/>
  <c i="1" r="AY97"/>
  <c i="4" r="J35"/>
  <c i="1" r="AX97"/>
  <c i="4"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T257"/>
  <c r="R258"/>
  <c r="R257"/>
  <c r="P258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F123"/>
  <c r="E121"/>
  <c r="J92"/>
  <c r="F89"/>
  <c r="E87"/>
  <c r="J21"/>
  <c r="E21"/>
  <c r="J91"/>
  <c r="J20"/>
  <c r="J18"/>
  <c r="E18"/>
  <c r="F92"/>
  <c r="J17"/>
  <c r="J15"/>
  <c r="E15"/>
  <c r="F125"/>
  <c r="J14"/>
  <c r="J12"/>
  <c r="J123"/>
  <c r="E7"/>
  <c r="E85"/>
  <c i="3" r="J37"/>
  <c r="J36"/>
  <c i="1" r="AY96"/>
  <c i="3" r="J35"/>
  <c i="1" r="AX96"/>
  <c i="3" r="BI535"/>
  <c r="BH535"/>
  <c r="BG535"/>
  <c r="BF535"/>
  <c r="T535"/>
  <c r="R535"/>
  <c r="P535"/>
  <c r="BI532"/>
  <c r="BH532"/>
  <c r="BG532"/>
  <c r="BF532"/>
  <c r="T532"/>
  <c r="R532"/>
  <c r="P532"/>
  <c r="BI531"/>
  <c r="BH531"/>
  <c r="BG531"/>
  <c r="BF531"/>
  <c r="T531"/>
  <c r="R531"/>
  <c r="P531"/>
  <c r="BI528"/>
  <c r="BH528"/>
  <c r="BG528"/>
  <c r="BF528"/>
  <c r="T528"/>
  <c r="R528"/>
  <c r="P528"/>
  <c r="BI522"/>
  <c r="BH522"/>
  <c r="BG522"/>
  <c r="BF522"/>
  <c r="T522"/>
  <c r="R522"/>
  <c r="P522"/>
  <c r="BI520"/>
  <c r="BH520"/>
  <c r="BG520"/>
  <c r="BF520"/>
  <c r="T520"/>
  <c r="R520"/>
  <c r="P520"/>
  <c r="BI514"/>
  <c r="BH514"/>
  <c r="BG514"/>
  <c r="BF514"/>
  <c r="T514"/>
  <c r="R514"/>
  <c r="P514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75"/>
  <c r="BH475"/>
  <c r="BG475"/>
  <c r="BF475"/>
  <c r="T475"/>
  <c r="R475"/>
  <c r="P475"/>
  <c r="BI473"/>
  <c r="BH473"/>
  <c r="BG473"/>
  <c r="BF473"/>
  <c r="T473"/>
  <c r="R473"/>
  <c r="P473"/>
  <c r="BI467"/>
  <c r="BH467"/>
  <c r="BG467"/>
  <c r="BF467"/>
  <c r="T467"/>
  <c r="R467"/>
  <c r="P467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39"/>
  <c r="BH439"/>
  <c r="BG439"/>
  <c r="BF439"/>
  <c r="T439"/>
  <c r="R439"/>
  <c r="P439"/>
  <c r="BI433"/>
  <c r="BH433"/>
  <c r="BG433"/>
  <c r="BF433"/>
  <c r="T433"/>
  <c r="R433"/>
  <c r="P433"/>
  <c r="BI427"/>
  <c r="BH427"/>
  <c r="BG427"/>
  <c r="BF427"/>
  <c r="T427"/>
  <c r="R427"/>
  <c r="P427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T382"/>
  <c r="R383"/>
  <c r="R382"/>
  <c r="P383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4"/>
  <c r="BH344"/>
  <c r="BG344"/>
  <c r="BF344"/>
  <c r="T344"/>
  <c r="R344"/>
  <c r="P344"/>
  <c r="BI341"/>
  <c r="BH341"/>
  <c r="BG341"/>
  <c r="BF341"/>
  <c r="T341"/>
  <c r="R341"/>
  <c r="P341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89"/>
  <c r="BH289"/>
  <c r="BG289"/>
  <c r="BF289"/>
  <c r="T289"/>
  <c r="R289"/>
  <c r="P289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2"/>
  <c r="BH272"/>
  <c r="BG272"/>
  <c r="BF272"/>
  <c r="T272"/>
  <c r="R272"/>
  <c r="P272"/>
  <c r="BI266"/>
  <c r="BH266"/>
  <c r="BG266"/>
  <c r="BF266"/>
  <c r="T266"/>
  <c r="R266"/>
  <c r="P266"/>
  <c r="BI263"/>
  <c r="BH263"/>
  <c r="BG263"/>
  <c r="BF263"/>
  <c r="T263"/>
  <c r="R263"/>
  <c r="P263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14"/>
  <c r="BH214"/>
  <c r="BG214"/>
  <c r="BF214"/>
  <c r="T214"/>
  <c r="R214"/>
  <c r="P214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J127"/>
  <c r="F124"/>
  <c r="E122"/>
  <c r="J92"/>
  <c r="F89"/>
  <c r="E87"/>
  <c r="J21"/>
  <c r="E21"/>
  <c r="J91"/>
  <c r="J20"/>
  <c r="J18"/>
  <c r="E18"/>
  <c r="F92"/>
  <c r="J17"/>
  <c r="J15"/>
  <c r="E15"/>
  <c r="F126"/>
  <c r="J14"/>
  <c r="J12"/>
  <c r="J124"/>
  <c r="E7"/>
  <c r="E85"/>
  <c i="2" r="J37"/>
  <c r="J36"/>
  <c i="1" r="AY95"/>
  <c i="2" r="J35"/>
  <c i="1" r="AX95"/>
  <c i="2"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4"/>
  <c r="BH254"/>
  <c r="BG254"/>
  <c r="BF254"/>
  <c r="T254"/>
  <c r="R254"/>
  <c r="P254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18"/>
  <c r="BH218"/>
  <c r="BG218"/>
  <c r="BF218"/>
  <c r="T218"/>
  <c r="R218"/>
  <c r="P218"/>
  <c r="BI216"/>
  <c r="BH216"/>
  <c r="BG216"/>
  <c r="BF216"/>
  <c r="T216"/>
  <c r="R216"/>
  <c r="P216"/>
  <c r="BI208"/>
  <c r="BH208"/>
  <c r="BG208"/>
  <c r="BF208"/>
  <c r="T208"/>
  <c r="R208"/>
  <c r="P208"/>
  <c r="BI200"/>
  <c r="BH200"/>
  <c r="BG200"/>
  <c r="BF200"/>
  <c r="T200"/>
  <c r="R200"/>
  <c r="P200"/>
  <c r="BI191"/>
  <c r="BH191"/>
  <c r="BG191"/>
  <c r="BF191"/>
  <c r="T191"/>
  <c r="R191"/>
  <c r="P191"/>
  <c r="BI183"/>
  <c r="BH183"/>
  <c r="BG183"/>
  <c r="BF183"/>
  <c r="T183"/>
  <c r="R183"/>
  <c r="P183"/>
  <c r="BI175"/>
  <c r="BH175"/>
  <c r="BG175"/>
  <c r="BF175"/>
  <c r="T175"/>
  <c r="R175"/>
  <c r="P175"/>
  <c r="BI167"/>
  <c r="BH167"/>
  <c r="BG167"/>
  <c r="BF167"/>
  <c r="T167"/>
  <c r="R167"/>
  <c r="P167"/>
  <c r="BI159"/>
  <c r="BH159"/>
  <c r="BG159"/>
  <c r="BF159"/>
  <c r="T159"/>
  <c r="R159"/>
  <c r="P159"/>
  <c r="BI151"/>
  <c r="BH151"/>
  <c r="BG151"/>
  <c r="BF151"/>
  <c r="T151"/>
  <c r="R151"/>
  <c r="P151"/>
  <c r="BI143"/>
  <c r="BH143"/>
  <c r="BG143"/>
  <c r="BF143"/>
  <c r="T143"/>
  <c r="R143"/>
  <c r="P143"/>
  <c r="BI135"/>
  <c r="BH135"/>
  <c r="BG135"/>
  <c r="BF135"/>
  <c r="T135"/>
  <c r="R135"/>
  <c r="P135"/>
  <c r="BI127"/>
  <c r="BH127"/>
  <c r="BG127"/>
  <c r="BF127"/>
  <c r="T127"/>
  <c r="R127"/>
  <c r="P127"/>
  <c r="J121"/>
  <c r="F118"/>
  <c r="E116"/>
  <c r="J92"/>
  <c r="F89"/>
  <c r="E87"/>
  <c r="J21"/>
  <c r="E21"/>
  <c r="J120"/>
  <c r="J20"/>
  <c r="J18"/>
  <c r="E18"/>
  <c r="F121"/>
  <c r="J17"/>
  <c r="J15"/>
  <c r="E15"/>
  <c r="F120"/>
  <c r="J14"/>
  <c r="J12"/>
  <c r="J118"/>
  <c r="E7"/>
  <c r="E114"/>
  <c i="1" r="L90"/>
  <c r="AM90"/>
  <c r="AM89"/>
  <c r="L89"/>
  <c r="AM87"/>
  <c r="L87"/>
  <c r="L85"/>
  <c r="L84"/>
  <c i="2" r="F35"/>
  <c r="J238"/>
  <c r="BK232"/>
  <c r="BK226"/>
  <c r="J216"/>
  <c r="BK191"/>
  <c r="J175"/>
  <c r="J143"/>
  <c r="J135"/>
  <c r="J34"/>
  <c i="3" r="BK449"/>
  <c r="J398"/>
  <c r="J356"/>
  <c r="BK297"/>
  <c r="BK214"/>
  <c r="BK141"/>
  <c r="BK522"/>
  <c r="BK467"/>
  <c r="J376"/>
  <c r="J329"/>
  <c r="J187"/>
  <c r="BK535"/>
  <c r="J492"/>
  <c r="BK439"/>
  <c r="BK378"/>
  <c r="J247"/>
  <c r="J494"/>
  <c r="BK402"/>
  <c r="BK252"/>
  <c r="J495"/>
  <c r="J408"/>
  <c r="BK372"/>
  <c r="BK244"/>
  <c r="BK149"/>
  <c r="J411"/>
  <c r="BK326"/>
  <c r="BK169"/>
  <c r="J433"/>
  <c r="BK374"/>
  <c r="BK233"/>
  <c r="BK498"/>
  <c r="BK392"/>
  <c r="J341"/>
  <c r="BK240"/>
  <c i="4" r="BK277"/>
  <c r="BK216"/>
  <c r="J162"/>
  <c r="BK211"/>
  <c r="BK150"/>
  <c r="J256"/>
  <c r="J170"/>
  <c r="J138"/>
  <c r="BK264"/>
  <c r="J167"/>
  <c r="BK291"/>
  <c r="BK144"/>
  <c r="J248"/>
  <c r="J218"/>
  <c r="BK167"/>
  <c r="BK262"/>
  <c r="BK266"/>
  <c i="5" r="J122"/>
  <c i="2" r="F37"/>
  <c i="3" r="J449"/>
  <c r="J326"/>
  <c r="J252"/>
  <c r="J153"/>
  <c r="J504"/>
  <c r="J405"/>
  <c r="BK370"/>
  <c r="J214"/>
  <c r="BK433"/>
  <c r="J151"/>
  <c r="BK458"/>
  <c r="J402"/>
  <c r="J263"/>
  <c r="BK495"/>
  <c r="BK396"/>
  <c r="BK195"/>
  <c r="J490"/>
  <c r="J380"/>
  <c r="BK281"/>
  <c r="J157"/>
  <c r="BK455"/>
  <c r="J374"/>
  <c r="J272"/>
  <c r="BK187"/>
  <c i="4" r="J239"/>
  <c r="J188"/>
  <c r="BK188"/>
  <c r="J145"/>
  <c r="J260"/>
  <c r="J210"/>
  <c r="BK151"/>
  <c r="J277"/>
  <c r="BK220"/>
  <c r="J149"/>
  <c r="J251"/>
  <c r="BK132"/>
  <c r="BK245"/>
  <c r="J207"/>
  <c r="BK145"/>
  <c r="BK283"/>
  <c r="J150"/>
  <c r="J231"/>
  <c i="5" r="BK121"/>
  <c i="2" r="F34"/>
  <c r="J235"/>
  <c r="J229"/>
  <c r="J208"/>
  <c r="J191"/>
  <c r="BK167"/>
  <c r="BK159"/>
  <c r="J159"/>
  <c r="BK143"/>
  <c r="J127"/>
  <c i="3" r="J531"/>
  <c r="J498"/>
  <c r="BK473"/>
  <c r="BK414"/>
  <c r="BK387"/>
  <c r="J304"/>
  <c r="J244"/>
  <c r="J535"/>
  <c r="J501"/>
  <c r="BK385"/>
  <c r="J344"/>
  <c r="BK266"/>
  <c r="BK151"/>
  <c r="BK507"/>
  <c r="BK417"/>
  <c r="J281"/>
  <c r="BK528"/>
  <c r="J414"/>
  <c r="BK280"/>
  <c r="J522"/>
  <c r="J420"/>
  <c r="BK389"/>
  <c r="BK311"/>
  <c r="BK157"/>
  <c r="J487"/>
  <c r="J372"/>
  <c r="J266"/>
  <c r="BK492"/>
  <c r="J370"/>
  <c r="BK247"/>
  <c r="BK531"/>
  <c r="J417"/>
  <c r="J354"/>
  <c r="J177"/>
  <c i="4" r="J274"/>
  <c r="BK213"/>
  <c r="BK156"/>
  <c r="J185"/>
  <c r="BK280"/>
  <c r="BK203"/>
  <c r="J288"/>
  <c r="J245"/>
  <c r="J159"/>
  <c r="BK288"/>
  <c r="J190"/>
  <c r="J258"/>
  <c r="BK196"/>
  <c r="BK135"/>
  <c r="J199"/>
  <c r="J262"/>
  <c i="5" r="BK123"/>
  <c i="2" r="J270"/>
  <c r="BK246"/>
  <c r="J232"/>
  <c r="BK216"/>
  <c i="3" r="BK404"/>
  <c r="BK318"/>
  <c r="J236"/>
  <c r="J520"/>
  <c r="J386"/>
  <c r="J280"/>
  <c i="4" r="J296"/>
  <c r="BK223"/>
  <c r="J182"/>
  <c r="BK253"/>
  <c r="BK165"/>
  <c r="J135"/>
  <c r="BK190"/>
  <c r="BK141"/>
  <c r="BK272"/>
  <c r="BK176"/>
  <c r="J299"/>
  <c r="BK233"/>
  <c r="BK274"/>
  <c r="J226"/>
  <c r="J203"/>
  <c r="J144"/>
  <c r="BK210"/>
  <c r="BK293"/>
  <c i="5" r="J123"/>
  <c i="2" r="F36"/>
  <c r="BK235"/>
  <c r="BK231"/>
  <c r="J226"/>
  <c r="BK208"/>
  <c r="BK183"/>
  <c r="J151"/>
  <c r="BK127"/>
  <c i="3" r="BK513"/>
  <c r="J475"/>
  <c r="BK408"/>
  <c r="J334"/>
  <c r="BK182"/>
  <c r="BK520"/>
  <c r="J415"/>
  <c r="BK356"/>
  <c r="BK289"/>
  <c r="J514"/>
  <c r="J467"/>
  <c r="BK383"/>
  <c r="BK263"/>
  <c r="J452"/>
  <c r="BK380"/>
  <c r="BK153"/>
  <c r="BK501"/>
  <c r="BK427"/>
  <c r="BK405"/>
  <c r="BK354"/>
  <c r="J233"/>
  <c r="J528"/>
  <c r="J458"/>
  <c r="J351"/>
  <c r="J182"/>
  <c r="J507"/>
  <c r="BK386"/>
  <c r="J289"/>
  <c r="BK161"/>
  <c r="BK487"/>
  <c r="BK376"/>
  <c r="J311"/>
  <c r="BK133"/>
  <c i="4" r="BK251"/>
  <c r="BK170"/>
  <c r="BK248"/>
  <c r="J141"/>
  <c r="J253"/>
  <c r="BK199"/>
  <c r="BK147"/>
  <c r="J266"/>
  <c r="BK185"/>
  <c r="BK138"/>
  <c r="J283"/>
  <c r="J147"/>
  <c r="BK256"/>
  <c r="J220"/>
  <c r="BK149"/>
  <c r="J291"/>
  <c r="J176"/>
  <c r="J233"/>
  <c i="5" r="J121"/>
  <c i="2" r="BK278"/>
  <c r="BK262"/>
  <c r="BK254"/>
  <c r="J246"/>
  <c r="BK233"/>
  <c r="J231"/>
  <c r="BK218"/>
  <c r="BK200"/>
  <c r="BK175"/>
  <c r="J167"/>
  <c i="3" r="BK532"/>
  <c r="BK452"/>
  <c r="J389"/>
  <c r="BK272"/>
  <c r="J195"/>
  <c r="J427"/>
  <c r="J335"/>
  <c r="BK139"/>
  <c r="J455"/>
  <c r="J385"/>
  <c r="BK332"/>
  <c r="BK177"/>
  <c r="J510"/>
  <c r="J439"/>
  <c r="BK334"/>
  <c r="J149"/>
  <c r="BK411"/>
  <c r="BK335"/>
  <c r="J250"/>
  <c r="J133"/>
  <c r="J473"/>
  <c r="BK358"/>
  <c r="BK304"/>
  <c r="J191"/>
  <c i="4" r="BK231"/>
  <c r="J193"/>
  <c r="J286"/>
  <c r="BK159"/>
  <c r="J216"/>
  <c r="BK182"/>
  <c r="J153"/>
  <c r="BK286"/>
  <c r="J213"/>
  <c r="J300"/>
  <c r="BK260"/>
  <c r="BK296"/>
  <c r="BK239"/>
  <c r="J211"/>
  <c r="J151"/>
  <c r="J264"/>
  <c r="BK299"/>
  <c i="2" r="BK289"/>
  <c r="J289"/>
  <c r="BK288"/>
  <c r="J288"/>
  <c r="BK286"/>
  <c r="J286"/>
  <c r="J278"/>
  <c r="BK270"/>
  <c r="J262"/>
  <c r="J254"/>
  <c r="BK238"/>
  <c r="J233"/>
  <c r="BK229"/>
  <c r="J218"/>
  <c r="J200"/>
  <c r="J183"/>
  <c r="BK151"/>
  <c r="BK135"/>
  <c i="1" r="AS94"/>
  <c i="3" r="BK490"/>
  <c r="BK420"/>
  <c r="J392"/>
  <c r="BK344"/>
  <c r="BK278"/>
  <c r="J169"/>
  <c r="J532"/>
  <c r="BK494"/>
  <c r="J387"/>
  <c r="J358"/>
  <c r="J318"/>
  <c r="BK236"/>
  <c r="J513"/>
  <c r="J485"/>
  <c r="J404"/>
  <c r="BK351"/>
  <c r="J240"/>
  <c r="BK504"/>
  <c r="J396"/>
  <c r="J161"/>
  <c r="BK510"/>
  <c r="BK485"/>
  <c r="BK415"/>
  <c r="BK341"/>
  <c r="BK191"/>
  <c r="J141"/>
  <c r="BK475"/>
  <c r="J383"/>
  <c r="J297"/>
  <c r="J139"/>
  <c r="BK398"/>
  <c r="BK329"/>
  <c r="J278"/>
  <c r="BK514"/>
  <c r="J378"/>
  <c r="J332"/>
  <c r="BK250"/>
  <c i="4" r="J293"/>
  <c r="BK229"/>
  <c r="BK207"/>
  <c r="BK218"/>
  <c r="J156"/>
  <c r="J229"/>
  <c r="BK162"/>
  <c r="BK300"/>
  <c r="BK226"/>
  <c r="BK153"/>
  <c r="J280"/>
  <c r="J196"/>
  <c r="J272"/>
  <c r="J223"/>
  <c r="J165"/>
  <c r="J132"/>
  <c r="BK193"/>
  <c r="BK258"/>
  <c i="5" r="BK122"/>
  <c i="2" l="1" r="P126"/>
  <c r="BK199"/>
  <c r="J199"/>
  <c r="J99"/>
  <c r="P237"/>
  <c r="P236"/>
  <c r="BK287"/>
  <c r="J287"/>
  <c r="J104"/>
  <c i="3" r="BK132"/>
  <c r="J132"/>
  <c r="J98"/>
  <c r="R132"/>
  <c r="T357"/>
  <c r="BK391"/>
  <c r="T416"/>
  <c r="P486"/>
  <c i="4" r="BK155"/>
  <c r="J155"/>
  <c r="J103"/>
  <c r="T212"/>
  <c r="T265"/>
  <c i="3" r="BK140"/>
  <c r="BK131"/>
  <c r="J131"/>
  <c r="J97"/>
  <c r="BK357"/>
  <c r="J357"/>
  <c r="J101"/>
  <c r="R384"/>
  <c r="BK403"/>
  <c r="J403"/>
  <c r="J106"/>
  <c r="R416"/>
  <c r="R486"/>
  <c i="4" r="P155"/>
  <c r="P212"/>
  <c r="P259"/>
  <c r="BK273"/>
  <c r="J273"/>
  <c r="J108"/>
  <c r="R273"/>
  <c r="BK292"/>
  <c r="J292"/>
  <c r="J109"/>
  <c r="R292"/>
  <c i="2" r="T126"/>
  <c r="T237"/>
  <c r="T236"/>
  <c i="3" r="R140"/>
  <c r="BK353"/>
  <c r="J353"/>
  <c r="J100"/>
  <c r="T353"/>
  <c r="R391"/>
  <c r="R403"/>
  <c r="T403"/>
  <c r="R407"/>
  <c r="T493"/>
  <c i="4" r="P131"/>
  <c r="T143"/>
  <c r="T148"/>
  <c r="R212"/>
  <c r="T259"/>
  <c i="2" r="P199"/>
  <c r="P230"/>
  <c r="R230"/>
  <c r="T287"/>
  <c i="5" r="BK120"/>
  <c r="J120"/>
  <c r="J98"/>
  <c i="3" r="T132"/>
  <c r="P357"/>
  <c r="P384"/>
  <c r="P403"/>
  <c r="BK407"/>
  <c r="J407"/>
  <c r="J107"/>
  <c r="T407"/>
  <c r="P493"/>
  <c i="4" r="BK131"/>
  <c r="R143"/>
  <c r="R148"/>
  <c r="BK265"/>
  <c r="J265"/>
  <c r="J107"/>
  <c i="5" r="P120"/>
  <c r="P119"/>
  <c r="P118"/>
  <c i="1" r="AU98"/>
  <c i="2" r="T199"/>
  <c r="BK230"/>
  <c r="J230"/>
  <c r="J101"/>
  <c r="T230"/>
  <c r="R287"/>
  <c i="3" r="P132"/>
  <c r="R357"/>
  <c r="P391"/>
  <c r="P416"/>
  <c r="R493"/>
  <c i="4" r="T131"/>
  <c r="T130"/>
  <c r="P148"/>
  <c r="T155"/>
  <c r="T154"/>
  <c r="R259"/>
  <c r="P273"/>
  <c r="T273"/>
  <c r="P292"/>
  <c r="T292"/>
  <c i="5" r="R120"/>
  <c r="R119"/>
  <c r="R118"/>
  <c i="2" r="R126"/>
  <c r="R237"/>
  <c r="R236"/>
  <c i="3" r="P140"/>
  <c r="P131"/>
  <c r="R353"/>
  <c r="T391"/>
  <c r="P407"/>
  <c r="BK493"/>
  <c r="J493"/>
  <c r="J110"/>
  <c i="4" r="BK143"/>
  <c r="J143"/>
  <c r="J99"/>
  <c r="BK212"/>
  <c r="J212"/>
  <c r="J104"/>
  <c r="P265"/>
  <c i="5" r="T120"/>
  <c r="T119"/>
  <c r="T118"/>
  <c i="2" r="BK126"/>
  <c r="J126"/>
  <c r="J98"/>
  <c r="R199"/>
  <c r="BK237"/>
  <c r="BK236"/>
  <c r="J236"/>
  <c r="J102"/>
  <c r="P287"/>
  <c i="3" r="T140"/>
  <c r="T131"/>
  <c r="P353"/>
  <c r="BK384"/>
  <c r="J384"/>
  <c r="J103"/>
  <c r="T384"/>
  <c r="BK416"/>
  <c r="J416"/>
  <c r="J108"/>
  <c r="BK486"/>
  <c r="J486"/>
  <c r="J109"/>
  <c r="T486"/>
  <c i="4" r="R131"/>
  <c r="R130"/>
  <c r="P143"/>
  <c r="BK148"/>
  <c r="J148"/>
  <c r="J101"/>
  <c r="R155"/>
  <c r="R154"/>
  <c r="BK259"/>
  <c r="J259"/>
  <c r="J106"/>
  <c r="R265"/>
  <c i="3" r="BK382"/>
  <c r="J382"/>
  <c r="J102"/>
  <c i="4" r="BK257"/>
  <c r="J257"/>
  <c r="J105"/>
  <c i="2" r="BK228"/>
  <c r="J228"/>
  <c r="J100"/>
  <c i="4" r="BK146"/>
  <c r="J146"/>
  <c r="J100"/>
  <c i="5" r="E108"/>
  <c r="J91"/>
  <c r="J112"/>
  <c r="BE121"/>
  <c i="4" r="BK154"/>
  <c r="J154"/>
  <c r="J102"/>
  <c i="5" r="F114"/>
  <c i="4" r="J131"/>
  <c r="J98"/>
  <c i="5" r="F92"/>
  <c r="BE122"/>
  <c r="BE123"/>
  <c i="4" r="J89"/>
  <c r="E119"/>
  <c r="F126"/>
  <c r="BE239"/>
  <c r="BE288"/>
  <c r="BE300"/>
  <c r="F91"/>
  <c r="J125"/>
  <c r="BE132"/>
  <c r="BE135"/>
  <c r="BE138"/>
  <c r="BE141"/>
  <c r="BE162"/>
  <c r="BE226"/>
  <c r="BE251"/>
  <c r="BE253"/>
  <c r="BE256"/>
  <c r="BE274"/>
  <c i="3" r="J391"/>
  <c r="J105"/>
  <c i="4" r="BE182"/>
  <c r="BE185"/>
  <c r="BE229"/>
  <c r="BE231"/>
  <c r="BE262"/>
  <c r="BE291"/>
  <c r="BE149"/>
  <c r="BE150"/>
  <c r="BE151"/>
  <c r="BE159"/>
  <c r="BE170"/>
  <c r="BE176"/>
  <c r="BE266"/>
  <c r="BE156"/>
  <c r="BE188"/>
  <c r="BE190"/>
  <c r="BE193"/>
  <c r="BE210"/>
  <c r="BE218"/>
  <c r="BE233"/>
  <c r="BE248"/>
  <c r="BE280"/>
  <c r="BE293"/>
  <c r="BE211"/>
  <c r="BE272"/>
  <c r="BE296"/>
  <c r="BE199"/>
  <c r="BE203"/>
  <c r="BE207"/>
  <c r="BE213"/>
  <c r="BE216"/>
  <c r="BE220"/>
  <c r="BE223"/>
  <c r="BE277"/>
  <c r="BE144"/>
  <c r="BE145"/>
  <c r="BE147"/>
  <c r="BE153"/>
  <c r="BE165"/>
  <c r="BE167"/>
  <c r="BE196"/>
  <c r="BE245"/>
  <c r="BE258"/>
  <c r="BE260"/>
  <c r="BE264"/>
  <c r="BE283"/>
  <c r="BE286"/>
  <c r="BE299"/>
  <c i="3" r="E120"/>
  <c r="BE157"/>
  <c r="BE252"/>
  <c r="BE289"/>
  <c r="BE326"/>
  <c r="BE380"/>
  <c r="BE387"/>
  <c r="BE402"/>
  <c r="BE404"/>
  <c r="BE414"/>
  <c r="BE458"/>
  <c r="BE475"/>
  <c r="BE494"/>
  <c r="BE507"/>
  <c r="BE513"/>
  <c r="J89"/>
  <c r="BE139"/>
  <c r="BE141"/>
  <c r="BE149"/>
  <c r="BE151"/>
  <c r="BE263"/>
  <c r="BE266"/>
  <c r="BE376"/>
  <c r="BE383"/>
  <c r="BE415"/>
  <c r="BE420"/>
  <c r="BE485"/>
  <c i="2" r="J237"/>
  <c r="J103"/>
  <c i="3" r="J126"/>
  <c r="BE214"/>
  <c r="BE278"/>
  <c r="BE281"/>
  <c r="BE356"/>
  <c r="BE358"/>
  <c r="BE405"/>
  <c r="BE417"/>
  <c r="BE427"/>
  <c r="BE532"/>
  <c r="BE133"/>
  <c r="BE195"/>
  <c r="BE250"/>
  <c r="BE297"/>
  <c r="BE344"/>
  <c r="BE411"/>
  <c r="BE439"/>
  <c r="BE449"/>
  <c r="BE473"/>
  <c r="BE492"/>
  <c r="BE514"/>
  <c r="F127"/>
  <c r="BE240"/>
  <c r="BE244"/>
  <c r="BE304"/>
  <c r="BE311"/>
  <c r="BE329"/>
  <c r="BE332"/>
  <c r="BE351"/>
  <c r="BE354"/>
  <c r="BE372"/>
  <c r="BE385"/>
  <c r="BE389"/>
  <c r="BE467"/>
  <c r="BE487"/>
  <c r="BE490"/>
  <c r="BE510"/>
  <c r="BE520"/>
  <c r="BE522"/>
  <c r="BE161"/>
  <c r="BE177"/>
  <c r="BE182"/>
  <c r="BE187"/>
  <c r="BE318"/>
  <c r="BE334"/>
  <c r="BE341"/>
  <c r="BE374"/>
  <c r="BE386"/>
  <c r="BE398"/>
  <c r="BE433"/>
  <c r="BE455"/>
  <c r="BE498"/>
  <c r="F91"/>
  <c r="BE169"/>
  <c r="BE191"/>
  <c r="BE247"/>
  <c r="BE272"/>
  <c r="BE335"/>
  <c r="BE370"/>
  <c r="BE378"/>
  <c r="BE392"/>
  <c r="BE396"/>
  <c r="BE408"/>
  <c r="BE495"/>
  <c r="BE531"/>
  <c r="BE535"/>
  <c i="2" r="BK125"/>
  <c r="J125"/>
  <c r="J97"/>
  <c i="3" r="BE153"/>
  <c r="BE233"/>
  <c r="BE236"/>
  <c r="BE280"/>
  <c r="BE452"/>
  <c r="BE501"/>
  <c r="BE504"/>
  <c r="BE528"/>
  <c i="1" r="BC95"/>
  <c r="BB95"/>
  <c r="AW95"/>
  <c i="2" r="E85"/>
  <c r="J89"/>
  <c r="F91"/>
  <c r="J91"/>
  <c r="F92"/>
  <c r="BE127"/>
  <c r="BE135"/>
  <c r="BE143"/>
  <c r="BE151"/>
  <c r="BE159"/>
  <c r="BE167"/>
  <c r="BE175"/>
  <c r="BE183"/>
  <c r="BE191"/>
  <c r="BE200"/>
  <c r="BE208"/>
  <c r="BE216"/>
  <c r="BE218"/>
  <c r="BE226"/>
  <c r="BE229"/>
  <c r="BE231"/>
  <c r="BE232"/>
  <c r="BE233"/>
  <c r="BE235"/>
  <c r="BE238"/>
  <c r="BE246"/>
  <c r="BE254"/>
  <c r="BE262"/>
  <c r="BE270"/>
  <c r="BE278"/>
  <c r="BE286"/>
  <c r="BE288"/>
  <c r="BE289"/>
  <c i="1" r="BA95"/>
  <c r="BD95"/>
  <c i="4" r="J34"/>
  <c i="1" r="AW97"/>
  <c i="5" r="F37"/>
  <c i="1" r="BD98"/>
  <c i="5" r="J34"/>
  <c i="1" r="AW98"/>
  <c i="3" r="F37"/>
  <c i="1" r="BD96"/>
  <c i="3" r="F34"/>
  <c i="1" r="BA96"/>
  <c i="5" r="F36"/>
  <c i="1" r="BC98"/>
  <c i="3" r="J34"/>
  <c i="1" r="AW96"/>
  <c i="4" r="F35"/>
  <c i="1" r="BB97"/>
  <c i="4" r="F36"/>
  <c i="1" r="BC97"/>
  <c i="3" r="F36"/>
  <c i="1" r="BC96"/>
  <c i="4" r="F37"/>
  <c i="1" r="BD97"/>
  <c i="4" r="F34"/>
  <c i="1" r="BA97"/>
  <c i="5" r="F35"/>
  <c i="1" r="BB98"/>
  <c i="5" r="F34"/>
  <c i="1" r="BA98"/>
  <c i="3" r="F35"/>
  <c i="1" r="BB96"/>
  <c i="2" l="1" r="R125"/>
  <c r="R124"/>
  <c i="3" r="BK390"/>
  <c r="J390"/>
  <c r="J104"/>
  <c i="4" r="T129"/>
  <c r="BK130"/>
  <c r="J130"/>
  <c r="J97"/>
  <c i="3" r="R131"/>
  <c r="R130"/>
  <c r="R390"/>
  <c i="4" r="P130"/>
  <c r="P154"/>
  <c r="R129"/>
  <c i="3" r="T390"/>
  <c r="T130"/>
  <c r="P390"/>
  <c r="P130"/>
  <c i="1" r="AU96"/>
  <c i="2" r="T125"/>
  <c r="T124"/>
  <c r="P125"/>
  <c r="P124"/>
  <c i="1" r="AU95"/>
  <c i="3" r="BK130"/>
  <c r="J130"/>
  <c r="J140"/>
  <c r="J99"/>
  <c i="5" r="BK119"/>
  <c r="J119"/>
  <c r="J97"/>
  <c i="4" r="BK129"/>
  <c r="J129"/>
  <c i="2" r="BK124"/>
  <c r="J124"/>
  <c r="F33"/>
  <c i="1" r="AZ95"/>
  <c r="BD94"/>
  <c r="W33"/>
  <c r="BA94"/>
  <c r="W30"/>
  <c i="2" r="J30"/>
  <c i="1" r="AG95"/>
  <c i="4" r="J33"/>
  <c i="1" r="AV97"/>
  <c r="AT97"/>
  <c i="2" r="J33"/>
  <c i="1" r="AV95"/>
  <c r="AT95"/>
  <c i="5" r="J33"/>
  <c i="1" r="AV98"/>
  <c r="AT98"/>
  <c i="3" r="J30"/>
  <c r="J33"/>
  <c i="1" r="AV96"/>
  <c r="AT96"/>
  <c i="3" r="F33"/>
  <c i="1" r="AZ96"/>
  <c i="4" r="F33"/>
  <c i="1" r="AZ97"/>
  <c i="4" r="J30"/>
  <c i="1" r="AG97"/>
  <c i="5" r="F33"/>
  <c i="1" r="AZ98"/>
  <c r="BB94"/>
  <c r="W31"/>
  <c r="BC94"/>
  <c r="W32"/>
  <c i="4" l="1" r="P129"/>
  <c i="1" r="AU97"/>
  <c i="3" r="J96"/>
  <c i="1" r="AG96"/>
  <c i="5" r="BK118"/>
  <c r="J118"/>
  <c r="J96"/>
  <c i="1" r="AN97"/>
  <c i="4" r="J96"/>
  <c r="J39"/>
  <c i="1" r="AN95"/>
  <c i="3" r="J39"/>
  <c i="2" r="J96"/>
  <c r="J39"/>
  <c i="1" r="AN96"/>
  <c r="AU94"/>
  <c r="AY94"/>
  <c r="AX94"/>
  <c r="AZ94"/>
  <c r="W29"/>
  <c r="AW94"/>
  <c r="AK30"/>
  <c i="5" l="1" r="J30"/>
  <c i="1" r="AG98"/>
  <c r="AV94"/>
  <c r="AK29"/>
  <c i="5" l="1" r="J39"/>
  <c i="1" r="AN98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<sst xmlns="http://schemas.openxmlformats.org/spreadsheetml/2006/main">
  <si>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</si>
  <si>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</si>
  <si>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</si>
  <si>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</si>
  <si>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{8ebcf054-e2ad-45c8-99d8-eadebcd3c7c0}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</si>
  <si>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</si>
  <si>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</si>
  <si>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</si>
  <si>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</si>
  <si>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</si>
  <si>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</si>
  <si>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</si>
  <si>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</si>
  <si>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</si>
  <si>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2022/6-6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</si>
  <si>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</si>
  <si>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</si>
  <si>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objektů tělocvičen v areálu SOUE Plzeň</t>
  </si>
  <si>
    <t>KSO:</t>
  </si>
  <si>
    <t>CC-CZ:</t>
  </si>
  <si>
    <t>Místo:</t>
  </si>
  <si>
    <t>Plzeň</t>
  </si>
  <si>
    <t>Datum:</t>
  </si>
  <si>
    <t>9. 6. 2022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</si>
  <si>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</si>
  <si>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</si>
  <si>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</si>
  <si>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</si>
  <si>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</si>
  <si>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</si>
  <si>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</si>
  <si>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</si>
  <si>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</si>
  <si>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27983943</t>
  </si>
  <si>
    <t>A.D.S. Rokycany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</si>
  <si>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</si>
  <si>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</si>
  <si>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</si>
  <si>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</si>
  <si>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</si>
  <si>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</si>
  <si>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</si>
  <si>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</si>
  <si>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</si>
  <si>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</si>
  <si>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</si>
  <si>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</si>
  <si>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</si>
  <si>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</si>
  <si>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</si>
  <si>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</si>
  <si>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</si>
  <si>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</si>
  <si>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</si>
  <si>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</si>
  <si>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</si>
  <si>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</si>
  <si>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</si>
  <si>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</si>
  <si>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</si>
  <si>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</si>
  <si>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</si>
  <si>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</si>
  <si>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</si>
  <si>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</si>
  <si>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</si>
  <si>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</si>
  <si>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</si>
  <si>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</si>
  <si>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</si>
  <si>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</si>
  <si>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</si>
  <si>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</si>
  <si>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</si>
  <si>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</si>
  <si>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</si>
  <si>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</si>
  <si>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</si>
  <si>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</si>
  <si>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</si>
  <si>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</si>
  <si>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</si>
  <si>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Okapový chodník</t>
  </si>
  <si>
    <t>STA</t>
  </si>
  <si>
    <t>1</t>
  </si>
  <si>
    <t>{be959422-7268-4ef9-b675-10cb74a1fd12}</t>
  </si>
  <si>
    <t>2</t>
  </si>
  <si>
    <t>02</t>
  </si>
  <si>
    <t>Zateplení fasády vel. tělocvičny</t>
  </si>
  <si>
    <t>{52b6a1f6-f372-4d13-b679-572d0f08d70d}</t>
  </si>
  <si>
    <t>03</t>
  </si>
  <si>
    <t>Zateplení střechy šaten</t>
  </si>
  <si>
    <t>{6fc05295-adc5-487d-80c4-68826316e083}</t>
  </si>
  <si>
    <t>04</t>
  </si>
  <si>
    <t>Vedlejší náklady</t>
  </si>
  <si>
    <t>{f6bce59f-8406-4046-bc1e-62f30b2c3c94}</t>
  </si>
  <si>
    <t>KRYCÍ LIST SOUPISU PRACÍ</t>
  </si>
  <si>
    <t>Objekt:</t>
  </si>
  <si>
    <t>01 - Okapový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</si>
  <si>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</si>
  <si>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</si>
  <si>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</si>
  <si>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</si>
  <si>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</si>
  <si>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</si>
  <si>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</si>
  <si>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</si>
  <si>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99 - Staveništní přesun hmot</t>
  </si>
  <si>
    <t xml:space="preserve">    D96 - Přesuny suti a vybouraných hmot</t>
  </si>
  <si>
    <t>PSV - Práce a dodávky PSV</t>
  </si>
  <si>
    <t xml:space="preserve">    711 - Izolace proti vodě, vlhkosti a plynům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</si>
  <si>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</si>
  <si>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</si>
  <si>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</si>
  <si>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</si>
  <si>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</si>
  <si>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</si>
  <si>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</si>
  <si>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</si>
  <si>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</si>
  <si>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</si>
  <si>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</si>
  <si>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</si>
  <si>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</si>
  <si>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</si>
  <si>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</si>
  <si>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</si>
  <si>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</si>
  <si>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</si>
  <si>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</si>
  <si>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</si>
  <si>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</si>
  <si>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</si>
  <si>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2022 01</t>
  </si>
  <si>
    <t>4</t>
  </si>
  <si>
    <t>1258803875</t>
  </si>
  <si>
    <t>VV</t>
  </si>
  <si>
    <t xml:space="preserve">okapový chodník velká  tělocvična</t>
  </si>
  <si>
    <t>(12,05+30,8+12,05)*0,8</t>
  </si>
  <si>
    <t xml:space="preserve">krček </t>
  </si>
  <si>
    <t>(4,28+4,28)*0,8</t>
  </si>
  <si>
    <t>kousek šate</t>
  </si>
  <si>
    <t>(3,25+12,9+0,5)*0,8</t>
  </si>
  <si>
    <t>Součet</t>
  </si>
  <si>
    <t>132212112</t>
  </si>
  <si>
    <t>Hloubení rýh š do 800 mm v nesoudržných horninách třídy těžitelnosti I, skupiny 3 ručně</t>
  </si>
  <si>
    <t>m3</t>
  </si>
  <si>
    <t>CS ÚRS 2021 02</t>
  </si>
  <si>
    <t>1829652512</t>
  </si>
  <si>
    <t>(12,05+30,8+12,05)*0,8*0,5</t>
  </si>
  <si>
    <t>(4,28+4,28)*0,8*0,5</t>
  </si>
  <si>
    <t>(3,25+12,9+0,5)*0,8*0,5</t>
  </si>
  <si>
    <t>3</t>
  </si>
  <si>
    <t>162211311</t>
  </si>
  <si>
    <t>Vodorovné přemístění výkopku z horniny třídy těžitelnosti I, skupiny 1 až 3 stavebním kolečkem do 10 m</t>
  </si>
  <si>
    <t>-1603920521</t>
  </si>
  <si>
    <t>162251102</t>
  </si>
  <si>
    <t>Vodorovné přemístění do 50 m výkopku/sypaniny z horniny třídy těžitelnosti I, skupiny 1 až 3</t>
  </si>
  <si>
    <t>-1118656955</t>
  </si>
  <si>
    <t>5</t>
  </si>
  <si>
    <t>174111101</t>
  </si>
  <si>
    <t>Zásyp jam, šachet rýh nebo kolem objektů sypaninou se zhutněním ručně</t>
  </si>
  <si>
    <t>384513270</t>
  </si>
  <si>
    <t>6</t>
  </si>
  <si>
    <t>181301101</t>
  </si>
  <si>
    <t>Rozprostření ornice tl vrstvy do 100 mm pl do 500 m2 v rovině nebo ve svahu do 1:5</t>
  </si>
  <si>
    <t>482501258</t>
  </si>
  <si>
    <t>(12,05+30,8+12,05)*1,5</t>
  </si>
  <si>
    <t>(4,28+4,28)*1,5</t>
  </si>
  <si>
    <t>(3,25+12,9+0,5)*1,5</t>
  </si>
  <si>
    <t>7</t>
  </si>
  <si>
    <t>M</t>
  </si>
  <si>
    <t>10364101</t>
  </si>
  <si>
    <t xml:space="preserve">zemina pro terénní úpravy -  ornice</t>
  </si>
  <si>
    <t>t</t>
  </si>
  <si>
    <t>8</t>
  </si>
  <si>
    <t>827535448</t>
  </si>
  <si>
    <t>(12,05+30,8+12,05)*1,5*0,15*1,6</t>
  </si>
  <si>
    <t>(4,28+4,28)*1,5*0,15*1,6</t>
  </si>
  <si>
    <t>(3,25+12,9+0,5)*1,15*0,15*1,6</t>
  </si>
  <si>
    <t>181411131</t>
  </si>
  <si>
    <t>Založení parkového trávníku výsevem plochy do 1000 m2 v rovině a ve svahu do 1:5</t>
  </si>
  <si>
    <t>-1244901453</t>
  </si>
  <si>
    <t>9</t>
  </si>
  <si>
    <t>00572410</t>
  </si>
  <si>
    <t>osivo směs travní parková</t>
  </si>
  <si>
    <t>kg</t>
  </si>
  <si>
    <t>664254522</t>
  </si>
  <si>
    <t>(12,05+30,8+12,05)*1,5*0,3</t>
  </si>
  <si>
    <t>(4,28+4,28)*1,5*0,3</t>
  </si>
  <si>
    <t>(3,25+12,9+0,5)*1,5*0,3</t>
  </si>
  <si>
    <t>Komunikace</t>
  </si>
  <si>
    <t>10</t>
  </si>
  <si>
    <t>564811111</t>
  </si>
  <si>
    <t>Podklad ze štěrkodrtě ŠD tl 50 mm</t>
  </si>
  <si>
    <t>1971113023</t>
  </si>
  <si>
    <t>11</t>
  </si>
  <si>
    <t>596811311</t>
  </si>
  <si>
    <t>Kladení velkoformátové betonové dlažby tl do 100 mm velikosti do 0,5 m2 pl do 300 m2</t>
  </si>
  <si>
    <t>-1117575254</t>
  </si>
  <si>
    <t>(12,05+30,8+12,05)*0,5</t>
  </si>
  <si>
    <t>(4,28+4,28)*0,5</t>
  </si>
  <si>
    <t>(3,25+12,9+0,5)*0,5</t>
  </si>
  <si>
    <t>12</t>
  </si>
  <si>
    <t>59245601</t>
  </si>
  <si>
    <t>dlažba desková betonová 500x500x50mm přírodní</t>
  </si>
  <si>
    <t>1416986188</t>
  </si>
  <si>
    <t>40,055*1,1 'Přepočtené koeficientem množství</t>
  </si>
  <si>
    <t>13</t>
  </si>
  <si>
    <t>916331111</t>
  </si>
  <si>
    <t>Osazení zahradního obrubníku betonového do lože z betonu bez boční opěry</t>
  </si>
  <si>
    <t>m</t>
  </si>
  <si>
    <t>-566432884</t>
  </si>
  <si>
    <t>(12,05+30,8+12,05)</t>
  </si>
  <si>
    <t>(4,28+4,28)</t>
  </si>
  <si>
    <t>(3,25+12,9+0,5)</t>
  </si>
  <si>
    <t>14</t>
  </si>
  <si>
    <t>59217037</t>
  </si>
  <si>
    <t>obrubník betonový parkový přírodní 500x50x200mm</t>
  </si>
  <si>
    <t>290323044</t>
  </si>
  <si>
    <t>80,110/0,3*1,1+0,263</t>
  </si>
  <si>
    <t>99</t>
  </si>
  <si>
    <t>Staveništní přesun hmot</t>
  </si>
  <si>
    <t>998011002</t>
  </si>
  <si>
    <t>Přesun hmot pro budovy zděné v přes 6 do 12 m</t>
  </si>
  <si>
    <t>1940168212</t>
  </si>
  <si>
    <t>D96</t>
  </si>
  <si>
    <t>Přesuny suti a vybouraných hmot</t>
  </si>
  <si>
    <t>16</t>
  </si>
  <si>
    <t>997013111</t>
  </si>
  <si>
    <t>Vnitrostaveništní doprava suti a vybouraných hmot pro budovy v do 6 m s použitím mechanizace</t>
  </si>
  <si>
    <t>2073096493</t>
  </si>
  <si>
    <t>17</t>
  </si>
  <si>
    <t>997013501</t>
  </si>
  <si>
    <t>Odvoz suti a vybouraných hmot na skládku nebo meziskládku do 1 km se složením</t>
  </si>
  <si>
    <t>-1291230941</t>
  </si>
  <si>
    <t>18</t>
  </si>
  <si>
    <t>997013509</t>
  </si>
  <si>
    <t>Příplatek k odvozu suti a vybouraných hmot na skládku ZKD 1 km přes 1 km</t>
  </si>
  <si>
    <t>-280026009</t>
  </si>
  <si>
    <t>16,342*15 'Přepočtené koeficientem množství</t>
  </si>
  <si>
    <t>19</t>
  </si>
  <si>
    <t>997013631</t>
  </si>
  <si>
    <t>Poplatek za uložení na skládce (skládkovné) stavebního odpadu směsného kód odpadu 17 09 04</t>
  </si>
  <si>
    <t>-1448108845</t>
  </si>
  <si>
    <t>PSV</t>
  </si>
  <si>
    <t>Práce a dodávky PSV</t>
  </si>
  <si>
    <t>711</t>
  </si>
  <si>
    <t>Izolace proti vodě, vlhkosti a plynům</t>
  </si>
  <si>
    <t>20</t>
  </si>
  <si>
    <t>711413121</t>
  </si>
  <si>
    <t>Izolace proti vodě za studena svislá těsnicí hmotou dvousložkovou na bázi polymery modifikované živičné emulze</t>
  </si>
  <si>
    <t>920784258</t>
  </si>
  <si>
    <t>711491272</t>
  </si>
  <si>
    <t>Provedení doplňků izolace proti vodě na ploše svislé z textilií vrstva ochranná</t>
  </si>
  <si>
    <t>1168089618</t>
  </si>
  <si>
    <t>22</t>
  </si>
  <si>
    <t>69311199</t>
  </si>
  <si>
    <t>geotextilie netkaná separační, ochranná, filtrační, drenážní PES(70%)+PP(30%) 300g/m2</t>
  </si>
  <si>
    <t>32</t>
  </si>
  <si>
    <t>-1460166725</t>
  </si>
  <si>
    <t>(12,05+30,8+12,05)*0,5*1,1</t>
  </si>
  <si>
    <t>(4,28+4,28)*0,5*1,1</t>
  </si>
  <si>
    <t>(3,25+12,9+0,5)*0,5*1,1</t>
  </si>
  <si>
    <t>23</t>
  </si>
  <si>
    <t>711491273</t>
  </si>
  <si>
    <t>Provedení izolace proti zemní vlhkosti svislé z nopové fólie</t>
  </si>
  <si>
    <t>11614474</t>
  </si>
  <si>
    <t>24</t>
  </si>
  <si>
    <t>28323005</t>
  </si>
  <si>
    <t>fólie profilovaná (nopová) drenážní HDPE s výškou nopů 8mm</t>
  </si>
  <si>
    <t>456211088</t>
  </si>
  <si>
    <t>25</t>
  </si>
  <si>
    <t>712363373</t>
  </si>
  <si>
    <t>D+M přitlačné lišty k nopové fólii</t>
  </si>
  <si>
    <t>-1229394053</t>
  </si>
  <si>
    <t>26</t>
  </si>
  <si>
    <t>998711102</t>
  </si>
  <si>
    <t>Přesun hmot tonážní pro izolace proti vodě, vlhkosti a plynům v objektech v přes 6 do 12 m</t>
  </si>
  <si>
    <t>1148416057</t>
  </si>
  <si>
    <t>VRN</t>
  </si>
  <si>
    <t>Vedlejší rozpočtové náklady</t>
  </si>
  <si>
    <t>27</t>
  </si>
  <si>
    <t>1831066111</t>
  </si>
  <si>
    <t>Ochrana zeleně</t>
  </si>
  <si>
    <t>kpl</t>
  </si>
  <si>
    <t>-1547590765</t>
  </si>
  <si>
    <t>28</t>
  </si>
  <si>
    <t>460010025</t>
  </si>
  <si>
    <t>Vytyčení trasy inženýrských sítí v zastavěném prostoru</t>
  </si>
  <si>
    <t>905976252</t>
  </si>
  <si>
    <t>l2</t>
  </si>
  <si>
    <t>lešení</t>
  </si>
  <si>
    <t>910,217</t>
  </si>
  <si>
    <t>02 - Zateplení fasády vel. tělocvičny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</si>
  <si>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</si>
  <si>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</si>
  <si>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</si>
  <si>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</si>
  <si>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</si>
  <si>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</si>
  <si>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</si>
  <si>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</si>
  <si>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</si>
  <si>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</si>
  <si>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</si>
  <si>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>Svislé a kompletní konstrukce</t>
  </si>
  <si>
    <t>319201321</t>
  </si>
  <si>
    <t>Vyrovnání nerovného povrchu zdiva tl do 30 mm maltou</t>
  </si>
  <si>
    <t>-716013443</t>
  </si>
  <si>
    <t>(12,05+30,8+12,05)*1</t>
  </si>
  <si>
    <t>(4,28+4,28)*1</t>
  </si>
  <si>
    <t>348272515</t>
  </si>
  <si>
    <t>Plotová stříška pro zeď tl 295 mm z tvarovek hladkých nebo štípaných přírodních</t>
  </si>
  <si>
    <t>-1895555906</t>
  </si>
  <si>
    <t>Úpravy povrchů, podlahy a osazování výplní</t>
  </si>
  <si>
    <t>622142001</t>
  </si>
  <si>
    <t>Potažení vnějších stěn sklovláknitým pletivem vtlačeným do tenkovrstvé hmoty</t>
  </si>
  <si>
    <t>CS ÚRS 2022 02</t>
  </si>
  <si>
    <t>733252618</t>
  </si>
  <si>
    <t>797,559/100*30</t>
  </si>
  <si>
    <t>pilířek</t>
  </si>
  <si>
    <t>2,12*2</t>
  </si>
  <si>
    <t>vstupy</t>
  </si>
  <si>
    <t>(1,8+2,2+2,2)*1*2</t>
  </si>
  <si>
    <t>(1,1+2,2+2,2)*1*2</t>
  </si>
  <si>
    <t>622131321</t>
  </si>
  <si>
    <t>Penetrační nátěr vnějších stěn nanášený strojně</t>
  </si>
  <si>
    <t>-1417040220</t>
  </si>
  <si>
    <t>765,085+34,903+34,903+16,650</t>
  </si>
  <si>
    <t>1287244333</t>
  </si>
  <si>
    <t>(2+2+2)*2*2</t>
  </si>
  <si>
    <t>622211021</t>
  </si>
  <si>
    <t>Montáž kontaktního zateplení vnějších stěn lepením a mechanickým kotvením polystyrénových desek do betonu a zdiva tl přes 80 do 120 mm</t>
  </si>
  <si>
    <t>1817220891</t>
  </si>
  <si>
    <t>vstup krček</t>
  </si>
  <si>
    <t>(1,5*2*2)</t>
  </si>
  <si>
    <t>28376037</t>
  </si>
  <si>
    <t>deska EPS grafitová fasádní λ=0,032 tl 100mm</t>
  </si>
  <si>
    <t>-588907061</t>
  </si>
  <si>
    <t>(1,5*2*2)*1,1</t>
  </si>
  <si>
    <t>622211031</t>
  </si>
  <si>
    <t xml:space="preserve">Montáž kontaktního zateplení vnějších stěn lepením a mechanickým kotvením polystyrénových desek  do betonu a zdiva tl přes 120 do 160 mm</t>
  </si>
  <si>
    <t>-835207193</t>
  </si>
  <si>
    <t>kousek šaten</t>
  </si>
  <si>
    <t>(3,25+12,9+0,5)*1</t>
  </si>
  <si>
    <t>28376425</t>
  </si>
  <si>
    <t>deska z polystyrénu XPS, hrana polodrážková a hladký povrch 300kPA tl 160mm</t>
  </si>
  <si>
    <t>-809841818</t>
  </si>
  <si>
    <t>(12,05+30,8+12,05)*1*1,1</t>
  </si>
  <si>
    <t>(4,28+4,28)*1*1,1</t>
  </si>
  <si>
    <t>(3,25+12,9+0,5)*1*1,1</t>
  </si>
  <si>
    <t>-1801050429</t>
  </si>
  <si>
    <t>nad plochou střechou</t>
  </si>
  <si>
    <t>(30,8*0,7)*1,05</t>
  </si>
  <si>
    <t>(6,72*0,7)*2*1,05</t>
  </si>
  <si>
    <t>28376467</t>
  </si>
  <si>
    <t>deska z polystyrénu XPS, hrana polodrážková a hladký povrch 700kPa tl 160mm</t>
  </si>
  <si>
    <t>-789283985</t>
  </si>
  <si>
    <t xml:space="preserve">nad plochou střechou </t>
  </si>
  <si>
    <t>(30,8*0,7)*1,1*1,05</t>
  </si>
  <si>
    <t>(6,72*0,7)*2*1,1*1,05</t>
  </si>
  <si>
    <t>622211011</t>
  </si>
  <si>
    <t>Montáž kontaktního zateplení vnějších stěn lepením a mechanickým kotvením polystyrénových desek do betonu a zdiva tl přes 40 do 80 mm</t>
  </si>
  <si>
    <t>-412639184</t>
  </si>
  <si>
    <t>okapová římsa u tělocvičny</t>
  </si>
  <si>
    <t>(30,8*2)*(0,35+0,25)</t>
  </si>
  <si>
    <t>28376032</t>
  </si>
  <si>
    <t>deska EPS grafitová fasádní λ=0,032 tl 40mm</t>
  </si>
  <si>
    <t>1859191961</t>
  </si>
  <si>
    <t>(30,8*2)*(0,35+0,25)*1,1</t>
  </si>
  <si>
    <t>-1095361916</t>
  </si>
  <si>
    <t xml:space="preserve">velká  tělocvična</t>
  </si>
  <si>
    <t>30,8*7,46*1,05</t>
  </si>
  <si>
    <t>30,8*3,67*1,05</t>
  </si>
  <si>
    <t>-2,7*3*20</t>
  </si>
  <si>
    <t>boky</t>
  </si>
  <si>
    <t>272*1,05</t>
  </si>
  <si>
    <t>Mezisoučet</t>
  </si>
  <si>
    <t>(4,28+4,28)*3,31*1,05</t>
  </si>
  <si>
    <t>-2,4*1,6*2</t>
  </si>
  <si>
    <t>-1,8*2,4</t>
  </si>
  <si>
    <t>(3,25+12,9+0,5)*2,72</t>
  </si>
  <si>
    <t>-1,5*1,3*2</t>
  </si>
  <si>
    <t>-1,1*2,2</t>
  </si>
  <si>
    <t>28376044</t>
  </si>
  <si>
    <t>deska EPS grafitová fasádní λ=0,032 tl 160mm</t>
  </si>
  <si>
    <t>262144</t>
  </si>
  <si>
    <t>1248267001</t>
  </si>
  <si>
    <t>30,8*7,46*1,05*1,1</t>
  </si>
  <si>
    <t>30,8*3,67*1,05*1,1</t>
  </si>
  <si>
    <t>272*1,05*1,1</t>
  </si>
  <si>
    <t>(4,28+4,28)*3,31*1,05*1,1</t>
  </si>
  <si>
    <t>(3,25+12,9+0,5)*2,72*1,1</t>
  </si>
  <si>
    <t>621221021</t>
  </si>
  <si>
    <t>Montáž kontaktního zateplení vnějších podhledů lepením a mechanickým kotvením desek z minerální vlny s podélnou orientací do betonu a zdiva tl přes 80 do 120 mm</t>
  </si>
  <si>
    <t>793029647</t>
  </si>
  <si>
    <t>1,8*1,5</t>
  </si>
  <si>
    <t>63141463</t>
  </si>
  <si>
    <t>deska tepelně izolační minerální kontaktních fasád podélné vlákno λ=0,037 tl 50mm</t>
  </si>
  <si>
    <t>-1690952881</t>
  </si>
  <si>
    <t>2,7*1,05 'Přepočtené koeficientem množství</t>
  </si>
  <si>
    <t>622212061</t>
  </si>
  <si>
    <t>Montáž kontaktního zateplení vnějšího ostění, nadpraží nebo parapetu hl. špalety do 400 mm lepením desek z polystyrenu tl do 80 mm</t>
  </si>
  <si>
    <t>491510521</t>
  </si>
  <si>
    <t>ostění oken</t>
  </si>
  <si>
    <t>(2,7+3+3)*20</t>
  </si>
  <si>
    <t>1376781284</t>
  </si>
  <si>
    <t>(2,7+3+3)*20*0,35*1,1</t>
  </si>
  <si>
    <t>622212051</t>
  </si>
  <si>
    <t>Montáž kontaktního zateplení vnějšího ostění, nadpraží nebo parapetu hl. špalety do 400 mm lepením desek z polystyrenu tl do 40 mm</t>
  </si>
  <si>
    <t>1962667662</t>
  </si>
  <si>
    <t xml:space="preserve">okna </t>
  </si>
  <si>
    <t>2,7*20</t>
  </si>
  <si>
    <t>28376416</t>
  </si>
  <si>
    <t>deska z polystyrénu XPS, hrana polodrážková a hladký povrch 300kPA tl 40mm</t>
  </si>
  <si>
    <t>323550234</t>
  </si>
  <si>
    <t>2,7*20*0,35*1,1</t>
  </si>
  <si>
    <t>622251101</t>
  </si>
  <si>
    <t>Příplatek k cenám kontaktního zateplení stěn za použití tepelněizolačních zátek z polystyrenu</t>
  </si>
  <si>
    <t>-1383038216</t>
  </si>
  <si>
    <t>69,806+35,768+20,79</t>
  </si>
  <si>
    <t>fasáda</t>
  </si>
  <si>
    <t>40,656+567,669</t>
  </si>
  <si>
    <t>66,99</t>
  </si>
  <si>
    <t>622251105</t>
  </si>
  <si>
    <t>Příplatek k cenám kontaktního zateplení vnějších stěn za zápustnou montáž a použití použití tepelněizolačních zátek z minerální vlny</t>
  </si>
  <si>
    <t>-1855708100</t>
  </si>
  <si>
    <t>622252001</t>
  </si>
  <si>
    <t>Montáž profilů kontaktního zateplení připevněných mechanicky</t>
  </si>
  <si>
    <t>-61258322</t>
  </si>
  <si>
    <t>59051653</t>
  </si>
  <si>
    <t>profil zakládací Al tl 0,7mm pro ETICS pro izolant tl 160mm</t>
  </si>
  <si>
    <t>1702001802</t>
  </si>
  <si>
    <t>(12,05+30,8+12,05)*1,1</t>
  </si>
  <si>
    <t>(4,28+4,28)*1,1</t>
  </si>
  <si>
    <t>622252002</t>
  </si>
  <si>
    <t>Montáž profilů kontaktního zateplení lepených</t>
  </si>
  <si>
    <t>-1359906626</t>
  </si>
  <si>
    <t>4,5+4,5</t>
  </si>
  <si>
    <t>59051500</t>
  </si>
  <si>
    <t>profil dilatační stěnový PVC s výztužnou tkaninou pro ETICS</t>
  </si>
  <si>
    <t>-188259564</t>
  </si>
  <si>
    <t>1663403921</t>
  </si>
  <si>
    <t>profil začišťovací s okapnicí PVC s výztužnou tkaninou pro nadpraží ETICS</t>
  </si>
  <si>
    <t>(2,7)*20</t>
  </si>
  <si>
    <t>(2,4)*2</t>
  </si>
  <si>
    <t>1,8*1</t>
  </si>
  <si>
    <t>1,5*2</t>
  </si>
  <si>
    <t>1,1*1</t>
  </si>
  <si>
    <t>29</t>
  </si>
  <si>
    <t>59051510</t>
  </si>
  <si>
    <t>1068528217</t>
  </si>
  <si>
    <t>(2,7)*20*1,1</t>
  </si>
  <si>
    <t>(2,4)*2*1,1</t>
  </si>
  <si>
    <t>1,8*1*1,1</t>
  </si>
  <si>
    <t>1,5*2*1,1</t>
  </si>
  <si>
    <t>1,1*1*1,1</t>
  </si>
  <si>
    <t>30</t>
  </si>
  <si>
    <t>2033233085</t>
  </si>
  <si>
    <t>(2,4+1,6+1,6)*2</t>
  </si>
  <si>
    <t>(1,8+2,4+2,4)*1</t>
  </si>
  <si>
    <t>(1,5+1,3+1,3)*2</t>
  </si>
  <si>
    <t>(1,1+2,2+2,2)</t>
  </si>
  <si>
    <t>31</t>
  </si>
  <si>
    <t>59051476</t>
  </si>
  <si>
    <t>profil začišťovací PVC 9mm s výztužnou tkaninou pro ostění ETICS</t>
  </si>
  <si>
    <t>1832637248</t>
  </si>
  <si>
    <t>(2,7+3+3)*20*1,1</t>
  </si>
  <si>
    <t>(2,4+1,6+1,6)*2*1,1</t>
  </si>
  <si>
    <t>(1,8+2,4+2,4)*1*1,1</t>
  </si>
  <si>
    <t>(1,5+1,3+1,3)*2*1,1</t>
  </si>
  <si>
    <t>(1,1+2,2+2,2)*1*1,1</t>
  </si>
  <si>
    <t>228759949</t>
  </si>
  <si>
    <t>(3+3)*20</t>
  </si>
  <si>
    <t>(1,6+1,6)*2</t>
  </si>
  <si>
    <t>(2,4+2,4)*1</t>
  </si>
  <si>
    <t>(1,3+1,3)*2</t>
  </si>
  <si>
    <t>(2,2+2,2)*1</t>
  </si>
  <si>
    <t>33</t>
  </si>
  <si>
    <t>59051486</t>
  </si>
  <si>
    <t>profil rohový PVC 15x15mm s výztužnou tkaninou š 100mm pro ETICS</t>
  </si>
  <si>
    <t>75154454</t>
  </si>
  <si>
    <t>(3+3)*20*1,1</t>
  </si>
  <si>
    <t>(1,6+1,6)*2*1,1</t>
  </si>
  <si>
    <t>(2,4+2,4)*1*1,1</t>
  </si>
  <si>
    <t>(1,3+1,3)*2*1,1</t>
  </si>
  <si>
    <t>(2,2+2,2)*1*1,1</t>
  </si>
  <si>
    <t>34</t>
  </si>
  <si>
    <t>-345224268</t>
  </si>
  <si>
    <t>(2,7*20+2,4*2+1,3*2)</t>
  </si>
  <si>
    <t>35</t>
  </si>
  <si>
    <t>59051512</t>
  </si>
  <si>
    <t>profil parapetní napojovací se sklovláknitou armovací tkaninou PVC 2m</t>
  </si>
  <si>
    <t>981412980</t>
  </si>
  <si>
    <t>(2,7*20+2,4*2+1,3*2)*1,1</t>
  </si>
  <si>
    <t>36</t>
  </si>
  <si>
    <t>622252002.1</t>
  </si>
  <si>
    <t>657678171</t>
  </si>
  <si>
    <t>4,5*3</t>
  </si>
  <si>
    <t>37</t>
  </si>
  <si>
    <t>59051500.1</t>
  </si>
  <si>
    <t>profil ukončovací stěnový PVC s výztužnou tkaninou pro ETICS</t>
  </si>
  <si>
    <t>-1266173477</t>
  </si>
  <si>
    <t>38</t>
  </si>
  <si>
    <t>622511102</t>
  </si>
  <si>
    <t>Tenkovrstvá akrylátová mozaiková jemnozrnná omítka vnějších stěn</t>
  </si>
  <si>
    <t>-12621428</t>
  </si>
  <si>
    <t>39</t>
  </si>
  <si>
    <t>622531022</t>
  </si>
  <si>
    <t>Tenkovrstvá silikonová zrnitá omítka zrnitost 2,0 mm vnějších stěn</t>
  </si>
  <si>
    <t>-1565719574</t>
  </si>
  <si>
    <t>35,768+47,256+612,371+66,99+2,7</t>
  </si>
  <si>
    <t>40</t>
  </si>
  <si>
    <t>629991012</t>
  </si>
  <si>
    <t>Zakrytí výplní otvorů fólií přilepenou na začišťovací lišty</t>
  </si>
  <si>
    <t>-819699912</t>
  </si>
  <si>
    <t>tělocvična</t>
  </si>
  <si>
    <t>2,7*3*10*2</t>
  </si>
  <si>
    <t>krček</t>
  </si>
  <si>
    <t>2,4*1,6*2</t>
  </si>
  <si>
    <t>1,8*2,4*1</t>
  </si>
  <si>
    <t>41</t>
  </si>
  <si>
    <t>985131111</t>
  </si>
  <si>
    <t>Očištění ploch stěn, rubu kleneb a podlah tlakovou vodou</t>
  </si>
  <si>
    <t>1718429673</t>
  </si>
  <si>
    <t>Trubní vedení</t>
  </si>
  <si>
    <t>42</t>
  </si>
  <si>
    <t>877265271</t>
  </si>
  <si>
    <t>Montáž lapače střešních splavenin z tvrdého PVC-systém KG DN 110</t>
  </si>
  <si>
    <t>kus</t>
  </si>
  <si>
    <t>1952254754</t>
  </si>
  <si>
    <t>43</t>
  </si>
  <si>
    <t>28341110</t>
  </si>
  <si>
    <t>lapače střešních splavenin okapová vpusť s klapkou+inspekční poklop z PP</t>
  </si>
  <si>
    <t>2016718468</t>
  </si>
  <si>
    <t>Ostatní konstrukce a práce, bourání</t>
  </si>
  <si>
    <t>44</t>
  </si>
  <si>
    <t>941211112</t>
  </si>
  <si>
    <t>Montáž lešení řadového rámového lehkého zatížení do 200 kg/m2 š do 0,9 m v do 25 m</t>
  </si>
  <si>
    <t>147006926</t>
  </si>
  <si>
    <t>36*8,5*1,1</t>
  </si>
  <si>
    <t>36*4,5*1,1</t>
  </si>
  <si>
    <t>271*1,1</t>
  </si>
  <si>
    <t>(4,28+4,28)*4,5*1,1</t>
  </si>
  <si>
    <t>(3,25+12,9+0,5)*3*1,1</t>
  </si>
  <si>
    <t>45</t>
  </si>
  <si>
    <t>941211211</t>
  </si>
  <si>
    <t>Příplatek k lešení řadovému rámovému lehkému š 0,9 m v do 25 m za první a ZKD den použití</t>
  </si>
  <si>
    <t>-1642203717</t>
  </si>
  <si>
    <t>l2*90</t>
  </si>
  <si>
    <t>46</t>
  </si>
  <si>
    <t>941211812</t>
  </si>
  <si>
    <t>Demontáž lešení řadového rámového lehkého zatížení do 200 kg/m2 š do 0,9 m v do 25 m</t>
  </si>
  <si>
    <t>-2074086766</t>
  </si>
  <si>
    <t>47</t>
  </si>
  <si>
    <t>944511111</t>
  </si>
  <si>
    <t>Montáž ochranné sítě z textilie z umělých vláken</t>
  </si>
  <si>
    <t>-616888284</t>
  </si>
  <si>
    <t>48</t>
  </si>
  <si>
    <t>944511211</t>
  </si>
  <si>
    <t>Příplatek k ochranné síti za první a ZKD den použití</t>
  </si>
  <si>
    <t>1638803504</t>
  </si>
  <si>
    <t>49</t>
  </si>
  <si>
    <t>944511811</t>
  </si>
  <si>
    <t>Demontáž ochranné sítě z textilie z umělých vláken</t>
  </si>
  <si>
    <t>108018377</t>
  </si>
  <si>
    <t>50</t>
  </si>
  <si>
    <t>978015341</t>
  </si>
  <si>
    <t>Otlučení (osekání) vnější vápenné nebo vápenocementové omítky stupně členitosti 1 a 2 v rozsahu přes 20 do 30 %</t>
  </si>
  <si>
    <t>-870551002</t>
  </si>
  <si>
    <t>780,909+16,650</t>
  </si>
  <si>
    <t>998</t>
  </si>
  <si>
    <t>Přesun hmot</t>
  </si>
  <si>
    <t>51</t>
  </si>
  <si>
    <t>-1395759142</t>
  </si>
  <si>
    <t>52</t>
  </si>
  <si>
    <t>997013213</t>
  </si>
  <si>
    <t>Vnitrostaveništní doprava suti a vybouraných hmot pro budovy v přes 9 do 12 m ručně</t>
  </si>
  <si>
    <t>-739028836</t>
  </si>
  <si>
    <t>53</t>
  </si>
  <si>
    <t>-558392515</t>
  </si>
  <si>
    <t>54</t>
  </si>
  <si>
    <t>-763149754</t>
  </si>
  <si>
    <t>14,852*15 'Přepočtené koeficientem množství</t>
  </si>
  <si>
    <t>55</t>
  </si>
  <si>
    <t>786532763</t>
  </si>
  <si>
    <t>712</t>
  </si>
  <si>
    <t>Povlakové krytiny</t>
  </si>
  <si>
    <t>56</t>
  </si>
  <si>
    <t>712341559</t>
  </si>
  <si>
    <t>Provedení povlakové krytiny střech do 10° pásy NAIP přitavením v plné ploše</t>
  </si>
  <si>
    <t>910316986</t>
  </si>
  <si>
    <t>(30,8*2)*(0,5)</t>
  </si>
  <si>
    <t>57</t>
  </si>
  <si>
    <t>62853004</t>
  </si>
  <si>
    <t>pás asfaltový natavitelný modifikovaný SBS tl 4,0mm s vložkou ze skleněné tkaniny a spalitelnou PE fólií nebo jemnozrnným minerálním posypem na horním povrchu</t>
  </si>
  <si>
    <t>-297594342</t>
  </si>
  <si>
    <t>30,8*1,1 'Přepočtené koeficientem množství</t>
  </si>
  <si>
    <t>58</t>
  </si>
  <si>
    <t>712631811</t>
  </si>
  <si>
    <t>Odstranění povlakové krytiny střech přes 30° z pásů uložených na sucho samolepící</t>
  </si>
  <si>
    <t>-251271354</t>
  </si>
  <si>
    <t>59</t>
  </si>
  <si>
    <t>998712102</t>
  </si>
  <si>
    <t>Přesun hmot tonážní tonážní pro krytiny povlakové v objektech v přes 6 do 12 m</t>
  </si>
  <si>
    <t>716143746</t>
  </si>
  <si>
    <t>721</t>
  </si>
  <si>
    <t>Zdravotechnika - vnitřní kanalizace</t>
  </si>
  <si>
    <t>60</t>
  </si>
  <si>
    <t>721173606</t>
  </si>
  <si>
    <t xml:space="preserve">Potrubí kanalizační  UV stabil PE DN 100 vč. podložení betonovým ideskami</t>
  </si>
  <si>
    <t>263696447</t>
  </si>
  <si>
    <t>61</t>
  </si>
  <si>
    <t>721242803</t>
  </si>
  <si>
    <t>Demontáž lapače střešních splavenin DN 110</t>
  </si>
  <si>
    <t>-1309833100</t>
  </si>
  <si>
    <t>741</t>
  </si>
  <si>
    <t>Elektroinstalace - silnoproud</t>
  </si>
  <si>
    <t>62</t>
  </si>
  <si>
    <t>741410003R</t>
  </si>
  <si>
    <t>Dodání, montáž a revize fasádního hromosvodu (vč. revizní zprávy)</t>
  </si>
  <si>
    <t>240727225</t>
  </si>
  <si>
    <t>8,55+8,55+5,21</t>
  </si>
  <si>
    <t>63</t>
  </si>
  <si>
    <t>741421811</t>
  </si>
  <si>
    <t>Demontáž drátu nebo lana svodového vedení D do 8 mm kolmý svod</t>
  </si>
  <si>
    <t>-1554137595</t>
  </si>
  <si>
    <t>64</t>
  </si>
  <si>
    <t>741440001</t>
  </si>
  <si>
    <t>Montáž deska zemnící 2000x250 mm</t>
  </si>
  <si>
    <t>-825367293</t>
  </si>
  <si>
    <t>65</t>
  </si>
  <si>
    <t>35442050</t>
  </si>
  <si>
    <t>deska zemnící s přivařeným páskem 2000x250mm</t>
  </si>
  <si>
    <t>437687806</t>
  </si>
  <si>
    <t>764</t>
  </si>
  <si>
    <t>Konstrukce klempířské</t>
  </si>
  <si>
    <t>66</t>
  </si>
  <si>
    <t>764002841</t>
  </si>
  <si>
    <t>Demontáž oplechování horních ploch zdí a nadezdívek do suti</t>
  </si>
  <si>
    <t>-1821074874</t>
  </si>
  <si>
    <t>oplechování atiky</t>
  </si>
  <si>
    <t>9,5*4</t>
  </si>
  <si>
    <t>67</t>
  </si>
  <si>
    <t>764002851</t>
  </si>
  <si>
    <t>Demontáž oplechování parapetů do suti</t>
  </si>
  <si>
    <t>181994575</t>
  </si>
  <si>
    <t>2,7*10</t>
  </si>
  <si>
    <t>2,4*2</t>
  </si>
  <si>
    <t>1,3*2</t>
  </si>
  <si>
    <t>68</t>
  </si>
  <si>
    <t>764002861</t>
  </si>
  <si>
    <t>Demontáž oplechování říms a ozdobných prvků do suti</t>
  </si>
  <si>
    <t>-5958016</t>
  </si>
  <si>
    <t>1,3</t>
  </si>
  <si>
    <t>69</t>
  </si>
  <si>
    <t>764004801</t>
  </si>
  <si>
    <t>Demontáž podokapního žlabu do suti</t>
  </si>
  <si>
    <t>-142896944</t>
  </si>
  <si>
    <t>žlab 305,306</t>
  </si>
  <si>
    <t>(31*2)</t>
  </si>
  <si>
    <t>11,7</t>
  </si>
  <si>
    <t>70</t>
  </si>
  <si>
    <t>764004861</t>
  </si>
  <si>
    <t>Demontáž svodu do suti</t>
  </si>
  <si>
    <t>2024613938</t>
  </si>
  <si>
    <t>východní strana tělocvična 307</t>
  </si>
  <si>
    <t>8,2*2</t>
  </si>
  <si>
    <t>západní a severní strana 308</t>
  </si>
  <si>
    <t>západní a jižní strana 309</t>
  </si>
  <si>
    <t>11,3</t>
  </si>
  <si>
    <t>3,2*1</t>
  </si>
  <si>
    <t>71</t>
  </si>
  <si>
    <t>764211661</t>
  </si>
  <si>
    <t xml:space="preserve">Oplechování  nároží z barvn. Pzn s povrchovou úpravou  rš 460 mm, 301</t>
  </si>
  <si>
    <t>-1251075155</t>
  </si>
  <si>
    <t>oplechování atiky 301</t>
  </si>
  <si>
    <t>72</t>
  </si>
  <si>
    <t>764215406</t>
  </si>
  <si>
    <t>Oplechování horních ploch a nadezdívek (atik) bez rohů z Pz plechu celoplošně lepené rš 500 mm</t>
  </si>
  <si>
    <t>-673078129</t>
  </si>
  <si>
    <t>9,5*4*1,1</t>
  </si>
  <si>
    <t>73</t>
  </si>
  <si>
    <t>764218427</t>
  </si>
  <si>
    <t>Oplechování rovné římsy celoplošně lepené barvn. z Pzn plechu rš 670 mm - 312</t>
  </si>
  <si>
    <t>-526398</t>
  </si>
  <si>
    <t xml:space="preserve">pilířek  312</t>
  </si>
  <si>
    <t>1,3*1,1</t>
  </si>
  <si>
    <t>74</t>
  </si>
  <si>
    <t>764226445</t>
  </si>
  <si>
    <t>Oplechování parapetů rovných celoplošně lepené z elox Al plechu rš 400 mm - P1</t>
  </si>
  <si>
    <t>-1295382885</t>
  </si>
  <si>
    <t>P1</t>
  </si>
  <si>
    <t>2,7*10*1,1</t>
  </si>
  <si>
    <t>2,4*2*1,1</t>
  </si>
  <si>
    <t>šatny</t>
  </si>
  <si>
    <t>1,3*2*1,1</t>
  </si>
  <si>
    <t>75</t>
  </si>
  <si>
    <t>764511404</t>
  </si>
  <si>
    <t xml:space="preserve">Žlab podokapní půlkruhový z  barvn. Pzn  plechu rš 330 mm - 305,306</t>
  </si>
  <si>
    <t>718230467</t>
  </si>
  <si>
    <t>(31*2)*1,1</t>
  </si>
  <si>
    <t>11,7*1,1</t>
  </si>
  <si>
    <t>76</t>
  </si>
  <si>
    <t>764511444</t>
  </si>
  <si>
    <t>Kotlík oválný (trychtýřový) pro podokapní žlaby z barvn. Pz plechu 330/100 mm</t>
  </si>
  <si>
    <t>2018849841</t>
  </si>
  <si>
    <t>77</t>
  </si>
  <si>
    <t>764518422</t>
  </si>
  <si>
    <t xml:space="preserve">Svody kruhové včetně objímek, kolen, odskoků z barvn.  Pz plechu průměru 100 mm - 307,308,309</t>
  </si>
  <si>
    <t>-107901925</t>
  </si>
  <si>
    <t>8,2*2*1,1</t>
  </si>
  <si>
    <t>13*1,1</t>
  </si>
  <si>
    <t>11,3*1,1</t>
  </si>
  <si>
    <t>3,2*1*1,1</t>
  </si>
  <si>
    <t>78</t>
  </si>
  <si>
    <t>998764102</t>
  </si>
  <si>
    <t>Přesun hmot tonážní pro konstrukce klempířské v objektech v přes 6 do 12 m</t>
  </si>
  <si>
    <t>-2023159153</t>
  </si>
  <si>
    <t>766</t>
  </si>
  <si>
    <t>Konstrukce truhlářské</t>
  </si>
  <si>
    <t>79</t>
  </si>
  <si>
    <t>766660002</t>
  </si>
  <si>
    <t>Montáž dveřních křídel otvíravých jednokřídlových š přes 0,8 m do ocelové zárubně</t>
  </si>
  <si>
    <t>1949428643</t>
  </si>
  <si>
    <t>dveře na fasádě na půdu tělocvičny</t>
  </si>
  <si>
    <t>80</t>
  </si>
  <si>
    <t>61140500</t>
  </si>
  <si>
    <t>dveře jednokřídlé plastové bílé plné max rozměru otvoru 2,42m2 bezpečnostní třídy RC2</t>
  </si>
  <si>
    <t>-2052528589</t>
  </si>
  <si>
    <t>0,9*1,5</t>
  </si>
  <si>
    <t>81</t>
  </si>
  <si>
    <t>998766102</t>
  </si>
  <si>
    <t>Přesun hmot tonážní pro kce truhlářské v objektech v přes 6 do 12 m</t>
  </si>
  <si>
    <t>-1728097645</t>
  </si>
  <si>
    <t>767</t>
  </si>
  <si>
    <t>Konstrukce zámečnické</t>
  </si>
  <si>
    <t>82</t>
  </si>
  <si>
    <t>767584811R</t>
  </si>
  <si>
    <t>Demontáž stěn vzduchotechnické mřížky</t>
  </si>
  <si>
    <t>-1705609705</t>
  </si>
  <si>
    <t>83</t>
  </si>
  <si>
    <t>767641800</t>
  </si>
  <si>
    <t>Demontáž zárubní dveří odřezáním plochy do 2,5 m2</t>
  </si>
  <si>
    <t>1473709416</t>
  </si>
  <si>
    <t>84</t>
  </si>
  <si>
    <t>767661811</t>
  </si>
  <si>
    <t>Demontáž mříží pevných nebo otevíravých</t>
  </si>
  <si>
    <t>-275868995</t>
  </si>
  <si>
    <t>okna krček</t>
  </si>
  <si>
    <t>85</t>
  </si>
  <si>
    <t>767662210</t>
  </si>
  <si>
    <t>Montáž mříží otvíravých</t>
  </si>
  <si>
    <t>496957709</t>
  </si>
  <si>
    <t>86</t>
  </si>
  <si>
    <t>54912000</t>
  </si>
  <si>
    <t>mříž pro stavení otvory otvíravá FeZn</t>
  </si>
  <si>
    <t>-2024552866</t>
  </si>
  <si>
    <t>87</t>
  </si>
  <si>
    <t>767691822</t>
  </si>
  <si>
    <t>Vyvěšení nebo zavěšení kovových křídel dveří do 2 m2</t>
  </si>
  <si>
    <t>-76572573</t>
  </si>
  <si>
    <t>88</t>
  </si>
  <si>
    <t>767810113</t>
  </si>
  <si>
    <t>Montáž mřížek větracích čtyřhranných průřezu přes 0,04 do 0,09 m2</t>
  </si>
  <si>
    <t>1169021089</t>
  </si>
  <si>
    <t>89</t>
  </si>
  <si>
    <t>55341422</t>
  </si>
  <si>
    <t>mřížka FeZn se sítí 700x700 mm</t>
  </si>
  <si>
    <t>-1954852043</t>
  </si>
  <si>
    <t>90</t>
  </si>
  <si>
    <t>767832101</t>
  </si>
  <si>
    <t>Montáž venkovních požárních žebříků do zdiva se suchovodem</t>
  </si>
  <si>
    <t>-1363388041</t>
  </si>
  <si>
    <t>žebřík 313</t>
  </si>
  <si>
    <t>žebřík 314</t>
  </si>
  <si>
    <t>91</t>
  </si>
  <si>
    <t>44983001</t>
  </si>
  <si>
    <t>žebřík venkovní se suchovodem v provedení FeZN - 313,314</t>
  </si>
  <si>
    <t>-27672559</t>
  </si>
  <si>
    <t>12*1,1</t>
  </si>
  <si>
    <t>92</t>
  </si>
  <si>
    <t>767832801</t>
  </si>
  <si>
    <t>Demontáž venkovních požárních žebříků se ochranným košem</t>
  </si>
  <si>
    <t>-458512489</t>
  </si>
  <si>
    <t>8,83</t>
  </si>
  <si>
    <t>93</t>
  </si>
  <si>
    <t>767991005</t>
  </si>
  <si>
    <t>Montáž pomocné nebo nosné konstrukce z kompozitních profilů o hm přes 10 kg/m</t>
  </si>
  <si>
    <t>-1234417844</t>
  </si>
  <si>
    <t>ocelová plošina</t>
  </si>
  <si>
    <t>94</t>
  </si>
  <si>
    <t>767123123</t>
  </si>
  <si>
    <t>ocelová plošina 900x1800</t>
  </si>
  <si>
    <t>244555061</t>
  </si>
  <si>
    <t>95</t>
  </si>
  <si>
    <t>767991801</t>
  </si>
  <si>
    <t>Demontáž pomocné nebo nosné konstrukce z kompozitních profilů</t>
  </si>
  <si>
    <t>675215179</t>
  </si>
  <si>
    <t>96</t>
  </si>
  <si>
    <t>998767102</t>
  </si>
  <si>
    <t>Přesun hmot tonážní pro zámečnické konstrukce v objektech v přes 6 do 12 m</t>
  </si>
  <si>
    <t>193012620</t>
  </si>
  <si>
    <t>F0001</t>
  </si>
  <si>
    <t>Plochá střecha - AP (komplet)</t>
  </si>
  <si>
    <t>610</t>
  </si>
  <si>
    <t>F0003</t>
  </si>
  <si>
    <t>DEK Střecha ST.2002A (DEKROOF 02)</t>
  </si>
  <si>
    <t>03 - Zateplení střechy šaten</t>
  </si>
  <si>
    <t xml:space="preserve">    713 - Izolace tepelné</t>
  </si>
  <si>
    <t xml:space="preserve">    751 - Vzduchotechnika</t>
  </si>
  <si>
    <t xml:space="preserve">    762 - Konstrukce tesařské</t>
  </si>
  <si>
    <t>-1429237362</t>
  </si>
  <si>
    <t>atika</t>
  </si>
  <si>
    <t>(3,25+13+76,78+13,150+3,245)*(0,5+0,2)</t>
  </si>
  <si>
    <t>28376033</t>
  </si>
  <si>
    <t>deska EPS grafitová fasádní λ=0,032 tl 50mm</t>
  </si>
  <si>
    <t>686756900</t>
  </si>
  <si>
    <t>(3,25+13+76,78+13,150+3,245)*(0,5+0,2)*1,1</t>
  </si>
  <si>
    <t>755471786</t>
  </si>
  <si>
    <t>(3,25+13+76,78+13,150+3,245)</t>
  </si>
  <si>
    <t>495415382</t>
  </si>
  <si>
    <t>109,425*1,1</t>
  </si>
  <si>
    <t>-1736114484</t>
  </si>
  <si>
    <t>2019138835</t>
  </si>
  <si>
    <t>998011001</t>
  </si>
  <si>
    <t>Přesun hmot pro budovy zděné v do 6 m</t>
  </si>
  <si>
    <t>671032843</t>
  </si>
  <si>
    <t>-2101317782</t>
  </si>
  <si>
    <t>-1966802286</t>
  </si>
  <si>
    <t>-711238732</t>
  </si>
  <si>
    <t>0,529*15 'Přepočtené koeficientem množství</t>
  </si>
  <si>
    <t>365773912</t>
  </si>
  <si>
    <t>712363356</t>
  </si>
  <si>
    <t>Povlakové krytiny střech do 10° z tvarovaných poplastovaných lišt délky 2 m okapnice široká rš 200 mm</t>
  </si>
  <si>
    <t>2125614216</t>
  </si>
  <si>
    <t>okapnive 303</t>
  </si>
  <si>
    <t>712363358</t>
  </si>
  <si>
    <t>Povlakové krytiny střech do 10° z tvarovaných poplastovaných lišt délky 2 m závětrná lišta rš 250 mm</t>
  </si>
  <si>
    <t>-1217853033</t>
  </si>
  <si>
    <t>závětrná lišta 304</t>
  </si>
  <si>
    <t>Povlakové krytiny střech do 10° z tvarovaných poplastovaných lišt délky 2 m přítlačná lišta rš 70 mm</t>
  </si>
  <si>
    <t>-632809432</t>
  </si>
  <si>
    <t>přítlačná lišta 302</t>
  </si>
  <si>
    <t>712311101</t>
  </si>
  <si>
    <t>Provedení povlakové krytiny střech do 10° za studena lakem penetračním nebo asfaltovým</t>
  </si>
  <si>
    <t>1994575454</t>
  </si>
  <si>
    <t>DEK.2230101076</t>
  </si>
  <si>
    <t>DEKPRIMER (bal/25l)</t>
  </si>
  <si>
    <t>litr</t>
  </si>
  <si>
    <t>1928495378</t>
  </si>
  <si>
    <t>výměra skladby*koeficient</t>
  </si>
  <si>
    <t>F0003*0,3</t>
  </si>
  <si>
    <t>712363604</t>
  </si>
  <si>
    <t>Provedení povlak krytiny mechanicky kotvenou do betonu TI tl přes 240 mm vnitřní pole, budova v do 18 m</t>
  </si>
  <si>
    <t>2118634876</t>
  </si>
  <si>
    <t>F0003*0,8</t>
  </si>
  <si>
    <t>VZT</t>
  </si>
  <si>
    <t>6,8*0,45*4</t>
  </si>
  <si>
    <t>28322012</t>
  </si>
  <si>
    <t>fólie hydroizolační střešní mPVC mechanicky kotvená tl 1,5mm šedá</t>
  </si>
  <si>
    <t>1950647896</t>
  </si>
  <si>
    <t>F0003*1,15</t>
  </si>
  <si>
    <t>6,8*0,45*4*1,1</t>
  </si>
  <si>
    <t>712363605</t>
  </si>
  <si>
    <t>Provedení povlak krytiny mechanicky kotvenou do betonu TI tl přes 240 mm krajní pole, budova v do 18 m</t>
  </si>
  <si>
    <t>-2022351700</t>
  </si>
  <si>
    <t>F0003*0,1</t>
  </si>
  <si>
    <t>712363606</t>
  </si>
  <si>
    <t>Provedení povlak krytiny mechanicky kotvenou do betonu TI tl přes 240 mm rohové pole, budova v do 18 m</t>
  </si>
  <si>
    <t>332735485</t>
  </si>
  <si>
    <t>712391171</t>
  </si>
  <si>
    <t>Provedení povlakové krytiny střech do 10° podkladní textilní vrstvy</t>
  </si>
  <si>
    <t>1714139769</t>
  </si>
  <si>
    <t>69311020</t>
  </si>
  <si>
    <t>SKLOVLÁKNITÁ TEXTILIE FILTEK V (VLIES) - 120 G/M2, Š. 2000 MM</t>
  </si>
  <si>
    <t>-1908102324</t>
  </si>
  <si>
    <t>F0003*1,1</t>
  </si>
  <si>
    <t>712331111</t>
  </si>
  <si>
    <t>Provedení povlakové krytiny střech do 10° podkladní vrstvy pásy na sucho samolepící</t>
  </si>
  <si>
    <t>1348809722</t>
  </si>
  <si>
    <t>(3,25+13+76,78+13,150+3,245)*0,65</t>
  </si>
  <si>
    <t>62866281</t>
  </si>
  <si>
    <t>pás asfaltový samolepicí modifikovaný SBS tl 3,0mm s vložkou ze skleněné tkaniny se spalitelnou fólií nebo jemnozrnným minerálním posypem nebo textilií na horním povrchu</t>
  </si>
  <si>
    <t>-807762231</t>
  </si>
  <si>
    <t>(3,25+13+76,78+13,150+3,245)*0,65*1,1</t>
  </si>
  <si>
    <t>1354139824</t>
  </si>
  <si>
    <t>atika střechy</t>
  </si>
  <si>
    <t>(9,5*4)*0,5</t>
  </si>
  <si>
    <t>62855007</t>
  </si>
  <si>
    <t>pás asfaltový natavitelný modifikovaný SBS tl 4,5mm s vložkou z polyesterové vyztužené rohože a hrubozrnným břidličným posypem na horním povrchu</t>
  </si>
  <si>
    <t>-1059507964</t>
  </si>
  <si>
    <t>(9,5*4)*0,5*1,1</t>
  </si>
  <si>
    <t>712998001</t>
  </si>
  <si>
    <t>Montáž atikového chrliče z PVC DN 50</t>
  </si>
  <si>
    <t>-1087770213</t>
  </si>
  <si>
    <t>(3,25+13+76,78+13,150+3,245)/5+0,115</t>
  </si>
  <si>
    <t>28342473</t>
  </si>
  <si>
    <t>chrlič atikový DN 50 s manžetou pro hydroizolaci z PVC-P</t>
  </si>
  <si>
    <t>1672901404</t>
  </si>
  <si>
    <t>998712101</t>
  </si>
  <si>
    <t>Přesun hmot tonážní tonážní pro krytiny povlakové v objektech v do 6 m</t>
  </si>
  <si>
    <t>-1610451705</t>
  </si>
  <si>
    <t>713</t>
  </si>
  <si>
    <t>Izolace tepelné</t>
  </si>
  <si>
    <t>713131141</t>
  </si>
  <si>
    <t>Montáž izolace tepelné stěn a základů lepením celoplošně rohoží, pásů, dílců, desek</t>
  </si>
  <si>
    <t>-1447765769</t>
  </si>
  <si>
    <t>-2076423272</t>
  </si>
  <si>
    <t>12,24*1,1 'Přepočtené koeficientem množství</t>
  </si>
  <si>
    <t>713141152</t>
  </si>
  <si>
    <t>Montáž izolace tepelné střech plochých kladené volně 2 vrstvy rohoží, pásů, dílců, desek</t>
  </si>
  <si>
    <t>1029040543</t>
  </si>
  <si>
    <t>28372316</t>
  </si>
  <si>
    <t>deska EPS 100 pro konstrukce s běžným zatížením λ=0,037 tl 140mm</t>
  </si>
  <si>
    <t>2086679370</t>
  </si>
  <si>
    <t>F0003*1,02</t>
  </si>
  <si>
    <t>279689201</t>
  </si>
  <si>
    <t>713141211</t>
  </si>
  <si>
    <t>Montáž izolace tepelné střech plochých volně položené náběhový klín</t>
  </si>
  <si>
    <t>-1379675179</t>
  </si>
  <si>
    <t>náběhový klín</t>
  </si>
  <si>
    <t>63152006</t>
  </si>
  <si>
    <t xml:space="preserve">klín náběhový  přechodný EPS plochých střech tl 60x60mm</t>
  </si>
  <si>
    <t>1499017356</t>
  </si>
  <si>
    <t>87*1,05 'Přepočtené koeficientem množství</t>
  </si>
  <si>
    <t>713141263</t>
  </si>
  <si>
    <t>Přikotvení tepelné izolace šrouby do betonu pro izolaci tl přes 240 mm</t>
  </si>
  <si>
    <t>1889935422</t>
  </si>
  <si>
    <t>713141151</t>
  </si>
  <si>
    <t>Montáž izolace tepelné střech plochých kladené volně 1 vrstva rohoží, pásů, dílců, desek</t>
  </si>
  <si>
    <t>1092903768</t>
  </si>
  <si>
    <t>atika šatem</t>
  </si>
  <si>
    <t>28376443</t>
  </si>
  <si>
    <t>deska z polystyrénu XPS, hrana rovná a strukturovaný povrch 300kPa tl 100mm</t>
  </si>
  <si>
    <t>-1250503424</t>
  </si>
  <si>
    <t>-871596278</t>
  </si>
  <si>
    <t>28376422</t>
  </si>
  <si>
    <t>deska z polystyrénu XPS, hrana polodrážková a hladký povrch 300kPA tl 100mm</t>
  </si>
  <si>
    <t>-1487263973</t>
  </si>
  <si>
    <t>713141311</t>
  </si>
  <si>
    <t>Montáž izolace tepelné střech plochých kladené volně, spádová vrstva</t>
  </si>
  <si>
    <t>-429414977</t>
  </si>
  <si>
    <t>28376141</t>
  </si>
  <si>
    <t>klín izolační z pěnového polystyrenu EPS 100 spád do 5%</t>
  </si>
  <si>
    <t>-1315372940</t>
  </si>
  <si>
    <t>F0001*0,082</t>
  </si>
  <si>
    <t>998713101</t>
  </si>
  <si>
    <t>Přesun hmot tonážní pro izolace tepelné v objektech v do 6 m</t>
  </si>
  <si>
    <t>1134095876</t>
  </si>
  <si>
    <t>991167012</t>
  </si>
  <si>
    <t>751</t>
  </si>
  <si>
    <t>Vzduchotechnika</t>
  </si>
  <si>
    <t>751613113R</t>
  </si>
  <si>
    <t>Montáž typového prvku pro izolaci VZT potrubí</t>
  </si>
  <si>
    <t>-1527201508</t>
  </si>
  <si>
    <t>0,5*5</t>
  </si>
  <si>
    <t>63152501R</t>
  </si>
  <si>
    <t>návlek tepelně izolační tl 25mm s hliníkovým laminátem pro VZT potrubí, - typový prvek</t>
  </si>
  <si>
    <t>-914811742</t>
  </si>
  <si>
    <t>998751101</t>
  </si>
  <si>
    <t>Přesun hmot tonážní pro vzduchotechniku v objektech výšky do 12 m</t>
  </si>
  <si>
    <t>976282705</t>
  </si>
  <si>
    <t>762</t>
  </si>
  <si>
    <t>Konstrukce tesařské</t>
  </si>
  <si>
    <t>762361312</t>
  </si>
  <si>
    <t>Konstrukční a vyrovnávací vrstva pod klempířské prvky (atiky) z desek dřevoštěpkových tl 22 mm</t>
  </si>
  <si>
    <t>542355958</t>
  </si>
  <si>
    <t>998762101</t>
  </si>
  <si>
    <t>Přesun hmot tonážní pro kce tesařské v objektech v do 6 m</t>
  </si>
  <si>
    <t>787353729</t>
  </si>
  <si>
    <t>969933399</t>
  </si>
  <si>
    <t>819940246</t>
  </si>
  <si>
    <t>žlab 311</t>
  </si>
  <si>
    <t>-1411528496</t>
  </si>
  <si>
    <t>svod 310</t>
  </si>
  <si>
    <t>4*3,2</t>
  </si>
  <si>
    <t xml:space="preserve">Žlab podokapní půlkruhový z  barvn. Pzn  plechu rš 330 mm - 311</t>
  </si>
  <si>
    <t>-464195596</t>
  </si>
  <si>
    <t>71*1,1</t>
  </si>
  <si>
    <t>-601197320</t>
  </si>
  <si>
    <t xml:space="preserve">Svody kruhové včetně objímek, kolen, odskoků z barvn.  Pz plechu průměru 100 mm - 310</t>
  </si>
  <si>
    <t>264871785</t>
  </si>
  <si>
    <t>4*3,2*1,1</t>
  </si>
  <si>
    <t>1357409373</t>
  </si>
  <si>
    <t>767995115</t>
  </si>
  <si>
    <t>Montáž atypických zámečnických konstrukcí hm přes 50 do 100 kg</t>
  </si>
  <si>
    <t>422098056</t>
  </si>
  <si>
    <t>jekl 50x30</t>
  </si>
  <si>
    <t>(6*1+2*1,8)*11,8</t>
  </si>
  <si>
    <t>13010232</t>
  </si>
  <si>
    <t>tyč ocelová jekl jakost S235JR (11 375) 50x30mm</t>
  </si>
  <si>
    <t>154251182</t>
  </si>
  <si>
    <t>(6*1+2*1,8)*11,8/1000*1,1</t>
  </si>
  <si>
    <t>54879431</t>
  </si>
  <si>
    <t>šroub kotevní do betonu 10x90</t>
  </si>
  <si>
    <t>1612242371</t>
  </si>
  <si>
    <t>998767101</t>
  </si>
  <si>
    <t>Přesun hmot tonážní pro zámečnické konstrukce v objektech v do 6 m</t>
  </si>
  <si>
    <t>177002652</t>
  </si>
  <si>
    <t>04 - Vedlejší náklady</t>
  </si>
  <si>
    <t xml:space="preserve">    VRN3 - Zařízení staveniště</t>
  </si>
  <si>
    <t>VRN3</t>
  </si>
  <si>
    <t>Zařízení staveniště</t>
  </si>
  <si>
    <t>039002000</t>
  </si>
  <si>
    <t>…kpl</t>
  </si>
  <si>
    <t>-1505248373</t>
  </si>
  <si>
    <t>039002001</t>
  </si>
  <si>
    <t>Zabezpečení staveniště a oplocení</t>
  </si>
  <si>
    <t>781114560</t>
  </si>
  <si>
    <t>045002000</t>
  </si>
  <si>
    <t>Kompletační a koordinační činnost</t>
  </si>
  <si>
    <t>-261233629</t>
  </si>
  <si>
    <t>SEZNAM FIGUR</t>
  </si>
  <si>
    <t>Výměra</t>
  </si>
  <si>
    <t xml:space="preserve"> 02</t>
  </si>
  <si>
    <t>l1</t>
  </si>
  <si>
    <t>Použití figury:</t>
  </si>
  <si>
    <t xml:space="preserve"> 03</t>
  </si>
  <si>
    <t>F0002</t>
  </si>
  <si>
    <t>DEK Střecha ST.1011A (DEKROOF 14-A)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</si>
</sst>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26</v>
      </c>
      <c r="AK17" s="32" t="s">
        <v>27</v>
      </c>
      <c r="AN17" s="27" t="s">
        <v>1</v>
      </c>
      <c r="AR17" s="22"/>
      <c r="BE17" s="31"/>
      <c r="BS17" s="19" t="s">
        <v>31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32</v>
      </c>
      <c r="AK19" s="32" t="s">
        <v>25</v>
      </c>
      <c r="AN19" s="27" t="s">
        <v>33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31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2022/6-6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Zateplení objektů tělocvičen v areálu SOUE Plzeň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Plzeň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9. 6. 2022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 xml:space="preserve"> 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32</v>
      </c>
      <c r="AJ90" s="38"/>
      <c r="AK90" s="38"/>
      <c r="AL90" s="38"/>
      <c r="AM90" s="70" t="str">
        <f>IF(E20="","",E20)</f>
        <v>A.D.S. Rokycany s.r.o.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ROUND(SUM(AG95:AG98),2)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ROUND(SUM(AS95:AS98),2)</f>
        <v>0</v>
      </c>
      <c r="AT94" s="99">
        <f>ROUND(SUM(AV94:AW94),2)</f>
        <v>0</v>
      </c>
      <c r="AU94" s="100">
        <f>ROUND(SUM(AU95:AU98),5)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ROUND(SUM(AZ95:AZ98),2)</f>
        <v>0</v>
      </c>
      <c r="BA94" s="99">
        <f>ROUND(SUM(BA95:BA98),2)</f>
        <v>0</v>
      </c>
      <c r="BB94" s="99">
        <f>ROUND(SUM(BB95:BB98),2)</f>
        <v>0</v>
      </c>
      <c r="BC94" s="99">
        <f>ROUND(SUM(BC95:BC98),2)</f>
        <v>0</v>
      </c>
      <c r="BD94" s="101">
        <f>ROUND(SUM(BD95:BD98),2)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'01 - Okapový chodník'!J30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'01 - Okapový chodník'!P124</f>
        <v>0</v>
      </c>
      <c r="AV95" s="112">
        <f>'01 - Okapový chodník'!J33</f>
        <v>0</v>
      </c>
      <c r="AW95" s="112">
        <f>'01 - Okapový chodník'!J34</f>
        <v>0</v>
      </c>
      <c r="AX95" s="112">
        <f>'01 - Okapový chodník'!J35</f>
        <v>0</v>
      </c>
      <c r="AY95" s="112">
        <f>'01 - Okapový chodník'!J36</f>
        <v>0</v>
      </c>
      <c r="AZ95" s="112">
        <f>'01 - Okapový chodník'!F33</f>
        <v>0</v>
      </c>
      <c r="BA95" s="112">
        <f>'01 - Okapový chodník'!F34</f>
        <v>0</v>
      </c>
      <c r="BB95" s="112">
        <f>'01 - Okapový chodník'!F35</f>
        <v>0</v>
      </c>
      <c r="BC95" s="112">
        <f>'01 - Okapový chodník'!F36</f>
        <v>0</v>
      </c>
      <c r="BD95" s="114">
        <f>'01 - Okapový chodník'!F37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104" t="s">
        <v>80</v>
      </c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'02 - Zateplení fasády vel...'!J30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v>0</v>
      </c>
      <c r="AT96" s="112">
        <f>ROUND(SUM(AV96:AW96),2)</f>
        <v>0</v>
      </c>
      <c r="AU96" s="113">
        <f>'02 - Zateplení fasády vel...'!P130</f>
        <v>0</v>
      </c>
      <c r="AV96" s="112">
        <f>'02 - Zateplení fasády vel...'!J33</f>
        <v>0</v>
      </c>
      <c r="AW96" s="112">
        <f>'02 - Zateplení fasády vel...'!J34</f>
        <v>0</v>
      </c>
      <c r="AX96" s="112">
        <f>'02 - Zateplení fasády vel...'!J35</f>
        <v>0</v>
      </c>
      <c r="AY96" s="112">
        <f>'02 - Zateplení fasády vel...'!J36</f>
        <v>0</v>
      </c>
      <c r="AZ96" s="112">
        <f>'02 - Zateplení fasády vel...'!F33</f>
        <v>0</v>
      </c>
      <c r="BA96" s="112">
        <f>'02 - Zateplení fasády vel...'!F34</f>
        <v>0</v>
      </c>
      <c r="BB96" s="112">
        <f>'02 - Zateplení fasády vel...'!F35</f>
        <v>0</v>
      </c>
      <c r="BC96" s="112">
        <f>'02 - Zateplení fasády vel...'!F36</f>
        <v>0</v>
      </c>
      <c r="BD96" s="114">
        <f>'02 - Zateplení fasády vel...'!F37</f>
        <v>0</v>
      </c>
      <c r="BE96" s="7"/>
      <c r="BT96" s="115" t="s">
        <v>84</v>
      </c>
      <c r="BV96" s="115" t="s">
        <v>78</v>
      </c>
      <c r="BW96" s="115" t="s">
        <v>89</v>
      </c>
      <c r="BX96" s="115" t="s">
        <v>4</v>
      </c>
      <c r="CL96" s="115" t="s">
        <v>1</v>
      </c>
      <c r="CM96" s="115" t="s">
        <v>86</v>
      </c>
    </row>
    <row r="97" s="7" customFormat="1" ht="16.5" customHeight="1">
      <c r="A97" s="104" t="s">
        <v>80</v>
      </c>
      <c r="B97" s="105"/>
      <c r="C97" s="106"/>
      <c r="D97" s="107" t="s">
        <v>90</v>
      </c>
      <c r="E97" s="107"/>
      <c r="F97" s="107"/>
      <c r="G97" s="107"/>
      <c r="H97" s="107"/>
      <c r="I97" s="108"/>
      <c r="J97" s="107" t="s">
        <v>91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'03 - Zateplení střechy šaten'!J30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83</v>
      </c>
      <c r="AR97" s="105"/>
      <c r="AS97" s="111">
        <v>0</v>
      </c>
      <c r="AT97" s="112">
        <f>ROUND(SUM(AV97:AW97),2)</f>
        <v>0</v>
      </c>
      <c r="AU97" s="113">
        <f>'03 - Zateplení střechy šaten'!P129</f>
        <v>0</v>
      </c>
      <c r="AV97" s="112">
        <f>'03 - Zateplení střechy šaten'!J33</f>
        <v>0</v>
      </c>
      <c r="AW97" s="112">
        <f>'03 - Zateplení střechy šaten'!J34</f>
        <v>0</v>
      </c>
      <c r="AX97" s="112">
        <f>'03 - Zateplení střechy šaten'!J35</f>
        <v>0</v>
      </c>
      <c r="AY97" s="112">
        <f>'03 - Zateplení střechy šaten'!J36</f>
        <v>0</v>
      </c>
      <c r="AZ97" s="112">
        <f>'03 - Zateplení střechy šaten'!F33</f>
        <v>0</v>
      </c>
      <c r="BA97" s="112">
        <f>'03 - Zateplení střechy šaten'!F34</f>
        <v>0</v>
      </c>
      <c r="BB97" s="112">
        <f>'03 - Zateplení střechy šaten'!F35</f>
        <v>0</v>
      </c>
      <c r="BC97" s="112">
        <f>'03 - Zateplení střechy šaten'!F36</f>
        <v>0</v>
      </c>
      <c r="BD97" s="114">
        <f>'03 - Zateplení střechy šaten'!F37</f>
        <v>0</v>
      </c>
      <c r="BE97" s="7"/>
      <c r="BT97" s="115" t="s">
        <v>84</v>
      </c>
      <c r="BV97" s="115" t="s">
        <v>78</v>
      </c>
      <c r="BW97" s="115" t="s">
        <v>92</v>
      </c>
      <c r="BX97" s="115" t="s">
        <v>4</v>
      </c>
      <c r="CL97" s="115" t="s">
        <v>1</v>
      </c>
      <c r="CM97" s="115" t="s">
        <v>86</v>
      </c>
    </row>
    <row r="98" s="7" customFormat="1" ht="16.5" customHeight="1">
      <c r="A98" s="104" t="s">
        <v>80</v>
      </c>
      <c r="B98" s="105"/>
      <c r="C98" s="106"/>
      <c r="D98" s="107" t="s">
        <v>93</v>
      </c>
      <c r="E98" s="107"/>
      <c r="F98" s="107"/>
      <c r="G98" s="107"/>
      <c r="H98" s="107"/>
      <c r="I98" s="108"/>
      <c r="J98" s="107" t="s">
        <v>94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'04 - Vedlejší náklady'!J30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83</v>
      </c>
      <c r="AR98" s="105"/>
      <c r="AS98" s="116">
        <v>0</v>
      </c>
      <c r="AT98" s="117">
        <f>ROUND(SUM(AV98:AW98),2)</f>
        <v>0</v>
      </c>
      <c r="AU98" s="118">
        <f>'04 - Vedlejší náklady'!P118</f>
        <v>0</v>
      </c>
      <c r="AV98" s="117">
        <f>'04 - Vedlejší náklady'!J33</f>
        <v>0</v>
      </c>
      <c r="AW98" s="117">
        <f>'04 - Vedlejší náklady'!J34</f>
        <v>0</v>
      </c>
      <c r="AX98" s="117">
        <f>'04 - Vedlejší náklady'!J35</f>
        <v>0</v>
      </c>
      <c r="AY98" s="117">
        <f>'04 - Vedlejší náklady'!J36</f>
        <v>0</v>
      </c>
      <c r="AZ98" s="117">
        <f>'04 - Vedlejší náklady'!F33</f>
        <v>0</v>
      </c>
      <c r="BA98" s="117">
        <f>'04 - Vedlejší náklady'!F34</f>
        <v>0</v>
      </c>
      <c r="BB98" s="117">
        <f>'04 - Vedlejší náklady'!F35</f>
        <v>0</v>
      </c>
      <c r="BC98" s="117">
        <f>'04 - Vedlejší náklady'!F36</f>
        <v>0</v>
      </c>
      <c r="BD98" s="119">
        <f>'04 - Vedlejší náklady'!F37</f>
        <v>0</v>
      </c>
      <c r="BE98" s="7"/>
      <c r="BT98" s="115" t="s">
        <v>84</v>
      </c>
      <c r="BV98" s="115" t="s">
        <v>78</v>
      </c>
      <c r="BW98" s="115" t="s">
        <v>95</v>
      </c>
      <c r="BX98" s="115" t="s">
        <v>4</v>
      </c>
      <c r="CL98" s="115" t="s">
        <v>1</v>
      </c>
      <c r="CM98" s="115" t="s">
        <v>86</v>
      </c>
    </row>
    <row r="99" s="2" customFormat="1" ht="30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9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39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Okapový chodník'!C2" display="/"/>
    <hyperlink ref="A96" location="'02 - Zateplení fasády vel...'!C2" display="/"/>
    <hyperlink ref="A97" location="'03 - Zateplení střechy šaten'!C2" display="/"/>
    <hyperlink ref="A98" location="'04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96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Zateplení objektů tělocvičen v areálu SOUE Plzeň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98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9. 6. 2022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25</v>
      </c>
      <c r="J23" s="27" t="s">
        <v>33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ROUND((SUM(BE124:BE289)),  2)</f>
        <v>0</v>
      </c>
      <c r="G33" s="38"/>
      <c r="H33" s="38"/>
      <c r="I33" s="128">
        <v>0.20999999999999999</v>
      </c>
      <c r="J33" s="127">
        <f>ROUND(((SUM(BE124:BE289))*I33),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ROUND((SUM(BF124:BF289)),  2)</f>
        <v>0</v>
      </c>
      <c r="G34" s="38"/>
      <c r="H34" s="38"/>
      <c r="I34" s="128">
        <v>0.14999999999999999</v>
      </c>
      <c r="J34" s="127">
        <f>ROUND(((SUM(BF124:BF289))*I34),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ROUND((SUM(BG124:BG289)),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ROUND((SUM(BH124:BH289)),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ROUND((SUM(BI124:BI289)),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Zateplení objektů tělocvičen v areálu SOUE Plzeň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01 - Okapový chodník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Plzeň</v>
      </c>
      <c r="G89" s="38"/>
      <c r="H89" s="38"/>
      <c r="I89" s="32" t="s">
        <v>22</v>
      </c>
      <c r="J89" s="69" t="str">
        <f>IF(J12="","",J12)</f>
        <v>9. 6. 2022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30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A.D.S. Rokycany s.r.o.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J124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104</v>
      </c>
      <c r="E97" s="142"/>
      <c r="F97" s="142"/>
      <c r="G97" s="142"/>
      <c r="H97" s="142"/>
      <c r="I97" s="142"/>
      <c r="J97" s="143">
        <f>J125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105</v>
      </c>
      <c r="E98" s="146"/>
      <c r="F98" s="146"/>
      <c r="G98" s="146"/>
      <c r="H98" s="146"/>
      <c r="I98" s="146"/>
      <c r="J98" s="147">
        <f>J126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106</v>
      </c>
      <c r="E99" s="146"/>
      <c r="F99" s="146"/>
      <c r="G99" s="146"/>
      <c r="H99" s="146"/>
      <c r="I99" s="146"/>
      <c r="J99" s="147">
        <f>J199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107</v>
      </c>
      <c r="E100" s="146"/>
      <c r="F100" s="146"/>
      <c r="G100" s="146"/>
      <c r="H100" s="146"/>
      <c r="I100" s="146"/>
      <c r="J100" s="147">
        <f>J228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108</v>
      </c>
      <c r="E101" s="146"/>
      <c r="F101" s="146"/>
      <c r="G101" s="146"/>
      <c r="H101" s="146"/>
      <c r="I101" s="146"/>
      <c r="J101" s="147">
        <f>J230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0"/>
      <c r="C102" s="9"/>
      <c r="D102" s="141" t="s">
        <v>109</v>
      </c>
      <c r="E102" s="142"/>
      <c r="F102" s="142"/>
      <c r="G102" s="142"/>
      <c r="H102" s="142"/>
      <c r="I102" s="142"/>
      <c r="J102" s="143">
        <f>J236</f>
        <v>0</v>
      </c>
      <c r="K102" s="9"/>
      <c r="L102" s="14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4"/>
      <c r="C103" s="10"/>
      <c r="D103" s="145" t="s">
        <v>110</v>
      </c>
      <c r="E103" s="146"/>
      <c r="F103" s="146"/>
      <c r="G103" s="146"/>
      <c r="H103" s="146"/>
      <c r="I103" s="146"/>
      <c r="J103" s="147">
        <f>J237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0"/>
      <c r="C104" s="9"/>
      <c r="D104" s="141" t="s">
        <v>111</v>
      </c>
      <c r="E104" s="142"/>
      <c r="F104" s="142"/>
      <c r="G104" s="142"/>
      <c r="H104" s="142"/>
      <c r="I104" s="142"/>
      <c r="J104" s="143">
        <f>J287</f>
        <v>0</v>
      </c>
      <c r="K104" s="9"/>
      <c r="L104" s="14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112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121" t="str">
        <f>E7</f>
        <v>Zateplení objektů tělocvičen v areálu SOUE Plzeň</v>
      </c>
      <c r="F114" s="32"/>
      <c r="G114" s="32"/>
      <c r="H114" s="32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97</v>
      </c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38"/>
      <c r="D116" s="38"/>
      <c r="E116" s="67" t="str">
        <f>E9</f>
        <v>01 - Okapový chodník</v>
      </c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38"/>
      <c r="E118" s="38"/>
      <c r="F118" s="27" t="str">
        <f>F12</f>
        <v>Plzeň</v>
      </c>
      <c r="G118" s="38"/>
      <c r="H118" s="38"/>
      <c r="I118" s="32" t="s">
        <v>22</v>
      </c>
      <c r="J118" s="69" t="str">
        <f>IF(J12="","",J12)</f>
        <v>9. 6. 2022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38"/>
      <c r="E120" s="38"/>
      <c r="F120" s="27" t="str">
        <f>E15</f>
        <v xml:space="preserve"> </v>
      </c>
      <c r="G120" s="38"/>
      <c r="H120" s="38"/>
      <c r="I120" s="32" t="s">
        <v>30</v>
      </c>
      <c r="J120" s="36" t="str">
        <f>E21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28</v>
      </c>
      <c r="D121" s="38"/>
      <c r="E121" s="38"/>
      <c r="F121" s="27" t="str">
        <f>IF(E18="","",E18)</f>
        <v>Vyplň údaj</v>
      </c>
      <c r="G121" s="38"/>
      <c r="H121" s="38"/>
      <c r="I121" s="32" t="s">
        <v>32</v>
      </c>
      <c r="J121" s="36" t="str">
        <f>E24</f>
        <v>A.D.S. Rokycany s.r.o.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48"/>
      <c r="B123" s="149"/>
      <c r="C123" s="150" t="s">
        <v>113</v>
      </c>
      <c r="D123" s="151" t="s">
        <v>61</v>
      </c>
      <c r="E123" s="151" t="s">
        <v>57</v>
      </c>
      <c r="F123" s="151" t="s">
        <v>58</v>
      </c>
      <c r="G123" s="151" t="s">
        <v>114</v>
      </c>
      <c r="H123" s="151" t="s">
        <v>115</v>
      </c>
      <c r="I123" s="151" t="s">
        <v>116</v>
      </c>
      <c r="J123" s="151" t="s">
        <v>101</v>
      </c>
      <c r="K123" s="152" t="s">
        <v>117</v>
      </c>
      <c r="L123" s="153"/>
      <c r="M123" s="86" t="s">
        <v>1</v>
      </c>
      <c r="N123" s="87" t="s">
        <v>40</v>
      </c>
      <c r="O123" s="87" t="s">
        <v>118</v>
      </c>
      <c r="P123" s="87" t="s">
        <v>119</v>
      </c>
      <c r="Q123" s="87" t="s">
        <v>120</v>
      </c>
      <c r="R123" s="87" t="s">
        <v>121</v>
      </c>
      <c r="S123" s="87" t="s">
        <v>122</v>
      </c>
      <c r="T123" s="88" t="s">
        <v>123</v>
      </c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</row>
    <row r="124" s="2" customFormat="1" ht="22.8" customHeight="1">
      <c r="A124" s="38"/>
      <c r="B124" s="39"/>
      <c r="C124" s="93" t="s">
        <v>124</v>
      </c>
      <c r="D124" s="38"/>
      <c r="E124" s="38"/>
      <c r="F124" s="38"/>
      <c r="G124" s="38"/>
      <c r="H124" s="38"/>
      <c r="I124" s="38"/>
      <c r="J124" s="154">
        <f>BK124</f>
        <v>0</v>
      </c>
      <c r="K124" s="38"/>
      <c r="L124" s="39"/>
      <c r="M124" s="89"/>
      <c r="N124" s="73"/>
      <c r="O124" s="90"/>
      <c r="P124" s="155">
        <f>P125+P236+P287</f>
        <v>0</v>
      </c>
      <c r="Q124" s="90"/>
      <c r="R124" s="155">
        <f>R125+R236+R287</f>
        <v>49.403817249999996</v>
      </c>
      <c r="S124" s="90"/>
      <c r="T124" s="156">
        <f>T125+T236+T287</f>
        <v>16.34244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75</v>
      </c>
      <c r="AU124" s="19" t="s">
        <v>103</v>
      </c>
      <c r="BK124" s="157">
        <f>BK125+BK236+BK287</f>
        <v>0</v>
      </c>
    </row>
    <row r="125" s="12" customFormat="1" ht="25.92" customHeight="1">
      <c r="A125" s="12"/>
      <c r="B125" s="158"/>
      <c r="C125" s="12"/>
      <c r="D125" s="159" t="s">
        <v>75</v>
      </c>
      <c r="E125" s="160" t="s">
        <v>125</v>
      </c>
      <c r="F125" s="160" t="s">
        <v>126</v>
      </c>
      <c r="G125" s="12"/>
      <c r="H125" s="12"/>
      <c r="I125" s="161"/>
      <c r="J125" s="162">
        <f>BK125</f>
        <v>0</v>
      </c>
      <c r="K125" s="12"/>
      <c r="L125" s="158"/>
      <c r="M125" s="163"/>
      <c r="N125" s="164"/>
      <c r="O125" s="164"/>
      <c r="P125" s="165">
        <f>P126+P199+P228+P230</f>
        <v>0</v>
      </c>
      <c r="Q125" s="164"/>
      <c r="R125" s="165">
        <f>R126+R199+R228+R230</f>
        <v>49.094706099999996</v>
      </c>
      <c r="S125" s="164"/>
      <c r="T125" s="166">
        <f>T126+T199+T228+T230</f>
        <v>16.34244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84</v>
      </c>
      <c r="AT125" s="167" t="s">
        <v>75</v>
      </c>
      <c r="AU125" s="167" t="s">
        <v>76</v>
      </c>
      <c r="AY125" s="159" t="s">
        <v>127</v>
      </c>
      <c r="BK125" s="168">
        <f>BK126+BK199+BK228+BK230</f>
        <v>0</v>
      </c>
    </row>
    <row r="126" s="12" customFormat="1" ht="22.8" customHeight="1">
      <c r="A126" s="12"/>
      <c r="B126" s="158"/>
      <c r="C126" s="12"/>
      <c r="D126" s="159" t="s">
        <v>75</v>
      </c>
      <c r="E126" s="169" t="s">
        <v>84</v>
      </c>
      <c r="F126" s="169" t="s">
        <v>128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SUM(P127:P198)</f>
        <v>0</v>
      </c>
      <c r="Q126" s="164"/>
      <c r="R126" s="165">
        <f>SUM(R127:R198)</f>
        <v>27.477049999999998</v>
      </c>
      <c r="S126" s="164"/>
      <c r="T126" s="166">
        <f>SUM(T127:T198)</f>
        <v>16.34244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84</v>
      </c>
      <c r="AT126" s="167" t="s">
        <v>75</v>
      </c>
      <c r="AU126" s="167" t="s">
        <v>84</v>
      </c>
      <c r="AY126" s="159" t="s">
        <v>127</v>
      </c>
      <c r="BK126" s="168">
        <f>SUM(BK127:BK198)</f>
        <v>0</v>
      </c>
    </row>
    <row r="127" s="2" customFormat="1" ht="24.15" customHeight="1">
      <c r="A127" s="38"/>
      <c r="B127" s="171"/>
      <c r="C127" s="172" t="s">
        <v>84</v>
      </c>
      <c r="D127" s="172" t="s">
        <v>129</v>
      </c>
      <c r="E127" s="173" t="s">
        <v>130</v>
      </c>
      <c r="F127" s="174" t="s">
        <v>131</v>
      </c>
      <c r="G127" s="175" t="s">
        <v>132</v>
      </c>
      <c r="H127" s="176">
        <v>64.087999999999994</v>
      </c>
      <c r="I127" s="177"/>
      <c r="J127" s="178">
        <f>ROUND(I127*H127,2)</f>
        <v>0</v>
      </c>
      <c r="K127" s="174" t="s">
        <v>133</v>
      </c>
      <c r="L127" s="39"/>
      <c r="M127" s="179" t="s">
        <v>1</v>
      </c>
      <c r="N127" s="180" t="s">
        <v>41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0.255</v>
      </c>
      <c r="T127" s="182">
        <f>S127*H127</f>
        <v>16.34244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134</v>
      </c>
      <c r="AT127" s="183" t="s">
        <v>129</v>
      </c>
      <c r="AU127" s="183" t="s">
        <v>86</v>
      </c>
      <c r="AY127" s="19" t="s">
        <v>127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134</v>
      </c>
      <c r="BM127" s="183" t="s">
        <v>135</v>
      </c>
    </row>
    <row r="128" s="13" customFormat="1">
      <c r="A128" s="13"/>
      <c r="B128" s="185"/>
      <c r="C128" s="13"/>
      <c r="D128" s="186" t="s">
        <v>136</v>
      </c>
      <c r="E128" s="187" t="s">
        <v>1</v>
      </c>
      <c r="F128" s="188" t="s">
        <v>137</v>
      </c>
      <c r="G128" s="13"/>
      <c r="H128" s="187" t="s">
        <v>1</v>
      </c>
      <c r="I128" s="189"/>
      <c r="J128" s="13"/>
      <c r="K128" s="13"/>
      <c r="L128" s="185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136</v>
      </c>
      <c r="AU128" s="187" t="s">
        <v>86</v>
      </c>
      <c r="AV128" s="13" t="s">
        <v>84</v>
      </c>
      <c r="AW128" s="13" t="s">
        <v>31</v>
      </c>
      <c r="AX128" s="13" t="s">
        <v>76</v>
      </c>
      <c r="AY128" s="187" t="s">
        <v>127</v>
      </c>
    </row>
    <row r="129" s="14" customFormat="1">
      <c r="A129" s="14"/>
      <c r="B129" s="193"/>
      <c r="C129" s="14"/>
      <c r="D129" s="186" t="s">
        <v>136</v>
      </c>
      <c r="E129" s="194" t="s">
        <v>1</v>
      </c>
      <c r="F129" s="195" t="s">
        <v>138</v>
      </c>
      <c r="G129" s="14"/>
      <c r="H129" s="196">
        <v>43.920000000000002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136</v>
      </c>
      <c r="AU129" s="194" t="s">
        <v>86</v>
      </c>
      <c r="AV129" s="14" t="s">
        <v>86</v>
      </c>
      <c r="AW129" s="14" t="s">
        <v>31</v>
      </c>
      <c r="AX129" s="14" t="s">
        <v>76</v>
      </c>
      <c r="AY129" s="194" t="s">
        <v>127</v>
      </c>
    </row>
    <row r="130" s="13" customFormat="1">
      <c r="A130" s="13"/>
      <c r="B130" s="185"/>
      <c r="C130" s="13"/>
      <c r="D130" s="186" t="s">
        <v>136</v>
      </c>
      <c r="E130" s="187" t="s">
        <v>1</v>
      </c>
      <c r="F130" s="188" t="s">
        <v>139</v>
      </c>
      <c r="G130" s="13"/>
      <c r="H130" s="187" t="s">
        <v>1</v>
      </c>
      <c r="I130" s="189"/>
      <c r="J130" s="13"/>
      <c r="K130" s="13"/>
      <c r="L130" s="185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7" t="s">
        <v>136</v>
      </c>
      <c r="AU130" s="187" t="s">
        <v>86</v>
      </c>
      <c r="AV130" s="13" t="s">
        <v>84</v>
      </c>
      <c r="AW130" s="13" t="s">
        <v>31</v>
      </c>
      <c r="AX130" s="13" t="s">
        <v>76</v>
      </c>
      <c r="AY130" s="187" t="s">
        <v>127</v>
      </c>
    </row>
    <row r="131" s="14" customFormat="1">
      <c r="A131" s="14"/>
      <c r="B131" s="193"/>
      <c r="C131" s="14"/>
      <c r="D131" s="186" t="s">
        <v>136</v>
      </c>
      <c r="E131" s="194" t="s">
        <v>1</v>
      </c>
      <c r="F131" s="195" t="s">
        <v>140</v>
      </c>
      <c r="G131" s="14"/>
      <c r="H131" s="196">
        <v>6.8479999999999999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136</v>
      </c>
      <c r="AU131" s="194" t="s">
        <v>86</v>
      </c>
      <c r="AV131" s="14" t="s">
        <v>86</v>
      </c>
      <c r="AW131" s="14" t="s">
        <v>31</v>
      </c>
      <c r="AX131" s="14" t="s">
        <v>76</v>
      </c>
      <c r="AY131" s="194" t="s">
        <v>127</v>
      </c>
    </row>
    <row r="132" s="13" customFormat="1">
      <c r="A132" s="13"/>
      <c r="B132" s="185"/>
      <c r="C132" s="13"/>
      <c r="D132" s="186" t="s">
        <v>136</v>
      </c>
      <c r="E132" s="187" t="s">
        <v>1</v>
      </c>
      <c r="F132" s="188" t="s">
        <v>141</v>
      </c>
      <c r="G132" s="13"/>
      <c r="H132" s="187" t="s">
        <v>1</v>
      </c>
      <c r="I132" s="189"/>
      <c r="J132" s="13"/>
      <c r="K132" s="13"/>
      <c r="L132" s="185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7" t="s">
        <v>136</v>
      </c>
      <c r="AU132" s="187" t="s">
        <v>86</v>
      </c>
      <c r="AV132" s="13" t="s">
        <v>84</v>
      </c>
      <c r="AW132" s="13" t="s">
        <v>31</v>
      </c>
      <c r="AX132" s="13" t="s">
        <v>76</v>
      </c>
      <c r="AY132" s="187" t="s">
        <v>127</v>
      </c>
    </row>
    <row r="133" s="14" customFormat="1">
      <c r="A133" s="14"/>
      <c r="B133" s="193"/>
      <c r="C133" s="14"/>
      <c r="D133" s="186" t="s">
        <v>136</v>
      </c>
      <c r="E133" s="194" t="s">
        <v>1</v>
      </c>
      <c r="F133" s="195" t="s">
        <v>142</v>
      </c>
      <c r="G133" s="14"/>
      <c r="H133" s="196">
        <v>13.32</v>
      </c>
      <c r="I133" s="197"/>
      <c r="J133" s="14"/>
      <c r="K133" s="14"/>
      <c r="L133" s="193"/>
      <c r="M133" s="198"/>
      <c r="N133" s="199"/>
      <c r="O133" s="199"/>
      <c r="P133" s="199"/>
      <c r="Q133" s="199"/>
      <c r="R133" s="199"/>
      <c r="S133" s="199"/>
      <c r="T133" s="20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4" t="s">
        <v>136</v>
      </c>
      <c r="AU133" s="194" t="s">
        <v>86</v>
      </c>
      <c r="AV133" s="14" t="s">
        <v>86</v>
      </c>
      <c r="AW133" s="14" t="s">
        <v>31</v>
      </c>
      <c r="AX133" s="14" t="s">
        <v>76</v>
      </c>
      <c r="AY133" s="194" t="s">
        <v>127</v>
      </c>
    </row>
    <row r="134" s="15" customFormat="1">
      <c r="A134" s="15"/>
      <c r="B134" s="201"/>
      <c r="C134" s="15"/>
      <c r="D134" s="186" t="s">
        <v>136</v>
      </c>
      <c r="E134" s="202" t="s">
        <v>1</v>
      </c>
      <c r="F134" s="203" t="s">
        <v>143</v>
      </c>
      <c r="G134" s="15"/>
      <c r="H134" s="204">
        <v>64.087999999999994</v>
      </c>
      <c r="I134" s="205"/>
      <c r="J134" s="15"/>
      <c r="K134" s="15"/>
      <c r="L134" s="201"/>
      <c r="M134" s="206"/>
      <c r="N134" s="207"/>
      <c r="O134" s="207"/>
      <c r="P134" s="207"/>
      <c r="Q134" s="207"/>
      <c r="R134" s="207"/>
      <c r="S134" s="207"/>
      <c r="T134" s="2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2" t="s">
        <v>136</v>
      </c>
      <c r="AU134" s="202" t="s">
        <v>86</v>
      </c>
      <c r="AV134" s="15" t="s">
        <v>134</v>
      </c>
      <c r="AW134" s="15" t="s">
        <v>31</v>
      </c>
      <c r="AX134" s="15" t="s">
        <v>84</v>
      </c>
      <c r="AY134" s="202" t="s">
        <v>127</v>
      </c>
    </row>
    <row r="135" s="2" customFormat="1" ht="24.15" customHeight="1">
      <c r="A135" s="38"/>
      <c r="B135" s="171"/>
      <c r="C135" s="172" t="s">
        <v>86</v>
      </c>
      <c r="D135" s="172" t="s">
        <v>129</v>
      </c>
      <c r="E135" s="173" t="s">
        <v>144</v>
      </c>
      <c r="F135" s="174" t="s">
        <v>145</v>
      </c>
      <c r="G135" s="175" t="s">
        <v>146</v>
      </c>
      <c r="H135" s="176">
        <v>32.043999999999997</v>
      </c>
      <c r="I135" s="177"/>
      <c r="J135" s="178">
        <f>ROUND(I135*H135,2)</f>
        <v>0</v>
      </c>
      <c r="K135" s="174" t="s">
        <v>147</v>
      </c>
      <c r="L135" s="39"/>
      <c r="M135" s="179" t="s">
        <v>1</v>
      </c>
      <c r="N135" s="180" t="s">
        <v>41</v>
      </c>
      <c r="O135" s="77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134</v>
      </c>
      <c r="AT135" s="183" t="s">
        <v>129</v>
      </c>
      <c r="AU135" s="183" t="s">
        <v>86</v>
      </c>
      <c r="AY135" s="19" t="s">
        <v>127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134</v>
      </c>
      <c r="BM135" s="183" t="s">
        <v>148</v>
      </c>
    </row>
    <row r="136" s="13" customFormat="1">
      <c r="A136" s="13"/>
      <c r="B136" s="185"/>
      <c r="C136" s="13"/>
      <c r="D136" s="186" t="s">
        <v>136</v>
      </c>
      <c r="E136" s="187" t="s">
        <v>1</v>
      </c>
      <c r="F136" s="188" t="s">
        <v>137</v>
      </c>
      <c r="G136" s="13"/>
      <c r="H136" s="187" t="s">
        <v>1</v>
      </c>
      <c r="I136" s="189"/>
      <c r="J136" s="13"/>
      <c r="K136" s="13"/>
      <c r="L136" s="185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7" t="s">
        <v>136</v>
      </c>
      <c r="AU136" s="187" t="s">
        <v>86</v>
      </c>
      <c r="AV136" s="13" t="s">
        <v>84</v>
      </c>
      <c r="AW136" s="13" t="s">
        <v>31</v>
      </c>
      <c r="AX136" s="13" t="s">
        <v>76</v>
      </c>
      <c r="AY136" s="187" t="s">
        <v>127</v>
      </c>
    </row>
    <row r="137" s="14" customFormat="1">
      <c r="A137" s="14"/>
      <c r="B137" s="193"/>
      <c r="C137" s="14"/>
      <c r="D137" s="186" t="s">
        <v>136</v>
      </c>
      <c r="E137" s="194" t="s">
        <v>1</v>
      </c>
      <c r="F137" s="195" t="s">
        <v>149</v>
      </c>
      <c r="G137" s="14"/>
      <c r="H137" s="196">
        <v>21.960000000000001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136</v>
      </c>
      <c r="AU137" s="194" t="s">
        <v>86</v>
      </c>
      <c r="AV137" s="14" t="s">
        <v>86</v>
      </c>
      <c r="AW137" s="14" t="s">
        <v>31</v>
      </c>
      <c r="AX137" s="14" t="s">
        <v>76</v>
      </c>
      <c r="AY137" s="194" t="s">
        <v>127</v>
      </c>
    </row>
    <row r="138" s="13" customFormat="1">
      <c r="A138" s="13"/>
      <c r="B138" s="185"/>
      <c r="C138" s="13"/>
      <c r="D138" s="186" t="s">
        <v>136</v>
      </c>
      <c r="E138" s="187" t="s">
        <v>1</v>
      </c>
      <c r="F138" s="188" t="s">
        <v>139</v>
      </c>
      <c r="G138" s="13"/>
      <c r="H138" s="187" t="s">
        <v>1</v>
      </c>
      <c r="I138" s="189"/>
      <c r="J138" s="13"/>
      <c r="K138" s="13"/>
      <c r="L138" s="185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136</v>
      </c>
      <c r="AU138" s="187" t="s">
        <v>86</v>
      </c>
      <c r="AV138" s="13" t="s">
        <v>84</v>
      </c>
      <c r="AW138" s="13" t="s">
        <v>31</v>
      </c>
      <c r="AX138" s="13" t="s">
        <v>76</v>
      </c>
      <c r="AY138" s="187" t="s">
        <v>127</v>
      </c>
    </row>
    <row r="139" s="14" customFormat="1">
      <c r="A139" s="14"/>
      <c r="B139" s="193"/>
      <c r="C139" s="14"/>
      <c r="D139" s="186" t="s">
        <v>136</v>
      </c>
      <c r="E139" s="194" t="s">
        <v>1</v>
      </c>
      <c r="F139" s="195" t="s">
        <v>150</v>
      </c>
      <c r="G139" s="14"/>
      <c r="H139" s="196">
        <v>3.4239999999999999</v>
      </c>
      <c r="I139" s="197"/>
      <c r="J139" s="14"/>
      <c r="K139" s="14"/>
      <c r="L139" s="193"/>
      <c r="M139" s="198"/>
      <c r="N139" s="199"/>
      <c r="O139" s="199"/>
      <c r="P139" s="199"/>
      <c r="Q139" s="199"/>
      <c r="R139" s="199"/>
      <c r="S139" s="199"/>
      <c r="T139" s="20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4" t="s">
        <v>136</v>
      </c>
      <c r="AU139" s="194" t="s">
        <v>86</v>
      </c>
      <c r="AV139" s="14" t="s">
        <v>86</v>
      </c>
      <c r="AW139" s="14" t="s">
        <v>31</v>
      </c>
      <c r="AX139" s="14" t="s">
        <v>76</v>
      </c>
      <c r="AY139" s="194" t="s">
        <v>127</v>
      </c>
    </row>
    <row r="140" s="13" customFormat="1">
      <c r="A140" s="13"/>
      <c r="B140" s="185"/>
      <c r="C140" s="13"/>
      <c r="D140" s="186" t="s">
        <v>136</v>
      </c>
      <c r="E140" s="187" t="s">
        <v>1</v>
      </c>
      <c r="F140" s="188" t="s">
        <v>141</v>
      </c>
      <c r="G140" s="13"/>
      <c r="H140" s="187" t="s">
        <v>1</v>
      </c>
      <c r="I140" s="189"/>
      <c r="J140" s="13"/>
      <c r="K140" s="13"/>
      <c r="L140" s="185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7" t="s">
        <v>136</v>
      </c>
      <c r="AU140" s="187" t="s">
        <v>86</v>
      </c>
      <c r="AV140" s="13" t="s">
        <v>84</v>
      </c>
      <c r="AW140" s="13" t="s">
        <v>31</v>
      </c>
      <c r="AX140" s="13" t="s">
        <v>76</v>
      </c>
      <c r="AY140" s="187" t="s">
        <v>127</v>
      </c>
    </row>
    <row r="141" s="14" customFormat="1">
      <c r="A141" s="14"/>
      <c r="B141" s="193"/>
      <c r="C141" s="14"/>
      <c r="D141" s="186" t="s">
        <v>136</v>
      </c>
      <c r="E141" s="194" t="s">
        <v>1</v>
      </c>
      <c r="F141" s="195" t="s">
        <v>151</v>
      </c>
      <c r="G141" s="14"/>
      <c r="H141" s="196">
        <v>6.6600000000000001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136</v>
      </c>
      <c r="AU141" s="194" t="s">
        <v>86</v>
      </c>
      <c r="AV141" s="14" t="s">
        <v>86</v>
      </c>
      <c r="AW141" s="14" t="s">
        <v>31</v>
      </c>
      <c r="AX141" s="14" t="s">
        <v>76</v>
      </c>
      <c r="AY141" s="194" t="s">
        <v>127</v>
      </c>
    </row>
    <row r="142" s="15" customFormat="1">
      <c r="A142" s="15"/>
      <c r="B142" s="201"/>
      <c r="C142" s="15"/>
      <c r="D142" s="186" t="s">
        <v>136</v>
      </c>
      <c r="E142" s="202" t="s">
        <v>1</v>
      </c>
      <c r="F142" s="203" t="s">
        <v>143</v>
      </c>
      <c r="G142" s="15"/>
      <c r="H142" s="204">
        <v>32.043999999999997</v>
      </c>
      <c r="I142" s="205"/>
      <c r="J142" s="15"/>
      <c r="K142" s="15"/>
      <c r="L142" s="201"/>
      <c r="M142" s="206"/>
      <c r="N142" s="207"/>
      <c r="O142" s="207"/>
      <c r="P142" s="207"/>
      <c r="Q142" s="207"/>
      <c r="R142" s="207"/>
      <c r="S142" s="207"/>
      <c r="T142" s="20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2" t="s">
        <v>136</v>
      </c>
      <c r="AU142" s="202" t="s">
        <v>86</v>
      </c>
      <c r="AV142" s="15" t="s">
        <v>134</v>
      </c>
      <c r="AW142" s="15" t="s">
        <v>31</v>
      </c>
      <c r="AX142" s="15" t="s">
        <v>84</v>
      </c>
      <c r="AY142" s="202" t="s">
        <v>127</v>
      </c>
    </row>
    <row r="143" s="2" customFormat="1" ht="37.8" customHeight="1">
      <c r="A143" s="38"/>
      <c r="B143" s="171"/>
      <c r="C143" s="172" t="s">
        <v>152</v>
      </c>
      <c r="D143" s="172" t="s">
        <v>129</v>
      </c>
      <c r="E143" s="173" t="s">
        <v>153</v>
      </c>
      <c r="F143" s="174" t="s">
        <v>154</v>
      </c>
      <c r="G143" s="175" t="s">
        <v>146</v>
      </c>
      <c r="H143" s="176">
        <v>32.043999999999997</v>
      </c>
      <c r="I143" s="177"/>
      <c r="J143" s="178">
        <f>ROUND(I143*H143,2)</f>
        <v>0</v>
      </c>
      <c r="K143" s="174" t="s">
        <v>133</v>
      </c>
      <c r="L143" s="39"/>
      <c r="M143" s="179" t="s">
        <v>1</v>
      </c>
      <c r="N143" s="180" t="s">
        <v>41</v>
      </c>
      <c r="O143" s="77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3" t="s">
        <v>134</v>
      </c>
      <c r="AT143" s="183" t="s">
        <v>129</v>
      </c>
      <c r="AU143" s="183" t="s">
        <v>86</v>
      </c>
      <c r="AY143" s="19" t="s">
        <v>127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9" t="s">
        <v>84</v>
      </c>
      <c r="BK143" s="184">
        <f>ROUND(I143*H143,2)</f>
        <v>0</v>
      </c>
      <c r="BL143" s="19" t="s">
        <v>134</v>
      </c>
      <c r="BM143" s="183" t="s">
        <v>155</v>
      </c>
    </row>
    <row r="144" s="13" customFormat="1">
      <c r="A144" s="13"/>
      <c r="B144" s="185"/>
      <c r="C144" s="13"/>
      <c r="D144" s="186" t="s">
        <v>136</v>
      </c>
      <c r="E144" s="187" t="s">
        <v>1</v>
      </c>
      <c r="F144" s="188" t="s">
        <v>137</v>
      </c>
      <c r="G144" s="13"/>
      <c r="H144" s="187" t="s">
        <v>1</v>
      </c>
      <c r="I144" s="189"/>
      <c r="J144" s="13"/>
      <c r="K144" s="13"/>
      <c r="L144" s="185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136</v>
      </c>
      <c r="AU144" s="187" t="s">
        <v>86</v>
      </c>
      <c r="AV144" s="13" t="s">
        <v>84</v>
      </c>
      <c r="AW144" s="13" t="s">
        <v>31</v>
      </c>
      <c r="AX144" s="13" t="s">
        <v>76</v>
      </c>
      <c r="AY144" s="187" t="s">
        <v>127</v>
      </c>
    </row>
    <row r="145" s="14" customFormat="1">
      <c r="A145" s="14"/>
      <c r="B145" s="193"/>
      <c r="C145" s="14"/>
      <c r="D145" s="186" t="s">
        <v>136</v>
      </c>
      <c r="E145" s="194" t="s">
        <v>1</v>
      </c>
      <c r="F145" s="195" t="s">
        <v>149</v>
      </c>
      <c r="G145" s="14"/>
      <c r="H145" s="196">
        <v>21.960000000000001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136</v>
      </c>
      <c r="AU145" s="194" t="s">
        <v>86</v>
      </c>
      <c r="AV145" s="14" t="s">
        <v>86</v>
      </c>
      <c r="AW145" s="14" t="s">
        <v>31</v>
      </c>
      <c r="AX145" s="14" t="s">
        <v>76</v>
      </c>
      <c r="AY145" s="194" t="s">
        <v>127</v>
      </c>
    </row>
    <row r="146" s="13" customFormat="1">
      <c r="A146" s="13"/>
      <c r="B146" s="185"/>
      <c r="C146" s="13"/>
      <c r="D146" s="186" t="s">
        <v>136</v>
      </c>
      <c r="E146" s="187" t="s">
        <v>1</v>
      </c>
      <c r="F146" s="188" t="s">
        <v>139</v>
      </c>
      <c r="G146" s="13"/>
      <c r="H146" s="187" t="s">
        <v>1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136</v>
      </c>
      <c r="AU146" s="187" t="s">
        <v>86</v>
      </c>
      <c r="AV146" s="13" t="s">
        <v>84</v>
      </c>
      <c r="AW146" s="13" t="s">
        <v>31</v>
      </c>
      <c r="AX146" s="13" t="s">
        <v>76</v>
      </c>
      <c r="AY146" s="187" t="s">
        <v>127</v>
      </c>
    </row>
    <row r="147" s="14" customFormat="1">
      <c r="A147" s="14"/>
      <c r="B147" s="193"/>
      <c r="C147" s="14"/>
      <c r="D147" s="186" t="s">
        <v>136</v>
      </c>
      <c r="E147" s="194" t="s">
        <v>1</v>
      </c>
      <c r="F147" s="195" t="s">
        <v>150</v>
      </c>
      <c r="G147" s="14"/>
      <c r="H147" s="196">
        <v>3.4239999999999999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136</v>
      </c>
      <c r="AU147" s="194" t="s">
        <v>86</v>
      </c>
      <c r="AV147" s="14" t="s">
        <v>86</v>
      </c>
      <c r="AW147" s="14" t="s">
        <v>31</v>
      </c>
      <c r="AX147" s="14" t="s">
        <v>76</v>
      </c>
      <c r="AY147" s="194" t="s">
        <v>127</v>
      </c>
    </row>
    <row r="148" s="13" customFormat="1">
      <c r="A148" s="13"/>
      <c r="B148" s="185"/>
      <c r="C148" s="13"/>
      <c r="D148" s="186" t="s">
        <v>136</v>
      </c>
      <c r="E148" s="187" t="s">
        <v>1</v>
      </c>
      <c r="F148" s="188" t="s">
        <v>141</v>
      </c>
      <c r="G148" s="13"/>
      <c r="H148" s="187" t="s">
        <v>1</v>
      </c>
      <c r="I148" s="189"/>
      <c r="J148" s="13"/>
      <c r="K148" s="13"/>
      <c r="L148" s="185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136</v>
      </c>
      <c r="AU148" s="187" t="s">
        <v>86</v>
      </c>
      <c r="AV148" s="13" t="s">
        <v>84</v>
      </c>
      <c r="AW148" s="13" t="s">
        <v>31</v>
      </c>
      <c r="AX148" s="13" t="s">
        <v>76</v>
      </c>
      <c r="AY148" s="187" t="s">
        <v>127</v>
      </c>
    </row>
    <row r="149" s="14" customFormat="1">
      <c r="A149" s="14"/>
      <c r="B149" s="193"/>
      <c r="C149" s="14"/>
      <c r="D149" s="186" t="s">
        <v>136</v>
      </c>
      <c r="E149" s="194" t="s">
        <v>1</v>
      </c>
      <c r="F149" s="195" t="s">
        <v>151</v>
      </c>
      <c r="G149" s="14"/>
      <c r="H149" s="196">
        <v>6.6600000000000001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136</v>
      </c>
      <c r="AU149" s="194" t="s">
        <v>86</v>
      </c>
      <c r="AV149" s="14" t="s">
        <v>86</v>
      </c>
      <c r="AW149" s="14" t="s">
        <v>31</v>
      </c>
      <c r="AX149" s="14" t="s">
        <v>76</v>
      </c>
      <c r="AY149" s="194" t="s">
        <v>127</v>
      </c>
    </row>
    <row r="150" s="15" customFormat="1">
      <c r="A150" s="15"/>
      <c r="B150" s="201"/>
      <c r="C150" s="15"/>
      <c r="D150" s="186" t="s">
        <v>136</v>
      </c>
      <c r="E150" s="202" t="s">
        <v>1</v>
      </c>
      <c r="F150" s="203" t="s">
        <v>143</v>
      </c>
      <c r="G150" s="15"/>
      <c r="H150" s="204">
        <v>32.043999999999997</v>
      </c>
      <c r="I150" s="205"/>
      <c r="J150" s="15"/>
      <c r="K150" s="15"/>
      <c r="L150" s="201"/>
      <c r="M150" s="206"/>
      <c r="N150" s="207"/>
      <c r="O150" s="207"/>
      <c r="P150" s="207"/>
      <c r="Q150" s="207"/>
      <c r="R150" s="207"/>
      <c r="S150" s="207"/>
      <c r="T150" s="2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2" t="s">
        <v>136</v>
      </c>
      <c r="AU150" s="202" t="s">
        <v>86</v>
      </c>
      <c r="AV150" s="15" t="s">
        <v>134</v>
      </c>
      <c r="AW150" s="15" t="s">
        <v>31</v>
      </c>
      <c r="AX150" s="15" t="s">
        <v>84</v>
      </c>
      <c r="AY150" s="202" t="s">
        <v>127</v>
      </c>
    </row>
    <row r="151" s="2" customFormat="1" ht="24.15" customHeight="1">
      <c r="A151" s="38"/>
      <c r="B151" s="171"/>
      <c r="C151" s="172" t="s">
        <v>134</v>
      </c>
      <c r="D151" s="172" t="s">
        <v>129</v>
      </c>
      <c r="E151" s="173" t="s">
        <v>156</v>
      </c>
      <c r="F151" s="174" t="s">
        <v>157</v>
      </c>
      <c r="G151" s="175" t="s">
        <v>146</v>
      </c>
      <c r="H151" s="176">
        <v>32.043999999999997</v>
      </c>
      <c r="I151" s="177"/>
      <c r="J151" s="178">
        <f>ROUND(I151*H151,2)</f>
        <v>0</v>
      </c>
      <c r="K151" s="174" t="s">
        <v>133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134</v>
      </c>
      <c r="AT151" s="183" t="s">
        <v>129</v>
      </c>
      <c r="AU151" s="183" t="s">
        <v>86</v>
      </c>
      <c r="AY151" s="19" t="s">
        <v>127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134</v>
      </c>
      <c r="BM151" s="183" t="s">
        <v>158</v>
      </c>
    </row>
    <row r="152" s="13" customFormat="1">
      <c r="A152" s="13"/>
      <c r="B152" s="185"/>
      <c r="C152" s="13"/>
      <c r="D152" s="186" t="s">
        <v>136</v>
      </c>
      <c r="E152" s="187" t="s">
        <v>1</v>
      </c>
      <c r="F152" s="188" t="s">
        <v>137</v>
      </c>
      <c r="G152" s="13"/>
      <c r="H152" s="187" t="s">
        <v>1</v>
      </c>
      <c r="I152" s="189"/>
      <c r="J152" s="13"/>
      <c r="K152" s="13"/>
      <c r="L152" s="185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136</v>
      </c>
      <c r="AU152" s="187" t="s">
        <v>86</v>
      </c>
      <c r="AV152" s="13" t="s">
        <v>84</v>
      </c>
      <c r="AW152" s="13" t="s">
        <v>31</v>
      </c>
      <c r="AX152" s="13" t="s">
        <v>76</v>
      </c>
      <c r="AY152" s="187" t="s">
        <v>127</v>
      </c>
    </row>
    <row r="153" s="14" customFormat="1">
      <c r="A153" s="14"/>
      <c r="B153" s="193"/>
      <c r="C153" s="14"/>
      <c r="D153" s="186" t="s">
        <v>136</v>
      </c>
      <c r="E153" s="194" t="s">
        <v>1</v>
      </c>
      <c r="F153" s="195" t="s">
        <v>149</v>
      </c>
      <c r="G153" s="14"/>
      <c r="H153" s="196">
        <v>21.960000000000001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136</v>
      </c>
      <c r="AU153" s="194" t="s">
        <v>86</v>
      </c>
      <c r="AV153" s="14" t="s">
        <v>86</v>
      </c>
      <c r="AW153" s="14" t="s">
        <v>31</v>
      </c>
      <c r="AX153" s="14" t="s">
        <v>76</v>
      </c>
      <c r="AY153" s="194" t="s">
        <v>127</v>
      </c>
    </row>
    <row r="154" s="13" customFormat="1">
      <c r="A154" s="13"/>
      <c r="B154" s="185"/>
      <c r="C154" s="13"/>
      <c r="D154" s="186" t="s">
        <v>136</v>
      </c>
      <c r="E154" s="187" t="s">
        <v>1</v>
      </c>
      <c r="F154" s="188" t="s">
        <v>139</v>
      </c>
      <c r="G154" s="13"/>
      <c r="H154" s="187" t="s">
        <v>1</v>
      </c>
      <c r="I154" s="189"/>
      <c r="J154" s="13"/>
      <c r="K154" s="13"/>
      <c r="L154" s="185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136</v>
      </c>
      <c r="AU154" s="187" t="s">
        <v>86</v>
      </c>
      <c r="AV154" s="13" t="s">
        <v>84</v>
      </c>
      <c r="AW154" s="13" t="s">
        <v>31</v>
      </c>
      <c r="AX154" s="13" t="s">
        <v>76</v>
      </c>
      <c r="AY154" s="187" t="s">
        <v>127</v>
      </c>
    </row>
    <row r="155" s="14" customFormat="1">
      <c r="A155" s="14"/>
      <c r="B155" s="193"/>
      <c r="C155" s="14"/>
      <c r="D155" s="186" t="s">
        <v>136</v>
      </c>
      <c r="E155" s="194" t="s">
        <v>1</v>
      </c>
      <c r="F155" s="195" t="s">
        <v>150</v>
      </c>
      <c r="G155" s="14"/>
      <c r="H155" s="196">
        <v>3.4239999999999999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136</v>
      </c>
      <c r="AU155" s="194" t="s">
        <v>86</v>
      </c>
      <c r="AV155" s="14" t="s">
        <v>86</v>
      </c>
      <c r="AW155" s="14" t="s">
        <v>31</v>
      </c>
      <c r="AX155" s="14" t="s">
        <v>76</v>
      </c>
      <c r="AY155" s="194" t="s">
        <v>127</v>
      </c>
    </row>
    <row r="156" s="13" customFormat="1">
      <c r="A156" s="13"/>
      <c r="B156" s="185"/>
      <c r="C156" s="13"/>
      <c r="D156" s="186" t="s">
        <v>136</v>
      </c>
      <c r="E156" s="187" t="s">
        <v>1</v>
      </c>
      <c r="F156" s="188" t="s">
        <v>141</v>
      </c>
      <c r="G156" s="13"/>
      <c r="H156" s="187" t="s">
        <v>1</v>
      </c>
      <c r="I156" s="189"/>
      <c r="J156" s="13"/>
      <c r="K156" s="13"/>
      <c r="L156" s="185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136</v>
      </c>
      <c r="AU156" s="187" t="s">
        <v>86</v>
      </c>
      <c r="AV156" s="13" t="s">
        <v>84</v>
      </c>
      <c r="AW156" s="13" t="s">
        <v>31</v>
      </c>
      <c r="AX156" s="13" t="s">
        <v>76</v>
      </c>
      <c r="AY156" s="187" t="s">
        <v>127</v>
      </c>
    </row>
    <row r="157" s="14" customFormat="1">
      <c r="A157" s="14"/>
      <c r="B157" s="193"/>
      <c r="C157" s="14"/>
      <c r="D157" s="186" t="s">
        <v>136</v>
      </c>
      <c r="E157" s="194" t="s">
        <v>1</v>
      </c>
      <c r="F157" s="195" t="s">
        <v>151</v>
      </c>
      <c r="G157" s="14"/>
      <c r="H157" s="196">
        <v>6.6600000000000001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136</v>
      </c>
      <c r="AU157" s="194" t="s">
        <v>86</v>
      </c>
      <c r="AV157" s="14" t="s">
        <v>86</v>
      </c>
      <c r="AW157" s="14" t="s">
        <v>31</v>
      </c>
      <c r="AX157" s="14" t="s">
        <v>76</v>
      </c>
      <c r="AY157" s="194" t="s">
        <v>127</v>
      </c>
    </row>
    <row r="158" s="15" customFormat="1">
      <c r="A158" s="15"/>
      <c r="B158" s="201"/>
      <c r="C158" s="15"/>
      <c r="D158" s="186" t="s">
        <v>136</v>
      </c>
      <c r="E158" s="202" t="s">
        <v>1</v>
      </c>
      <c r="F158" s="203" t="s">
        <v>143</v>
      </c>
      <c r="G158" s="15"/>
      <c r="H158" s="204">
        <v>32.043999999999997</v>
      </c>
      <c r="I158" s="205"/>
      <c r="J158" s="15"/>
      <c r="K158" s="15"/>
      <c r="L158" s="201"/>
      <c r="M158" s="206"/>
      <c r="N158" s="207"/>
      <c r="O158" s="207"/>
      <c r="P158" s="207"/>
      <c r="Q158" s="207"/>
      <c r="R158" s="207"/>
      <c r="S158" s="207"/>
      <c r="T158" s="20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2" t="s">
        <v>136</v>
      </c>
      <c r="AU158" s="202" t="s">
        <v>86</v>
      </c>
      <c r="AV158" s="15" t="s">
        <v>134</v>
      </c>
      <c r="AW158" s="15" t="s">
        <v>31</v>
      </c>
      <c r="AX158" s="15" t="s">
        <v>84</v>
      </c>
      <c r="AY158" s="202" t="s">
        <v>127</v>
      </c>
    </row>
    <row r="159" s="2" customFormat="1" ht="24.15" customHeight="1">
      <c r="A159" s="38"/>
      <c r="B159" s="171"/>
      <c r="C159" s="172" t="s">
        <v>159</v>
      </c>
      <c r="D159" s="172" t="s">
        <v>129</v>
      </c>
      <c r="E159" s="173" t="s">
        <v>160</v>
      </c>
      <c r="F159" s="174" t="s">
        <v>161</v>
      </c>
      <c r="G159" s="175" t="s">
        <v>146</v>
      </c>
      <c r="H159" s="176">
        <v>32.043999999999997</v>
      </c>
      <c r="I159" s="177"/>
      <c r="J159" s="178">
        <f>ROUND(I159*H159,2)</f>
        <v>0</v>
      </c>
      <c r="K159" s="174" t="s">
        <v>133</v>
      </c>
      <c r="L159" s="39"/>
      <c r="M159" s="179" t="s">
        <v>1</v>
      </c>
      <c r="N159" s="180" t="s">
        <v>41</v>
      </c>
      <c r="O159" s="77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134</v>
      </c>
      <c r="AT159" s="183" t="s">
        <v>129</v>
      </c>
      <c r="AU159" s="183" t="s">
        <v>86</v>
      </c>
      <c r="AY159" s="19" t="s">
        <v>127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134</v>
      </c>
      <c r="BM159" s="183" t="s">
        <v>162</v>
      </c>
    </row>
    <row r="160" s="13" customFormat="1">
      <c r="A160" s="13"/>
      <c r="B160" s="185"/>
      <c r="C160" s="13"/>
      <c r="D160" s="186" t="s">
        <v>136</v>
      </c>
      <c r="E160" s="187" t="s">
        <v>1</v>
      </c>
      <c r="F160" s="188" t="s">
        <v>137</v>
      </c>
      <c r="G160" s="13"/>
      <c r="H160" s="187" t="s">
        <v>1</v>
      </c>
      <c r="I160" s="189"/>
      <c r="J160" s="13"/>
      <c r="K160" s="13"/>
      <c r="L160" s="185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136</v>
      </c>
      <c r="AU160" s="187" t="s">
        <v>86</v>
      </c>
      <c r="AV160" s="13" t="s">
        <v>84</v>
      </c>
      <c r="AW160" s="13" t="s">
        <v>31</v>
      </c>
      <c r="AX160" s="13" t="s">
        <v>76</v>
      </c>
      <c r="AY160" s="187" t="s">
        <v>127</v>
      </c>
    </row>
    <row r="161" s="14" customFormat="1">
      <c r="A161" s="14"/>
      <c r="B161" s="193"/>
      <c r="C161" s="14"/>
      <c r="D161" s="186" t="s">
        <v>136</v>
      </c>
      <c r="E161" s="194" t="s">
        <v>1</v>
      </c>
      <c r="F161" s="195" t="s">
        <v>149</v>
      </c>
      <c r="G161" s="14"/>
      <c r="H161" s="196">
        <v>21.960000000000001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136</v>
      </c>
      <c r="AU161" s="194" t="s">
        <v>86</v>
      </c>
      <c r="AV161" s="14" t="s">
        <v>86</v>
      </c>
      <c r="AW161" s="14" t="s">
        <v>31</v>
      </c>
      <c r="AX161" s="14" t="s">
        <v>76</v>
      </c>
      <c r="AY161" s="194" t="s">
        <v>127</v>
      </c>
    </row>
    <row r="162" s="13" customFormat="1">
      <c r="A162" s="13"/>
      <c r="B162" s="185"/>
      <c r="C162" s="13"/>
      <c r="D162" s="186" t="s">
        <v>136</v>
      </c>
      <c r="E162" s="187" t="s">
        <v>1</v>
      </c>
      <c r="F162" s="188" t="s">
        <v>139</v>
      </c>
      <c r="G162" s="13"/>
      <c r="H162" s="187" t="s">
        <v>1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136</v>
      </c>
      <c r="AU162" s="187" t="s">
        <v>86</v>
      </c>
      <c r="AV162" s="13" t="s">
        <v>84</v>
      </c>
      <c r="AW162" s="13" t="s">
        <v>31</v>
      </c>
      <c r="AX162" s="13" t="s">
        <v>76</v>
      </c>
      <c r="AY162" s="187" t="s">
        <v>127</v>
      </c>
    </row>
    <row r="163" s="14" customFormat="1">
      <c r="A163" s="14"/>
      <c r="B163" s="193"/>
      <c r="C163" s="14"/>
      <c r="D163" s="186" t="s">
        <v>136</v>
      </c>
      <c r="E163" s="194" t="s">
        <v>1</v>
      </c>
      <c r="F163" s="195" t="s">
        <v>150</v>
      </c>
      <c r="G163" s="14"/>
      <c r="H163" s="196">
        <v>3.4239999999999999</v>
      </c>
      <c r="I163" s="197"/>
      <c r="J163" s="14"/>
      <c r="K163" s="14"/>
      <c r="L163" s="193"/>
      <c r="M163" s="198"/>
      <c r="N163" s="199"/>
      <c r="O163" s="199"/>
      <c r="P163" s="199"/>
      <c r="Q163" s="199"/>
      <c r="R163" s="199"/>
      <c r="S163" s="199"/>
      <c r="T163" s="20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4" t="s">
        <v>136</v>
      </c>
      <c r="AU163" s="194" t="s">
        <v>86</v>
      </c>
      <c r="AV163" s="14" t="s">
        <v>86</v>
      </c>
      <c r="AW163" s="14" t="s">
        <v>31</v>
      </c>
      <c r="AX163" s="14" t="s">
        <v>76</v>
      </c>
      <c r="AY163" s="194" t="s">
        <v>127</v>
      </c>
    </row>
    <row r="164" s="13" customFormat="1">
      <c r="A164" s="13"/>
      <c r="B164" s="185"/>
      <c r="C164" s="13"/>
      <c r="D164" s="186" t="s">
        <v>136</v>
      </c>
      <c r="E164" s="187" t="s">
        <v>1</v>
      </c>
      <c r="F164" s="188" t="s">
        <v>141</v>
      </c>
      <c r="G164" s="13"/>
      <c r="H164" s="187" t="s">
        <v>1</v>
      </c>
      <c r="I164" s="189"/>
      <c r="J164" s="13"/>
      <c r="K164" s="13"/>
      <c r="L164" s="185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136</v>
      </c>
      <c r="AU164" s="187" t="s">
        <v>86</v>
      </c>
      <c r="AV164" s="13" t="s">
        <v>84</v>
      </c>
      <c r="AW164" s="13" t="s">
        <v>31</v>
      </c>
      <c r="AX164" s="13" t="s">
        <v>76</v>
      </c>
      <c r="AY164" s="187" t="s">
        <v>127</v>
      </c>
    </row>
    <row r="165" s="14" customFormat="1">
      <c r="A165" s="14"/>
      <c r="B165" s="193"/>
      <c r="C165" s="14"/>
      <c r="D165" s="186" t="s">
        <v>136</v>
      </c>
      <c r="E165" s="194" t="s">
        <v>1</v>
      </c>
      <c r="F165" s="195" t="s">
        <v>151</v>
      </c>
      <c r="G165" s="14"/>
      <c r="H165" s="196">
        <v>6.6600000000000001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136</v>
      </c>
      <c r="AU165" s="194" t="s">
        <v>86</v>
      </c>
      <c r="AV165" s="14" t="s">
        <v>86</v>
      </c>
      <c r="AW165" s="14" t="s">
        <v>31</v>
      </c>
      <c r="AX165" s="14" t="s">
        <v>76</v>
      </c>
      <c r="AY165" s="194" t="s">
        <v>127</v>
      </c>
    </row>
    <row r="166" s="15" customFormat="1">
      <c r="A166" s="15"/>
      <c r="B166" s="201"/>
      <c r="C166" s="15"/>
      <c r="D166" s="186" t="s">
        <v>136</v>
      </c>
      <c r="E166" s="202" t="s">
        <v>1</v>
      </c>
      <c r="F166" s="203" t="s">
        <v>143</v>
      </c>
      <c r="G166" s="15"/>
      <c r="H166" s="204">
        <v>32.043999999999997</v>
      </c>
      <c r="I166" s="205"/>
      <c r="J166" s="15"/>
      <c r="K166" s="15"/>
      <c r="L166" s="201"/>
      <c r="M166" s="206"/>
      <c r="N166" s="207"/>
      <c r="O166" s="207"/>
      <c r="P166" s="207"/>
      <c r="Q166" s="207"/>
      <c r="R166" s="207"/>
      <c r="S166" s="207"/>
      <c r="T166" s="20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2" t="s">
        <v>136</v>
      </c>
      <c r="AU166" s="202" t="s">
        <v>86</v>
      </c>
      <c r="AV166" s="15" t="s">
        <v>134</v>
      </c>
      <c r="AW166" s="15" t="s">
        <v>31</v>
      </c>
      <c r="AX166" s="15" t="s">
        <v>84</v>
      </c>
      <c r="AY166" s="202" t="s">
        <v>127</v>
      </c>
    </row>
    <row r="167" s="2" customFormat="1" ht="24.15" customHeight="1">
      <c r="A167" s="38"/>
      <c r="B167" s="171"/>
      <c r="C167" s="172" t="s">
        <v>163</v>
      </c>
      <c r="D167" s="172" t="s">
        <v>129</v>
      </c>
      <c r="E167" s="173" t="s">
        <v>164</v>
      </c>
      <c r="F167" s="174" t="s">
        <v>165</v>
      </c>
      <c r="G167" s="175" t="s">
        <v>132</v>
      </c>
      <c r="H167" s="176">
        <v>120.16500000000001</v>
      </c>
      <c r="I167" s="177"/>
      <c r="J167" s="178">
        <f>ROUND(I167*H167,2)</f>
        <v>0</v>
      </c>
      <c r="K167" s="174" t="s">
        <v>1</v>
      </c>
      <c r="L167" s="39"/>
      <c r="M167" s="179" t="s">
        <v>1</v>
      </c>
      <c r="N167" s="180" t="s">
        <v>41</v>
      </c>
      <c r="O167" s="77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3" t="s">
        <v>134</v>
      </c>
      <c r="AT167" s="183" t="s">
        <v>129</v>
      </c>
      <c r="AU167" s="183" t="s">
        <v>86</v>
      </c>
      <c r="AY167" s="19" t="s">
        <v>127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9" t="s">
        <v>84</v>
      </c>
      <c r="BK167" s="184">
        <f>ROUND(I167*H167,2)</f>
        <v>0</v>
      </c>
      <c r="BL167" s="19" t="s">
        <v>134</v>
      </c>
      <c r="BM167" s="183" t="s">
        <v>166</v>
      </c>
    </row>
    <row r="168" s="13" customFormat="1">
      <c r="A168" s="13"/>
      <c r="B168" s="185"/>
      <c r="C168" s="13"/>
      <c r="D168" s="186" t="s">
        <v>136</v>
      </c>
      <c r="E168" s="187" t="s">
        <v>1</v>
      </c>
      <c r="F168" s="188" t="s">
        <v>137</v>
      </c>
      <c r="G168" s="13"/>
      <c r="H168" s="187" t="s">
        <v>1</v>
      </c>
      <c r="I168" s="189"/>
      <c r="J168" s="13"/>
      <c r="K168" s="13"/>
      <c r="L168" s="185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136</v>
      </c>
      <c r="AU168" s="187" t="s">
        <v>86</v>
      </c>
      <c r="AV168" s="13" t="s">
        <v>84</v>
      </c>
      <c r="AW168" s="13" t="s">
        <v>31</v>
      </c>
      <c r="AX168" s="13" t="s">
        <v>76</v>
      </c>
      <c r="AY168" s="187" t="s">
        <v>127</v>
      </c>
    </row>
    <row r="169" s="14" customFormat="1">
      <c r="A169" s="14"/>
      <c r="B169" s="193"/>
      <c r="C169" s="14"/>
      <c r="D169" s="186" t="s">
        <v>136</v>
      </c>
      <c r="E169" s="194" t="s">
        <v>1</v>
      </c>
      <c r="F169" s="195" t="s">
        <v>167</v>
      </c>
      <c r="G169" s="14"/>
      <c r="H169" s="196">
        <v>82.349999999999994</v>
      </c>
      <c r="I169" s="197"/>
      <c r="J169" s="14"/>
      <c r="K169" s="14"/>
      <c r="L169" s="193"/>
      <c r="M169" s="198"/>
      <c r="N169" s="199"/>
      <c r="O169" s="199"/>
      <c r="P169" s="199"/>
      <c r="Q169" s="199"/>
      <c r="R169" s="199"/>
      <c r="S169" s="199"/>
      <c r="T169" s="20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4" t="s">
        <v>136</v>
      </c>
      <c r="AU169" s="194" t="s">
        <v>86</v>
      </c>
      <c r="AV169" s="14" t="s">
        <v>86</v>
      </c>
      <c r="AW169" s="14" t="s">
        <v>31</v>
      </c>
      <c r="AX169" s="14" t="s">
        <v>76</v>
      </c>
      <c r="AY169" s="194" t="s">
        <v>127</v>
      </c>
    </row>
    <row r="170" s="13" customFormat="1">
      <c r="A170" s="13"/>
      <c r="B170" s="185"/>
      <c r="C170" s="13"/>
      <c r="D170" s="186" t="s">
        <v>136</v>
      </c>
      <c r="E170" s="187" t="s">
        <v>1</v>
      </c>
      <c r="F170" s="188" t="s">
        <v>139</v>
      </c>
      <c r="G170" s="13"/>
      <c r="H170" s="187" t="s">
        <v>1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7" t="s">
        <v>136</v>
      </c>
      <c r="AU170" s="187" t="s">
        <v>86</v>
      </c>
      <c r="AV170" s="13" t="s">
        <v>84</v>
      </c>
      <c r="AW170" s="13" t="s">
        <v>31</v>
      </c>
      <c r="AX170" s="13" t="s">
        <v>76</v>
      </c>
      <c r="AY170" s="187" t="s">
        <v>127</v>
      </c>
    </row>
    <row r="171" s="14" customFormat="1">
      <c r="A171" s="14"/>
      <c r="B171" s="193"/>
      <c r="C171" s="14"/>
      <c r="D171" s="186" t="s">
        <v>136</v>
      </c>
      <c r="E171" s="194" t="s">
        <v>1</v>
      </c>
      <c r="F171" s="195" t="s">
        <v>168</v>
      </c>
      <c r="G171" s="14"/>
      <c r="H171" s="196">
        <v>12.84</v>
      </c>
      <c r="I171" s="197"/>
      <c r="J171" s="14"/>
      <c r="K171" s="14"/>
      <c r="L171" s="193"/>
      <c r="M171" s="198"/>
      <c r="N171" s="199"/>
      <c r="O171" s="199"/>
      <c r="P171" s="199"/>
      <c r="Q171" s="199"/>
      <c r="R171" s="199"/>
      <c r="S171" s="199"/>
      <c r="T171" s="20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4" t="s">
        <v>136</v>
      </c>
      <c r="AU171" s="194" t="s">
        <v>86</v>
      </c>
      <c r="AV171" s="14" t="s">
        <v>86</v>
      </c>
      <c r="AW171" s="14" t="s">
        <v>31</v>
      </c>
      <c r="AX171" s="14" t="s">
        <v>76</v>
      </c>
      <c r="AY171" s="194" t="s">
        <v>127</v>
      </c>
    </row>
    <row r="172" s="13" customFormat="1">
      <c r="A172" s="13"/>
      <c r="B172" s="185"/>
      <c r="C172" s="13"/>
      <c r="D172" s="186" t="s">
        <v>136</v>
      </c>
      <c r="E172" s="187" t="s">
        <v>1</v>
      </c>
      <c r="F172" s="188" t="s">
        <v>141</v>
      </c>
      <c r="G172" s="13"/>
      <c r="H172" s="187" t="s">
        <v>1</v>
      </c>
      <c r="I172" s="189"/>
      <c r="J172" s="13"/>
      <c r="K172" s="13"/>
      <c r="L172" s="185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136</v>
      </c>
      <c r="AU172" s="187" t="s">
        <v>86</v>
      </c>
      <c r="AV172" s="13" t="s">
        <v>84</v>
      </c>
      <c r="AW172" s="13" t="s">
        <v>31</v>
      </c>
      <c r="AX172" s="13" t="s">
        <v>76</v>
      </c>
      <c r="AY172" s="187" t="s">
        <v>127</v>
      </c>
    </row>
    <row r="173" s="14" customFormat="1">
      <c r="A173" s="14"/>
      <c r="B173" s="193"/>
      <c r="C173" s="14"/>
      <c r="D173" s="186" t="s">
        <v>136</v>
      </c>
      <c r="E173" s="194" t="s">
        <v>1</v>
      </c>
      <c r="F173" s="195" t="s">
        <v>169</v>
      </c>
      <c r="G173" s="14"/>
      <c r="H173" s="196">
        <v>24.975000000000001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136</v>
      </c>
      <c r="AU173" s="194" t="s">
        <v>86</v>
      </c>
      <c r="AV173" s="14" t="s">
        <v>86</v>
      </c>
      <c r="AW173" s="14" t="s">
        <v>31</v>
      </c>
      <c r="AX173" s="14" t="s">
        <v>76</v>
      </c>
      <c r="AY173" s="194" t="s">
        <v>127</v>
      </c>
    </row>
    <row r="174" s="15" customFormat="1">
      <c r="A174" s="15"/>
      <c r="B174" s="201"/>
      <c r="C174" s="15"/>
      <c r="D174" s="186" t="s">
        <v>136</v>
      </c>
      <c r="E174" s="202" t="s">
        <v>1</v>
      </c>
      <c r="F174" s="203" t="s">
        <v>143</v>
      </c>
      <c r="G174" s="15"/>
      <c r="H174" s="204">
        <v>120.16499999999999</v>
      </c>
      <c r="I174" s="205"/>
      <c r="J174" s="15"/>
      <c r="K174" s="15"/>
      <c r="L174" s="201"/>
      <c r="M174" s="206"/>
      <c r="N174" s="207"/>
      <c r="O174" s="207"/>
      <c r="P174" s="207"/>
      <c r="Q174" s="207"/>
      <c r="R174" s="207"/>
      <c r="S174" s="207"/>
      <c r="T174" s="20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2" t="s">
        <v>136</v>
      </c>
      <c r="AU174" s="202" t="s">
        <v>86</v>
      </c>
      <c r="AV174" s="15" t="s">
        <v>134</v>
      </c>
      <c r="AW174" s="15" t="s">
        <v>31</v>
      </c>
      <c r="AX174" s="15" t="s">
        <v>84</v>
      </c>
      <c r="AY174" s="202" t="s">
        <v>127</v>
      </c>
    </row>
    <row r="175" s="2" customFormat="1" ht="16.5" customHeight="1">
      <c r="A175" s="38"/>
      <c r="B175" s="171"/>
      <c r="C175" s="209" t="s">
        <v>170</v>
      </c>
      <c r="D175" s="209" t="s">
        <v>171</v>
      </c>
      <c r="E175" s="210" t="s">
        <v>172</v>
      </c>
      <c r="F175" s="211" t="s">
        <v>173</v>
      </c>
      <c r="G175" s="212" t="s">
        <v>174</v>
      </c>
      <c r="H175" s="213">
        <v>27.440999999999999</v>
      </c>
      <c r="I175" s="214"/>
      <c r="J175" s="215">
        <f>ROUND(I175*H175,2)</f>
        <v>0</v>
      </c>
      <c r="K175" s="211" t="s">
        <v>133</v>
      </c>
      <c r="L175" s="216"/>
      <c r="M175" s="217" t="s">
        <v>1</v>
      </c>
      <c r="N175" s="218" t="s">
        <v>41</v>
      </c>
      <c r="O175" s="77"/>
      <c r="P175" s="181">
        <f>O175*H175</f>
        <v>0</v>
      </c>
      <c r="Q175" s="181">
        <v>1</v>
      </c>
      <c r="R175" s="181">
        <f>Q175*H175</f>
        <v>27.440999999999999</v>
      </c>
      <c r="S175" s="181">
        <v>0</v>
      </c>
      <c r="T175" s="18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3" t="s">
        <v>175</v>
      </c>
      <c r="AT175" s="183" t="s">
        <v>171</v>
      </c>
      <c r="AU175" s="183" t="s">
        <v>86</v>
      </c>
      <c r="AY175" s="19" t="s">
        <v>127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9" t="s">
        <v>84</v>
      </c>
      <c r="BK175" s="184">
        <f>ROUND(I175*H175,2)</f>
        <v>0</v>
      </c>
      <c r="BL175" s="19" t="s">
        <v>134</v>
      </c>
      <c r="BM175" s="183" t="s">
        <v>176</v>
      </c>
    </row>
    <row r="176" s="13" customFormat="1">
      <c r="A176" s="13"/>
      <c r="B176" s="185"/>
      <c r="C176" s="13"/>
      <c r="D176" s="186" t="s">
        <v>136</v>
      </c>
      <c r="E176" s="187" t="s">
        <v>1</v>
      </c>
      <c r="F176" s="188" t="s">
        <v>137</v>
      </c>
      <c r="G176" s="13"/>
      <c r="H176" s="187" t="s">
        <v>1</v>
      </c>
      <c r="I176" s="189"/>
      <c r="J176" s="13"/>
      <c r="K176" s="13"/>
      <c r="L176" s="185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136</v>
      </c>
      <c r="AU176" s="187" t="s">
        <v>86</v>
      </c>
      <c r="AV176" s="13" t="s">
        <v>84</v>
      </c>
      <c r="AW176" s="13" t="s">
        <v>31</v>
      </c>
      <c r="AX176" s="13" t="s">
        <v>76</v>
      </c>
      <c r="AY176" s="187" t="s">
        <v>127</v>
      </c>
    </row>
    <row r="177" s="14" customFormat="1">
      <c r="A177" s="14"/>
      <c r="B177" s="193"/>
      <c r="C177" s="14"/>
      <c r="D177" s="186" t="s">
        <v>136</v>
      </c>
      <c r="E177" s="194" t="s">
        <v>1</v>
      </c>
      <c r="F177" s="195" t="s">
        <v>177</v>
      </c>
      <c r="G177" s="14"/>
      <c r="H177" s="196">
        <v>19.763999999999999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136</v>
      </c>
      <c r="AU177" s="194" t="s">
        <v>86</v>
      </c>
      <c r="AV177" s="14" t="s">
        <v>86</v>
      </c>
      <c r="AW177" s="14" t="s">
        <v>31</v>
      </c>
      <c r="AX177" s="14" t="s">
        <v>76</v>
      </c>
      <c r="AY177" s="194" t="s">
        <v>127</v>
      </c>
    </row>
    <row r="178" s="13" customFormat="1">
      <c r="A178" s="13"/>
      <c r="B178" s="185"/>
      <c r="C178" s="13"/>
      <c r="D178" s="186" t="s">
        <v>136</v>
      </c>
      <c r="E178" s="187" t="s">
        <v>1</v>
      </c>
      <c r="F178" s="188" t="s">
        <v>139</v>
      </c>
      <c r="G178" s="13"/>
      <c r="H178" s="187" t="s">
        <v>1</v>
      </c>
      <c r="I178" s="189"/>
      <c r="J178" s="13"/>
      <c r="K178" s="13"/>
      <c r="L178" s="185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136</v>
      </c>
      <c r="AU178" s="187" t="s">
        <v>86</v>
      </c>
      <c r="AV178" s="13" t="s">
        <v>84</v>
      </c>
      <c r="AW178" s="13" t="s">
        <v>31</v>
      </c>
      <c r="AX178" s="13" t="s">
        <v>76</v>
      </c>
      <c r="AY178" s="187" t="s">
        <v>127</v>
      </c>
    </row>
    <row r="179" s="14" customFormat="1">
      <c r="A179" s="14"/>
      <c r="B179" s="193"/>
      <c r="C179" s="14"/>
      <c r="D179" s="186" t="s">
        <v>136</v>
      </c>
      <c r="E179" s="194" t="s">
        <v>1</v>
      </c>
      <c r="F179" s="195" t="s">
        <v>178</v>
      </c>
      <c r="G179" s="14"/>
      <c r="H179" s="196">
        <v>3.0819999999999999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136</v>
      </c>
      <c r="AU179" s="194" t="s">
        <v>86</v>
      </c>
      <c r="AV179" s="14" t="s">
        <v>86</v>
      </c>
      <c r="AW179" s="14" t="s">
        <v>31</v>
      </c>
      <c r="AX179" s="14" t="s">
        <v>76</v>
      </c>
      <c r="AY179" s="194" t="s">
        <v>127</v>
      </c>
    </row>
    <row r="180" s="13" customFormat="1">
      <c r="A180" s="13"/>
      <c r="B180" s="185"/>
      <c r="C180" s="13"/>
      <c r="D180" s="186" t="s">
        <v>136</v>
      </c>
      <c r="E180" s="187" t="s">
        <v>1</v>
      </c>
      <c r="F180" s="188" t="s">
        <v>141</v>
      </c>
      <c r="G180" s="13"/>
      <c r="H180" s="187" t="s">
        <v>1</v>
      </c>
      <c r="I180" s="189"/>
      <c r="J180" s="13"/>
      <c r="K180" s="13"/>
      <c r="L180" s="185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136</v>
      </c>
      <c r="AU180" s="187" t="s">
        <v>86</v>
      </c>
      <c r="AV180" s="13" t="s">
        <v>84</v>
      </c>
      <c r="AW180" s="13" t="s">
        <v>31</v>
      </c>
      <c r="AX180" s="13" t="s">
        <v>76</v>
      </c>
      <c r="AY180" s="187" t="s">
        <v>127</v>
      </c>
    </row>
    <row r="181" s="14" customFormat="1">
      <c r="A181" s="14"/>
      <c r="B181" s="193"/>
      <c r="C181" s="14"/>
      <c r="D181" s="186" t="s">
        <v>136</v>
      </c>
      <c r="E181" s="194" t="s">
        <v>1</v>
      </c>
      <c r="F181" s="195" t="s">
        <v>179</v>
      </c>
      <c r="G181" s="14"/>
      <c r="H181" s="196">
        <v>4.5949999999999998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136</v>
      </c>
      <c r="AU181" s="194" t="s">
        <v>86</v>
      </c>
      <c r="AV181" s="14" t="s">
        <v>86</v>
      </c>
      <c r="AW181" s="14" t="s">
        <v>31</v>
      </c>
      <c r="AX181" s="14" t="s">
        <v>76</v>
      </c>
      <c r="AY181" s="194" t="s">
        <v>127</v>
      </c>
    </row>
    <row r="182" s="15" customFormat="1">
      <c r="A182" s="15"/>
      <c r="B182" s="201"/>
      <c r="C182" s="15"/>
      <c r="D182" s="186" t="s">
        <v>136</v>
      </c>
      <c r="E182" s="202" t="s">
        <v>1</v>
      </c>
      <c r="F182" s="203" t="s">
        <v>143</v>
      </c>
      <c r="G182" s="15"/>
      <c r="H182" s="204">
        <v>27.440999999999999</v>
      </c>
      <c r="I182" s="205"/>
      <c r="J182" s="15"/>
      <c r="K182" s="15"/>
      <c r="L182" s="201"/>
      <c r="M182" s="206"/>
      <c r="N182" s="207"/>
      <c r="O182" s="207"/>
      <c r="P182" s="207"/>
      <c r="Q182" s="207"/>
      <c r="R182" s="207"/>
      <c r="S182" s="207"/>
      <c r="T182" s="20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2" t="s">
        <v>136</v>
      </c>
      <c r="AU182" s="202" t="s">
        <v>86</v>
      </c>
      <c r="AV182" s="15" t="s">
        <v>134</v>
      </c>
      <c r="AW182" s="15" t="s">
        <v>31</v>
      </c>
      <c r="AX182" s="15" t="s">
        <v>84</v>
      </c>
      <c r="AY182" s="202" t="s">
        <v>127</v>
      </c>
    </row>
    <row r="183" s="2" customFormat="1" ht="24.15" customHeight="1">
      <c r="A183" s="38"/>
      <c r="B183" s="171"/>
      <c r="C183" s="172" t="s">
        <v>175</v>
      </c>
      <c r="D183" s="172" t="s">
        <v>129</v>
      </c>
      <c r="E183" s="173" t="s">
        <v>180</v>
      </c>
      <c r="F183" s="174" t="s">
        <v>181</v>
      </c>
      <c r="G183" s="175" t="s">
        <v>132</v>
      </c>
      <c r="H183" s="176">
        <v>120.16500000000001</v>
      </c>
      <c r="I183" s="177"/>
      <c r="J183" s="178">
        <f>ROUND(I183*H183,2)</f>
        <v>0</v>
      </c>
      <c r="K183" s="174" t="s">
        <v>133</v>
      </c>
      <c r="L183" s="39"/>
      <c r="M183" s="179" t="s">
        <v>1</v>
      </c>
      <c r="N183" s="180" t="s">
        <v>41</v>
      </c>
      <c r="O183" s="77"/>
      <c r="P183" s="181">
        <f>O183*H183</f>
        <v>0</v>
      </c>
      <c r="Q183" s="181">
        <v>0</v>
      </c>
      <c r="R183" s="181">
        <f>Q183*H183</f>
        <v>0</v>
      </c>
      <c r="S183" s="181">
        <v>0</v>
      </c>
      <c r="T183" s="18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3" t="s">
        <v>134</v>
      </c>
      <c r="AT183" s="183" t="s">
        <v>129</v>
      </c>
      <c r="AU183" s="183" t="s">
        <v>86</v>
      </c>
      <c r="AY183" s="19" t="s">
        <v>127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9" t="s">
        <v>84</v>
      </c>
      <c r="BK183" s="184">
        <f>ROUND(I183*H183,2)</f>
        <v>0</v>
      </c>
      <c r="BL183" s="19" t="s">
        <v>134</v>
      </c>
      <c r="BM183" s="183" t="s">
        <v>182</v>
      </c>
    </row>
    <row r="184" s="13" customFormat="1">
      <c r="A184" s="13"/>
      <c r="B184" s="185"/>
      <c r="C184" s="13"/>
      <c r="D184" s="186" t="s">
        <v>136</v>
      </c>
      <c r="E184" s="187" t="s">
        <v>1</v>
      </c>
      <c r="F184" s="188" t="s">
        <v>137</v>
      </c>
      <c r="G184" s="13"/>
      <c r="H184" s="187" t="s">
        <v>1</v>
      </c>
      <c r="I184" s="189"/>
      <c r="J184" s="13"/>
      <c r="K184" s="13"/>
      <c r="L184" s="185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136</v>
      </c>
      <c r="AU184" s="187" t="s">
        <v>86</v>
      </c>
      <c r="AV184" s="13" t="s">
        <v>84</v>
      </c>
      <c r="AW184" s="13" t="s">
        <v>31</v>
      </c>
      <c r="AX184" s="13" t="s">
        <v>76</v>
      </c>
      <c r="AY184" s="187" t="s">
        <v>127</v>
      </c>
    </row>
    <row r="185" s="14" customFormat="1">
      <c r="A185" s="14"/>
      <c r="B185" s="193"/>
      <c r="C185" s="14"/>
      <c r="D185" s="186" t="s">
        <v>136</v>
      </c>
      <c r="E185" s="194" t="s">
        <v>1</v>
      </c>
      <c r="F185" s="195" t="s">
        <v>167</v>
      </c>
      <c r="G185" s="14"/>
      <c r="H185" s="196">
        <v>82.349999999999994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136</v>
      </c>
      <c r="AU185" s="194" t="s">
        <v>86</v>
      </c>
      <c r="AV185" s="14" t="s">
        <v>86</v>
      </c>
      <c r="AW185" s="14" t="s">
        <v>31</v>
      </c>
      <c r="AX185" s="14" t="s">
        <v>76</v>
      </c>
      <c r="AY185" s="194" t="s">
        <v>127</v>
      </c>
    </row>
    <row r="186" s="13" customFormat="1">
      <c r="A186" s="13"/>
      <c r="B186" s="185"/>
      <c r="C186" s="13"/>
      <c r="D186" s="186" t="s">
        <v>136</v>
      </c>
      <c r="E186" s="187" t="s">
        <v>1</v>
      </c>
      <c r="F186" s="188" t="s">
        <v>139</v>
      </c>
      <c r="G186" s="13"/>
      <c r="H186" s="187" t="s">
        <v>1</v>
      </c>
      <c r="I186" s="189"/>
      <c r="J186" s="13"/>
      <c r="K186" s="13"/>
      <c r="L186" s="185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136</v>
      </c>
      <c r="AU186" s="187" t="s">
        <v>86</v>
      </c>
      <c r="AV186" s="13" t="s">
        <v>84</v>
      </c>
      <c r="AW186" s="13" t="s">
        <v>31</v>
      </c>
      <c r="AX186" s="13" t="s">
        <v>76</v>
      </c>
      <c r="AY186" s="187" t="s">
        <v>127</v>
      </c>
    </row>
    <row r="187" s="14" customFormat="1">
      <c r="A187" s="14"/>
      <c r="B187" s="193"/>
      <c r="C187" s="14"/>
      <c r="D187" s="186" t="s">
        <v>136</v>
      </c>
      <c r="E187" s="194" t="s">
        <v>1</v>
      </c>
      <c r="F187" s="195" t="s">
        <v>168</v>
      </c>
      <c r="G187" s="14"/>
      <c r="H187" s="196">
        <v>12.84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136</v>
      </c>
      <c r="AU187" s="194" t="s">
        <v>86</v>
      </c>
      <c r="AV187" s="14" t="s">
        <v>86</v>
      </c>
      <c r="AW187" s="14" t="s">
        <v>31</v>
      </c>
      <c r="AX187" s="14" t="s">
        <v>76</v>
      </c>
      <c r="AY187" s="194" t="s">
        <v>127</v>
      </c>
    </row>
    <row r="188" s="13" customFormat="1">
      <c r="A188" s="13"/>
      <c r="B188" s="185"/>
      <c r="C188" s="13"/>
      <c r="D188" s="186" t="s">
        <v>136</v>
      </c>
      <c r="E188" s="187" t="s">
        <v>1</v>
      </c>
      <c r="F188" s="188" t="s">
        <v>141</v>
      </c>
      <c r="G188" s="13"/>
      <c r="H188" s="187" t="s">
        <v>1</v>
      </c>
      <c r="I188" s="189"/>
      <c r="J188" s="13"/>
      <c r="K188" s="13"/>
      <c r="L188" s="185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7" t="s">
        <v>136</v>
      </c>
      <c r="AU188" s="187" t="s">
        <v>86</v>
      </c>
      <c r="AV188" s="13" t="s">
        <v>84</v>
      </c>
      <c r="AW188" s="13" t="s">
        <v>31</v>
      </c>
      <c r="AX188" s="13" t="s">
        <v>76</v>
      </c>
      <c r="AY188" s="187" t="s">
        <v>127</v>
      </c>
    </row>
    <row r="189" s="14" customFormat="1">
      <c r="A189" s="14"/>
      <c r="B189" s="193"/>
      <c r="C189" s="14"/>
      <c r="D189" s="186" t="s">
        <v>136</v>
      </c>
      <c r="E189" s="194" t="s">
        <v>1</v>
      </c>
      <c r="F189" s="195" t="s">
        <v>169</v>
      </c>
      <c r="G189" s="14"/>
      <c r="H189" s="196">
        <v>24.975000000000001</v>
      </c>
      <c r="I189" s="197"/>
      <c r="J189" s="14"/>
      <c r="K189" s="14"/>
      <c r="L189" s="193"/>
      <c r="M189" s="198"/>
      <c r="N189" s="199"/>
      <c r="O189" s="199"/>
      <c r="P189" s="199"/>
      <c r="Q189" s="199"/>
      <c r="R189" s="199"/>
      <c r="S189" s="199"/>
      <c r="T189" s="20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4" t="s">
        <v>136</v>
      </c>
      <c r="AU189" s="194" t="s">
        <v>86</v>
      </c>
      <c r="AV189" s="14" t="s">
        <v>86</v>
      </c>
      <c r="AW189" s="14" t="s">
        <v>31</v>
      </c>
      <c r="AX189" s="14" t="s">
        <v>76</v>
      </c>
      <c r="AY189" s="194" t="s">
        <v>127</v>
      </c>
    </row>
    <row r="190" s="15" customFormat="1">
      <c r="A190" s="15"/>
      <c r="B190" s="201"/>
      <c r="C190" s="15"/>
      <c r="D190" s="186" t="s">
        <v>136</v>
      </c>
      <c r="E190" s="202" t="s">
        <v>1</v>
      </c>
      <c r="F190" s="203" t="s">
        <v>143</v>
      </c>
      <c r="G190" s="15"/>
      <c r="H190" s="204">
        <v>120.16499999999999</v>
      </c>
      <c r="I190" s="205"/>
      <c r="J190" s="15"/>
      <c r="K190" s="15"/>
      <c r="L190" s="201"/>
      <c r="M190" s="206"/>
      <c r="N190" s="207"/>
      <c r="O190" s="207"/>
      <c r="P190" s="207"/>
      <c r="Q190" s="207"/>
      <c r="R190" s="207"/>
      <c r="S190" s="207"/>
      <c r="T190" s="20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2" t="s">
        <v>136</v>
      </c>
      <c r="AU190" s="202" t="s">
        <v>86</v>
      </c>
      <c r="AV190" s="15" t="s">
        <v>134</v>
      </c>
      <c r="AW190" s="15" t="s">
        <v>31</v>
      </c>
      <c r="AX190" s="15" t="s">
        <v>84</v>
      </c>
      <c r="AY190" s="202" t="s">
        <v>127</v>
      </c>
    </row>
    <row r="191" s="2" customFormat="1" ht="16.5" customHeight="1">
      <c r="A191" s="38"/>
      <c r="B191" s="171"/>
      <c r="C191" s="209" t="s">
        <v>183</v>
      </c>
      <c r="D191" s="209" t="s">
        <v>171</v>
      </c>
      <c r="E191" s="210" t="s">
        <v>184</v>
      </c>
      <c r="F191" s="211" t="s">
        <v>185</v>
      </c>
      <c r="G191" s="212" t="s">
        <v>186</v>
      </c>
      <c r="H191" s="213">
        <v>36.049999999999997</v>
      </c>
      <c r="I191" s="214"/>
      <c r="J191" s="215">
        <f>ROUND(I191*H191,2)</f>
        <v>0</v>
      </c>
      <c r="K191" s="211" t="s">
        <v>133</v>
      </c>
      <c r="L191" s="216"/>
      <c r="M191" s="217" t="s">
        <v>1</v>
      </c>
      <c r="N191" s="218" t="s">
        <v>41</v>
      </c>
      <c r="O191" s="77"/>
      <c r="P191" s="181">
        <f>O191*H191</f>
        <v>0</v>
      </c>
      <c r="Q191" s="181">
        <v>0.001</v>
      </c>
      <c r="R191" s="181">
        <f>Q191*H191</f>
        <v>0.036049999999999999</v>
      </c>
      <c r="S191" s="181">
        <v>0</v>
      </c>
      <c r="T191" s="18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3" t="s">
        <v>175</v>
      </c>
      <c r="AT191" s="183" t="s">
        <v>171</v>
      </c>
      <c r="AU191" s="183" t="s">
        <v>86</v>
      </c>
      <c r="AY191" s="19" t="s">
        <v>127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9" t="s">
        <v>84</v>
      </c>
      <c r="BK191" s="184">
        <f>ROUND(I191*H191,2)</f>
        <v>0</v>
      </c>
      <c r="BL191" s="19" t="s">
        <v>134</v>
      </c>
      <c r="BM191" s="183" t="s">
        <v>187</v>
      </c>
    </row>
    <row r="192" s="13" customFormat="1">
      <c r="A192" s="13"/>
      <c r="B192" s="185"/>
      <c r="C192" s="13"/>
      <c r="D192" s="186" t="s">
        <v>136</v>
      </c>
      <c r="E192" s="187" t="s">
        <v>1</v>
      </c>
      <c r="F192" s="188" t="s">
        <v>137</v>
      </c>
      <c r="G192" s="13"/>
      <c r="H192" s="187" t="s">
        <v>1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136</v>
      </c>
      <c r="AU192" s="187" t="s">
        <v>86</v>
      </c>
      <c r="AV192" s="13" t="s">
        <v>84</v>
      </c>
      <c r="AW192" s="13" t="s">
        <v>31</v>
      </c>
      <c r="AX192" s="13" t="s">
        <v>76</v>
      </c>
      <c r="AY192" s="187" t="s">
        <v>127</v>
      </c>
    </row>
    <row r="193" s="14" customFormat="1">
      <c r="A193" s="14"/>
      <c r="B193" s="193"/>
      <c r="C193" s="14"/>
      <c r="D193" s="186" t="s">
        <v>136</v>
      </c>
      <c r="E193" s="194" t="s">
        <v>1</v>
      </c>
      <c r="F193" s="195" t="s">
        <v>188</v>
      </c>
      <c r="G193" s="14"/>
      <c r="H193" s="196">
        <v>24.704999999999998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136</v>
      </c>
      <c r="AU193" s="194" t="s">
        <v>86</v>
      </c>
      <c r="AV193" s="14" t="s">
        <v>86</v>
      </c>
      <c r="AW193" s="14" t="s">
        <v>31</v>
      </c>
      <c r="AX193" s="14" t="s">
        <v>76</v>
      </c>
      <c r="AY193" s="194" t="s">
        <v>127</v>
      </c>
    </row>
    <row r="194" s="13" customFormat="1">
      <c r="A194" s="13"/>
      <c r="B194" s="185"/>
      <c r="C194" s="13"/>
      <c r="D194" s="186" t="s">
        <v>136</v>
      </c>
      <c r="E194" s="187" t="s">
        <v>1</v>
      </c>
      <c r="F194" s="188" t="s">
        <v>139</v>
      </c>
      <c r="G194" s="13"/>
      <c r="H194" s="187" t="s">
        <v>1</v>
      </c>
      <c r="I194" s="189"/>
      <c r="J194" s="13"/>
      <c r="K194" s="13"/>
      <c r="L194" s="185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136</v>
      </c>
      <c r="AU194" s="187" t="s">
        <v>86</v>
      </c>
      <c r="AV194" s="13" t="s">
        <v>84</v>
      </c>
      <c r="AW194" s="13" t="s">
        <v>31</v>
      </c>
      <c r="AX194" s="13" t="s">
        <v>76</v>
      </c>
      <c r="AY194" s="187" t="s">
        <v>127</v>
      </c>
    </row>
    <row r="195" s="14" customFormat="1">
      <c r="A195" s="14"/>
      <c r="B195" s="193"/>
      <c r="C195" s="14"/>
      <c r="D195" s="186" t="s">
        <v>136</v>
      </c>
      <c r="E195" s="194" t="s">
        <v>1</v>
      </c>
      <c r="F195" s="195" t="s">
        <v>189</v>
      </c>
      <c r="G195" s="14"/>
      <c r="H195" s="196">
        <v>3.8519999999999999</v>
      </c>
      <c r="I195" s="197"/>
      <c r="J195" s="14"/>
      <c r="K195" s="14"/>
      <c r="L195" s="193"/>
      <c r="M195" s="198"/>
      <c r="N195" s="199"/>
      <c r="O195" s="199"/>
      <c r="P195" s="199"/>
      <c r="Q195" s="199"/>
      <c r="R195" s="199"/>
      <c r="S195" s="199"/>
      <c r="T195" s="20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4" t="s">
        <v>136</v>
      </c>
      <c r="AU195" s="194" t="s">
        <v>86</v>
      </c>
      <c r="AV195" s="14" t="s">
        <v>86</v>
      </c>
      <c r="AW195" s="14" t="s">
        <v>31</v>
      </c>
      <c r="AX195" s="14" t="s">
        <v>76</v>
      </c>
      <c r="AY195" s="194" t="s">
        <v>127</v>
      </c>
    </row>
    <row r="196" s="13" customFormat="1">
      <c r="A196" s="13"/>
      <c r="B196" s="185"/>
      <c r="C196" s="13"/>
      <c r="D196" s="186" t="s">
        <v>136</v>
      </c>
      <c r="E196" s="187" t="s">
        <v>1</v>
      </c>
      <c r="F196" s="188" t="s">
        <v>141</v>
      </c>
      <c r="G196" s="13"/>
      <c r="H196" s="187" t="s">
        <v>1</v>
      </c>
      <c r="I196" s="189"/>
      <c r="J196" s="13"/>
      <c r="K196" s="13"/>
      <c r="L196" s="185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136</v>
      </c>
      <c r="AU196" s="187" t="s">
        <v>86</v>
      </c>
      <c r="AV196" s="13" t="s">
        <v>84</v>
      </c>
      <c r="AW196" s="13" t="s">
        <v>31</v>
      </c>
      <c r="AX196" s="13" t="s">
        <v>76</v>
      </c>
      <c r="AY196" s="187" t="s">
        <v>127</v>
      </c>
    </row>
    <row r="197" s="14" customFormat="1">
      <c r="A197" s="14"/>
      <c r="B197" s="193"/>
      <c r="C197" s="14"/>
      <c r="D197" s="186" t="s">
        <v>136</v>
      </c>
      <c r="E197" s="194" t="s">
        <v>1</v>
      </c>
      <c r="F197" s="195" t="s">
        <v>190</v>
      </c>
      <c r="G197" s="14"/>
      <c r="H197" s="196">
        <v>7.4930000000000003</v>
      </c>
      <c r="I197" s="197"/>
      <c r="J197" s="14"/>
      <c r="K197" s="14"/>
      <c r="L197" s="193"/>
      <c r="M197" s="198"/>
      <c r="N197" s="199"/>
      <c r="O197" s="199"/>
      <c r="P197" s="199"/>
      <c r="Q197" s="199"/>
      <c r="R197" s="199"/>
      <c r="S197" s="199"/>
      <c r="T197" s="20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4" t="s">
        <v>136</v>
      </c>
      <c r="AU197" s="194" t="s">
        <v>86</v>
      </c>
      <c r="AV197" s="14" t="s">
        <v>86</v>
      </c>
      <c r="AW197" s="14" t="s">
        <v>31</v>
      </c>
      <c r="AX197" s="14" t="s">
        <v>76</v>
      </c>
      <c r="AY197" s="194" t="s">
        <v>127</v>
      </c>
    </row>
    <row r="198" s="15" customFormat="1">
      <c r="A198" s="15"/>
      <c r="B198" s="201"/>
      <c r="C198" s="15"/>
      <c r="D198" s="186" t="s">
        <v>136</v>
      </c>
      <c r="E198" s="202" t="s">
        <v>1</v>
      </c>
      <c r="F198" s="203" t="s">
        <v>143</v>
      </c>
      <c r="G198" s="15"/>
      <c r="H198" s="204">
        <v>36.049999999999997</v>
      </c>
      <c r="I198" s="205"/>
      <c r="J198" s="15"/>
      <c r="K198" s="15"/>
      <c r="L198" s="201"/>
      <c r="M198" s="206"/>
      <c r="N198" s="207"/>
      <c r="O198" s="207"/>
      <c r="P198" s="207"/>
      <c r="Q198" s="207"/>
      <c r="R198" s="207"/>
      <c r="S198" s="207"/>
      <c r="T198" s="20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02" t="s">
        <v>136</v>
      </c>
      <c r="AU198" s="202" t="s">
        <v>86</v>
      </c>
      <c r="AV198" s="15" t="s">
        <v>134</v>
      </c>
      <c r="AW198" s="15" t="s">
        <v>31</v>
      </c>
      <c r="AX198" s="15" t="s">
        <v>84</v>
      </c>
      <c r="AY198" s="202" t="s">
        <v>127</v>
      </c>
    </row>
    <row r="199" s="12" customFormat="1" ht="22.8" customHeight="1">
      <c r="A199" s="12"/>
      <c r="B199" s="158"/>
      <c r="C199" s="12"/>
      <c r="D199" s="159" t="s">
        <v>75</v>
      </c>
      <c r="E199" s="169" t="s">
        <v>159</v>
      </c>
      <c r="F199" s="169" t="s">
        <v>191</v>
      </c>
      <c r="G199" s="12"/>
      <c r="H199" s="12"/>
      <c r="I199" s="161"/>
      <c r="J199" s="170">
        <f>BK199</f>
        <v>0</v>
      </c>
      <c r="K199" s="12"/>
      <c r="L199" s="158"/>
      <c r="M199" s="163"/>
      <c r="N199" s="164"/>
      <c r="O199" s="164"/>
      <c r="P199" s="165">
        <f>SUM(P200:P227)</f>
        <v>0</v>
      </c>
      <c r="Q199" s="164"/>
      <c r="R199" s="165">
        <f>SUM(R200:R227)</f>
        <v>21.617656099999998</v>
      </c>
      <c r="S199" s="164"/>
      <c r="T199" s="166">
        <f>SUM(T200:T227)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9" t="s">
        <v>84</v>
      </c>
      <c r="AT199" s="167" t="s">
        <v>75</v>
      </c>
      <c r="AU199" s="167" t="s">
        <v>84</v>
      </c>
      <c r="AY199" s="159" t="s">
        <v>127</v>
      </c>
      <c r="BK199" s="168">
        <f>SUM(BK200:BK227)</f>
        <v>0</v>
      </c>
    </row>
    <row r="200" s="2" customFormat="1" ht="16.5" customHeight="1">
      <c r="A200" s="38"/>
      <c r="B200" s="171"/>
      <c r="C200" s="172" t="s">
        <v>192</v>
      </c>
      <c r="D200" s="172" t="s">
        <v>129</v>
      </c>
      <c r="E200" s="173" t="s">
        <v>193</v>
      </c>
      <c r="F200" s="174" t="s">
        <v>194</v>
      </c>
      <c r="G200" s="175" t="s">
        <v>132</v>
      </c>
      <c r="H200" s="176">
        <v>64.087999999999994</v>
      </c>
      <c r="I200" s="177"/>
      <c r="J200" s="178">
        <f>ROUND(I200*H200,2)</f>
        <v>0</v>
      </c>
      <c r="K200" s="174" t="s">
        <v>133</v>
      </c>
      <c r="L200" s="39"/>
      <c r="M200" s="179" t="s">
        <v>1</v>
      </c>
      <c r="N200" s="180" t="s">
        <v>41</v>
      </c>
      <c r="O200" s="77"/>
      <c r="P200" s="181">
        <f>O200*H200</f>
        <v>0</v>
      </c>
      <c r="Q200" s="181">
        <v>0</v>
      </c>
      <c r="R200" s="181">
        <f>Q200*H200</f>
        <v>0</v>
      </c>
      <c r="S200" s="181">
        <v>0</v>
      </c>
      <c r="T200" s="18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3" t="s">
        <v>134</v>
      </c>
      <c r="AT200" s="183" t="s">
        <v>129</v>
      </c>
      <c r="AU200" s="183" t="s">
        <v>86</v>
      </c>
      <c r="AY200" s="19" t="s">
        <v>127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19" t="s">
        <v>84</v>
      </c>
      <c r="BK200" s="184">
        <f>ROUND(I200*H200,2)</f>
        <v>0</v>
      </c>
      <c r="BL200" s="19" t="s">
        <v>134</v>
      </c>
      <c r="BM200" s="183" t="s">
        <v>195</v>
      </c>
    </row>
    <row r="201" s="13" customFormat="1">
      <c r="A201" s="13"/>
      <c r="B201" s="185"/>
      <c r="C201" s="13"/>
      <c r="D201" s="186" t="s">
        <v>136</v>
      </c>
      <c r="E201" s="187" t="s">
        <v>1</v>
      </c>
      <c r="F201" s="188" t="s">
        <v>137</v>
      </c>
      <c r="G201" s="13"/>
      <c r="H201" s="187" t="s">
        <v>1</v>
      </c>
      <c r="I201" s="189"/>
      <c r="J201" s="13"/>
      <c r="K201" s="13"/>
      <c r="L201" s="185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7" t="s">
        <v>136</v>
      </c>
      <c r="AU201" s="187" t="s">
        <v>86</v>
      </c>
      <c r="AV201" s="13" t="s">
        <v>84</v>
      </c>
      <c r="AW201" s="13" t="s">
        <v>31</v>
      </c>
      <c r="AX201" s="13" t="s">
        <v>76</v>
      </c>
      <c r="AY201" s="187" t="s">
        <v>127</v>
      </c>
    </row>
    <row r="202" s="14" customFormat="1">
      <c r="A202" s="14"/>
      <c r="B202" s="193"/>
      <c r="C202" s="14"/>
      <c r="D202" s="186" t="s">
        <v>136</v>
      </c>
      <c r="E202" s="194" t="s">
        <v>1</v>
      </c>
      <c r="F202" s="195" t="s">
        <v>138</v>
      </c>
      <c r="G202" s="14"/>
      <c r="H202" s="196">
        <v>43.920000000000002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136</v>
      </c>
      <c r="AU202" s="194" t="s">
        <v>86</v>
      </c>
      <c r="AV202" s="14" t="s">
        <v>86</v>
      </c>
      <c r="AW202" s="14" t="s">
        <v>31</v>
      </c>
      <c r="AX202" s="14" t="s">
        <v>76</v>
      </c>
      <c r="AY202" s="194" t="s">
        <v>127</v>
      </c>
    </row>
    <row r="203" s="13" customFormat="1">
      <c r="A203" s="13"/>
      <c r="B203" s="185"/>
      <c r="C203" s="13"/>
      <c r="D203" s="186" t="s">
        <v>136</v>
      </c>
      <c r="E203" s="187" t="s">
        <v>1</v>
      </c>
      <c r="F203" s="188" t="s">
        <v>139</v>
      </c>
      <c r="G203" s="13"/>
      <c r="H203" s="187" t="s">
        <v>1</v>
      </c>
      <c r="I203" s="189"/>
      <c r="J203" s="13"/>
      <c r="K203" s="13"/>
      <c r="L203" s="185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136</v>
      </c>
      <c r="AU203" s="187" t="s">
        <v>86</v>
      </c>
      <c r="AV203" s="13" t="s">
        <v>84</v>
      </c>
      <c r="AW203" s="13" t="s">
        <v>31</v>
      </c>
      <c r="AX203" s="13" t="s">
        <v>76</v>
      </c>
      <c r="AY203" s="187" t="s">
        <v>127</v>
      </c>
    </row>
    <row r="204" s="14" customFormat="1">
      <c r="A204" s="14"/>
      <c r="B204" s="193"/>
      <c r="C204" s="14"/>
      <c r="D204" s="186" t="s">
        <v>136</v>
      </c>
      <c r="E204" s="194" t="s">
        <v>1</v>
      </c>
      <c r="F204" s="195" t="s">
        <v>140</v>
      </c>
      <c r="G204" s="14"/>
      <c r="H204" s="196">
        <v>6.8479999999999999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136</v>
      </c>
      <c r="AU204" s="194" t="s">
        <v>86</v>
      </c>
      <c r="AV204" s="14" t="s">
        <v>86</v>
      </c>
      <c r="AW204" s="14" t="s">
        <v>31</v>
      </c>
      <c r="AX204" s="14" t="s">
        <v>76</v>
      </c>
      <c r="AY204" s="194" t="s">
        <v>127</v>
      </c>
    </row>
    <row r="205" s="13" customFormat="1">
      <c r="A205" s="13"/>
      <c r="B205" s="185"/>
      <c r="C205" s="13"/>
      <c r="D205" s="186" t="s">
        <v>136</v>
      </c>
      <c r="E205" s="187" t="s">
        <v>1</v>
      </c>
      <c r="F205" s="188" t="s">
        <v>141</v>
      </c>
      <c r="G205" s="13"/>
      <c r="H205" s="187" t="s">
        <v>1</v>
      </c>
      <c r="I205" s="189"/>
      <c r="J205" s="13"/>
      <c r="K205" s="13"/>
      <c r="L205" s="185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136</v>
      </c>
      <c r="AU205" s="187" t="s">
        <v>86</v>
      </c>
      <c r="AV205" s="13" t="s">
        <v>84</v>
      </c>
      <c r="AW205" s="13" t="s">
        <v>31</v>
      </c>
      <c r="AX205" s="13" t="s">
        <v>76</v>
      </c>
      <c r="AY205" s="187" t="s">
        <v>127</v>
      </c>
    </row>
    <row r="206" s="14" customFormat="1">
      <c r="A206" s="14"/>
      <c r="B206" s="193"/>
      <c r="C206" s="14"/>
      <c r="D206" s="186" t="s">
        <v>136</v>
      </c>
      <c r="E206" s="194" t="s">
        <v>1</v>
      </c>
      <c r="F206" s="195" t="s">
        <v>142</v>
      </c>
      <c r="G206" s="14"/>
      <c r="H206" s="196">
        <v>13.32</v>
      </c>
      <c r="I206" s="197"/>
      <c r="J206" s="14"/>
      <c r="K206" s="14"/>
      <c r="L206" s="193"/>
      <c r="M206" s="198"/>
      <c r="N206" s="199"/>
      <c r="O206" s="199"/>
      <c r="P206" s="199"/>
      <c r="Q206" s="199"/>
      <c r="R206" s="199"/>
      <c r="S206" s="199"/>
      <c r="T206" s="20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4" t="s">
        <v>136</v>
      </c>
      <c r="AU206" s="194" t="s">
        <v>86</v>
      </c>
      <c r="AV206" s="14" t="s">
        <v>86</v>
      </c>
      <c r="AW206" s="14" t="s">
        <v>31</v>
      </c>
      <c r="AX206" s="14" t="s">
        <v>76</v>
      </c>
      <c r="AY206" s="194" t="s">
        <v>127</v>
      </c>
    </row>
    <row r="207" s="15" customFormat="1">
      <c r="A207" s="15"/>
      <c r="B207" s="201"/>
      <c r="C207" s="15"/>
      <c r="D207" s="186" t="s">
        <v>136</v>
      </c>
      <c r="E207" s="202" t="s">
        <v>1</v>
      </c>
      <c r="F207" s="203" t="s">
        <v>143</v>
      </c>
      <c r="G207" s="15"/>
      <c r="H207" s="204">
        <v>64.087999999999994</v>
      </c>
      <c r="I207" s="205"/>
      <c r="J207" s="15"/>
      <c r="K207" s="15"/>
      <c r="L207" s="201"/>
      <c r="M207" s="206"/>
      <c r="N207" s="207"/>
      <c r="O207" s="207"/>
      <c r="P207" s="207"/>
      <c r="Q207" s="207"/>
      <c r="R207" s="207"/>
      <c r="S207" s="207"/>
      <c r="T207" s="20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2" t="s">
        <v>136</v>
      </c>
      <c r="AU207" s="202" t="s">
        <v>86</v>
      </c>
      <c r="AV207" s="15" t="s">
        <v>134</v>
      </c>
      <c r="AW207" s="15" t="s">
        <v>31</v>
      </c>
      <c r="AX207" s="15" t="s">
        <v>84</v>
      </c>
      <c r="AY207" s="202" t="s">
        <v>127</v>
      </c>
    </row>
    <row r="208" s="2" customFormat="1" ht="24.15" customHeight="1">
      <c r="A208" s="38"/>
      <c r="B208" s="171"/>
      <c r="C208" s="172" t="s">
        <v>196</v>
      </c>
      <c r="D208" s="172" t="s">
        <v>129</v>
      </c>
      <c r="E208" s="173" t="s">
        <v>197</v>
      </c>
      <c r="F208" s="174" t="s">
        <v>198</v>
      </c>
      <c r="G208" s="175" t="s">
        <v>132</v>
      </c>
      <c r="H208" s="176">
        <v>40.055</v>
      </c>
      <c r="I208" s="177"/>
      <c r="J208" s="178">
        <f>ROUND(I208*H208,2)</f>
        <v>0</v>
      </c>
      <c r="K208" s="174" t="s">
        <v>133</v>
      </c>
      <c r="L208" s="39"/>
      <c r="M208" s="179" t="s">
        <v>1</v>
      </c>
      <c r="N208" s="180" t="s">
        <v>41</v>
      </c>
      <c r="O208" s="77"/>
      <c r="P208" s="181">
        <f>O208*H208</f>
        <v>0</v>
      </c>
      <c r="Q208" s="181">
        <v>0.088800000000000004</v>
      </c>
      <c r="R208" s="181">
        <f>Q208*H208</f>
        <v>3.5568840000000002</v>
      </c>
      <c r="S208" s="181">
        <v>0</v>
      </c>
      <c r="T208" s="18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3" t="s">
        <v>134</v>
      </c>
      <c r="AT208" s="183" t="s">
        <v>129</v>
      </c>
      <c r="AU208" s="183" t="s">
        <v>86</v>
      </c>
      <c r="AY208" s="19" t="s">
        <v>127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19" t="s">
        <v>84</v>
      </c>
      <c r="BK208" s="184">
        <f>ROUND(I208*H208,2)</f>
        <v>0</v>
      </c>
      <c r="BL208" s="19" t="s">
        <v>134</v>
      </c>
      <c r="BM208" s="183" t="s">
        <v>199</v>
      </c>
    </row>
    <row r="209" s="13" customFormat="1">
      <c r="A209" s="13"/>
      <c r="B209" s="185"/>
      <c r="C209" s="13"/>
      <c r="D209" s="186" t="s">
        <v>136</v>
      </c>
      <c r="E209" s="187" t="s">
        <v>1</v>
      </c>
      <c r="F209" s="188" t="s">
        <v>137</v>
      </c>
      <c r="G209" s="13"/>
      <c r="H209" s="187" t="s">
        <v>1</v>
      </c>
      <c r="I209" s="189"/>
      <c r="J209" s="13"/>
      <c r="K209" s="13"/>
      <c r="L209" s="185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136</v>
      </c>
      <c r="AU209" s="187" t="s">
        <v>86</v>
      </c>
      <c r="AV209" s="13" t="s">
        <v>84</v>
      </c>
      <c r="AW209" s="13" t="s">
        <v>31</v>
      </c>
      <c r="AX209" s="13" t="s">
        <v>76</v>
      </c>
      <c r="AY209" s="187" t="s">
        <v>127</v>
      </c>
    </row>
    <row r="210" s="14" customFormat="1">
      <c r="A210" s="14"/>
      <c r="B210" s="193"/>
      <c r="C210" s="14"/>
      <c r="D210" s="186" t="s">
        <v>136</v>
      </c>
      <c r="E210" s="194" t="s">
        <v>1</v>
      </c>
      <c r="F210" s="195" t="s">
        <v>200</v>
      </c>
      <c r="G210" s="14"/>
      <c r="H210" s="196">
        <v>27.449999999999999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136</v>
      </c>
      <c r="AU210" s="194" t="s">
        <v>86</v>
      </c>
      <c r="AV210" s="14" t="s">
        <v>86</v>
      </c>
      <c r="AW210" s="14" t="s">
        <v>31</v>
      </c>
      <c r="AX210" s="14" t="s">
        <v>76</v>
      </c>
      <c r="AY210" s="194" t="s">
        <v>127</v>
      </c>
    </row>
    <row r="211" s="13" customFormat="1">
      <c r="A211" s="13"/>
      <c r="B211" s="185"/>
      <c r="C211" s="13"/>
      <c r="D211" s="186" t="s">
        <v>136</v>
      </c>
      <c r="E211" s="187" t="s">
        <v>1</v>
      </c>
      <c r="F211" s="188" t="s">
        <v>139</v>
      </c>
      <c r="G211" s="13"/>
      <c r="H211" s="187" t="s">
        <v>1</v>
      </c>
      <c r="I211" s="189"/>
      <c r="J211" s="13"/>
      <c r="K211" s="13"/>
      <c r="L211" s="185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136</v>
      </c>
      <c r="AU211" s="187" t="s">
        <v>86</v>
      </c>
      <c r="AV211" s="13" t="s">
        <v>84</v>
      </c>
      <c r="AW211" s="13" t="s">
        <v>31</v>
      </c>
      <c r="AX211" s="13" t="s">
        <v>76</v>
      </c>
      <c r="AY211" s="187" t="s">
        <v>127</v>
      </c>
    </row>
    <row r="212" s="14" customFormat="1">
      <c r="A212" s="14"/>
      <c r="B212" s="193"/>
      <c r="C212" s="14"/>
      <c r="D212" s="186" t="s">
        <v>136</v>
      </c>
      <c r="E212" s="194" t="s">
        <v>1</v>
      </c>
      <c r="F212" s="195" t="s">
        <v>201</v>
      </c>
      <c r="G212" s="14"/>
      <c r="H212" s="196">
        <v>4.2800000000000002</v>
      </c>
      <c r="I212" s="197"/>
      <c r="J212" s="14"/>
      <c r="K212" s="14"/>
      <c r="L212" s="193"/>
      <c r="M212" s="198"/>
      <c r="N212" s="199"/>
      <c r="O212" s="199"/>
      <c r="P212" s="199"/>
      <c r="Q212" s="199"/>
      <c r="R212" s="199"/>
      <c r="S212" s="199"/>
      <c r="T212" s="20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4" t="s">
        <v>136</v>
      </c>
      <c r="AU212" s="194" t="s">
        <v>86</v>
      </c>
      <c r="AV212" s="14" t="s">
        <v>86</v>
      </c>
      <c r="AW212" s="14" t="s">
        <v>31</v>
      </c>
      <c r="AX212" s="14" t="s">
        <v>76</v>
      </c>
      <c r="AY212" s="194" t="s">
        <v>127</v>
      </c>
    </row>
    <row r="213" s="13" customFormat="1">
      <c r="A213" s="13"/>
      <c r="B213" s="185"/>
      <c r="C213" s="13"/>
      <c r="D213" s="186" t="s">
        <v>136</v>
      </c>
      <c r="E213" s="187" t="s">
        <v>1</v>
      </c>
      <c r="F213" s="188" t="s">
        <v>141</v>
      </c>
      <c r="G213" s="13"/>
      <c r="H213" s="187" t="s">
        <v>1</v>
      </c>
      <c r="I213" s="189"/>
      <c r="J213" s="13"/>
      <c r="K213" s="13"/>
      <c r="L213" s="185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136</v>
      </c>
      <c r="AU213" s="187" t="s">
        <v>86</v>
      </c>
      <c r="AV213" s="13" t="s">
        <v>84</v>
      </c>
      <c r="AW213" s="13" t="s">
        <v>31</v>
      </c>
      <c r="AX213" s="13" t="s">
        <v>76</v>
      </c>
      <c r="AY213" s="187" t="s">
        <v>127</v>
      </c>
    </row>
    <row r="214" s="14" customFormat="1">
      <c r="A214" s="14"/>
      <c r="B214" s="193"/>
      <c r="C214" s="14"/>
      <c r="D214" s="186" t="s">
        <v>136</v>
      </c>
      <c r="E214" s="194" t="s">
        <v>1</v>
      </c>
      <c r="F214" s="195" t="s">
        <v>202</v>
      </c>
      <c r="G214" s="14"/>
      <c r="H214" s="196">
        <v>8.3249999999999993</v>
      </c>
      <c r="I214" s="197"/>
      <c r="J214" s="14"/>
      <c r="K214" s="14"/>
      <c r="L214" s="193"/>
      <c r="M214" s="198"/>
      <c r="N214" s="199"/>
      <c r="O214" s="199"/>
      <c r="P214" s="199"/>
      <c r="Q214" s="199"/>
      <c r="R214" s="199"/>
      <c r="S214" s="199"/>
      <c r="T214" s="20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4" t="s">
        <v>136</v>
      </c>
      <c r="AU214" s="194" t="s">
        <v>86</v>
      </c>
      <c r="AV214" s="14" t="s">
        <v>86</v>
      </c>
      <c r="AW214" s="14" t="s">
        <v>31</v>
      </c>
      <c r="AX214" s="14" t="s">
        <v>76</v>
      </c>
      <c r="AY214" s="194" t="s">
        <v>127</v>
      </c>
    </row>
    <row r="215" s="15" customFormat="1">
      <c r="A215" s="15"/>
      <c r="B215" s="201"/>
      <c r="C215" s="15"/>
      <c r="D215" s="186" t="s">
        <v>136</v>
      </c>
      <c r="E215" s="202" t="s">
        <v>1</v>
      </c>
      <c r="F215" s="203" t="s">
        <v>143</v>
      </c>
      <c r="G215" s="15"/>
      <c r="H215" s="204">
        <v>40.055</v>
      </c>
      <c r="I215" s="205"/>
      <c r="J215" s="15"/>
      <c r="K215" s="15"/>
      <c r="L215" s="201"/>
      <c r="M215" s="206"/>
      <c r="N215" s="207"/>
      <c r="O215" s="207"/>
      <c r="P215" s="207"/>
      <c r="Q215" s="207"/>
      <c r="R215" s="207"/>
      <c r="S215" s="207"/>
      <c r="T215" s="20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2" t="s">
        <v>136</v>
      </c>
      <c r="AU215" s="202" t="s">
        <v>86</v>
      </c>
      <c r="AV215" s="15" t="s">
        <v>134</v>
      </c>
      <c r="AW215" s="15" t="s">
        <v>31</v>
      </c>
      <c r="AX215" s="15" t="s">
        <v>84</v>
      </c>
      <c r="AY215" s="202" t="s">
        <v>127</v>
      </c>
    </row>
    <row r="216" s="2" customFormat="1" ht="16.5" customHeight="1">
      <c r="A216" s="38"/>
      <c r="B216" s="171"/>
      <c r="C216" s="209" t="s">
        <v>203</v>
      </c>
      <c r="D216" s="209" t="s">
        <v>171</v>
      </c>
      <c r="E216" s="210" t="s">
        <v>204</v>
      </c>
      <c r="F216" s="211" t="s">
        <v>205</v>
      </c>
      <c r="G216" s="212" t="s">
        <v>132</v>
      </c>
      <c r="H216" s="213">
        <v>44.061</v>
      </c>
      <c r="I216" s="214"/>
      <c r="J216" s="215">
        <f>ROUND(I216*H216,2)</f>
        <v>0</v>
      </c>
      <c r="K216" s="211" t="s">
        <v>133</v>
      </c>
      <c r="L216" s="216"/>
      <c r="M216" s="217" t="s">
        <v>1</v>
      </c>
      <c r="N216" s="218" t="s">
        <v>41</v>
      </c>
      <c r="O216" s="77"/>
      <c r="P216" s="181">
        <f>O216*H216</f>
        <v>0</v>
      </c>
      <c r="Q216" s="181">
        <v>0.108</v>
      </c>
      <c r="R216" s="181">
        <f>Q216*H216</f>
        <v>4.7585879999999996</v>
      </c>
      <c r="S216" s="181">
        <v>0</v>
      </c>
      <c r="T216" s="18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3" t="s">
        <v>175</v>
      </c>
      <c r="AT216" s="183" t="s">
        <v>171</v>
      </c>
      <c r="AU216" s="183" t="s">
        <v>86</v>
      </c>
      <c r="AY216" s="19" t="s">
        <v>127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9" t="s">
        <v>84</v>
      </c>
      <c r="BK216" s="184">
        <f>ROUND(I216*H216,2)</f>
        <v>0</v>
      </c>
      <c r="BL216" s="19" t="s">
        <v>134</v>
      </c>
      <c r="BM216" s="183" t="s">
        <v>206</v>
      </c>
    </row>
    <row r="217" s="14" customFormat="1">
      <c r="A217" s="14"/>
      <c r="B217" s="193"/>
      <c r="C217" s="14"/>
      <c r="D217" s="186" t="s">
        <v>136</v>
      </c>
      <c r="E217" s="14"/>
      <c r="F217" s="195" t="s">
        <v>207</v>
      </c>
      <c r="G217" s="14"/>
      <c r="H217" s="196">
        <v>44.061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136</v>
      </c>
      <c r="AU217" s="194" t="s">
        <v>86</v>
      </c>
      <c r="AV217" s="14" t="s">
        <v>86</v>
      </c>
      <c r="AW217" s="14" t="s">
        <v>3</v>
      </c>
      <c r="AX217" s="14" t="s">
        <v>84</v>
      </c>
      <c r="AY217" s="194" t="s">
        <v>127</v>
      </c>
    </row>
    <row r="218" s="2" customFormat="1" ht="24.15" customHeight="1">
      <c r="A218" s="38"/>
      <c r="B218" s="171"/>
      <c r="C218" s="172" t="s">
        <v>208</v>
      </c>
      <c r="D218" s="172" t="s">
        <v>129</v>
      </c>
      <c r="E218" s="173" t="s">
        <v>209</v>
      </c>
      <c r="F218" s="174" t="s">
        <v>210</v>
      </c>
      <c r="G218" s="175" t="s">
        <v>211</v>
      </c>
      <c r="H218" s="176">
        <v>80.109999999999999</v>
      </c>
      <c r="I218" s="177"/>
      <c r="J218" s="178">
        <f>ROUND(I218*H218,2)</f>
        <v>0</v>
      </c>
      <c r="K218" s="174" t="s">
        <v>133</v>
      </c>
      <c r="L218" s="39"/>
      <c r="M218" s="179" t="s">
        <v>1</v>
      </c>
      <c r="N218" s="180" t="s">
        <v>41</v>
      </c>
      <c r="O218" s="77"/>
      <c r="P218" s="181">
        <f>O218*H218</f>
        <v>0</v>
      </c>
      <c r="Q218" s="181">
        <v>0.085309999999999997</v>
      </c>
      <c r="R218" s="181">
        <f>Q218*H218</f>
        <v>6.8341840999999999</v>
      </c>
      <c r="S218" s="181">
        <v>0</v>
      </c>
      <c r="T218" s="18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3" t="s">
        <v>134</v>
      </c>
      <c r="AT218" s="183" t="s">
        <v>129</v>
      </c>
      <c r="AU218" s="183" t="s">
        <v>86</v>
      </c>
      <c r="AY218" s="19" t="s">
        <v>127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9" t="s">
        <v>84</v>
      </c>
      <c r="BK218" s="184">
        <f>ROUND(I218*H218,2)</f>
        <v>0</v>
      </c>
      <c r="BL218" s="19" t="s">
        <v>134</v>
      </c>
      <c r="BM218" s="183" t="s">
        <v>212</v>
      </c>
    </row>
    <row r="219" s="13" customFormat="1">
      <c r="A219" s="13"/>
      <c r="B219" s="185"/>
      <c r="C219" s="13"/>
      <c r="D219" s="186" t="s">
        <v>136</v>
      </c>
      <c r="E219" s="187" t="s">
        <v>1</v>
      </c>
      <c r="F219" s="188" t="s">
        <v>137</v>
      </c>
      <c r="G219" s="13"/>
      <c r="H219" s="187" t="s">
        <v>1</v>
      </c>
      <c r="I219" s="189"/>
      <c r="J219" s="13"/>
      <c r="K219" s="13"/>
      <c r="L219" s="185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136</v>
      </c>
      <c r="AU219" s="187" t="s">
        <v>86</v>
      </c>
      <c r="AV219" s="13" t="s">
        <v>84</v>
      </c>
      <c r="AW219" s="13" t="s">
        <v>31</v>
      </c>
      <c r="AX219" s="13" t="s">
        <v>76</v>
      </c>
      <c r="AY219" s="187" t="s">
        <v>127</v>
      </c>
    </row>
    <row r="220" s="14" customFormat="1">
      <c r="A220" s="14"/>
      <c r="B220" s="193"/>
      <c r="C220" s="14"/>
      <c r="D220" s="186" t="s">
        <v>136</v>
      </c>
      <c r="E220" s="194" t="s">
        <v>1</v>
      </c>
      <c r="F220" s="195" t="s">
        <v>213</v>
      </c>
      <c r="G220" s="14"/>
      <c r="H220" s="196">
        <v>54.899999999999999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136</v>
      </c>
      <c r="AU220" s="194" t="s">
        <v>86</v>
      </c>
      <c r="AV220" s="14" t="s">
        <v>86</v>
      </c>
      <c r="AW220" s="14" t="s">
        <v>31</v>
      </c>
      <c r="AX220" s="14" t="s">
        <v>76</v>
      </c>
      <c r="AY220" s="194" t="s">
        <v>127</v>
      </c>
    </row>
    <row r="221" s="13" customFormat="1">
      <c r="A221" s="13"/>
      <c r="B221" s="185"/>
      <c r="C221" s="13"/>
      <c r="D221" s="186" t="s">
        <v>136</v>
      </c>
      <c r="E221" s="187" t="s">
        <v>1</v>
      </c>
      <c r="F221" s="188" t="s">
        <v>139</v>
      </c>
      <c r="G221" s="13"/>
      <c r="H221" s="187" t="s">
        <v>1</v>
      </c>
      <c r="I221" s="189"/>
      <c r="J221" s="13"/>
      <c r="K221" s="13"/>
      <c r="L221" s="185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136</v>
      </c>
      <c r="AU221" s="187" t="s">
        <v>86</v>
      </c>
      <c r="AV221" s="13" t="s">
        <v>84</v>
      </c>
      <c r="AW221" s="13" t="s">
        <v>31</v>
      </c>
      <c r="AX221" s="13" t="s">
        <v>76</v>
      </c>
      <c r="AY221" s="187" t="s">
        <v>127</v>
      </c>
    </row>
    <row r="222" s="14" customFormat="1">
      <c r="A222" s="14"/>
      <c r="B222" s="193"/>
      <c r="C222" s="14"/>
      <c r="D222" s="186" t="s">
        <v>136</v>
      </c>
      <c r="E222" s="194" t="s">
        <v>1</v>
      </c>
      <c r="F222" s="195" t="s">
        <v>214</v>
      </c>
      <c r="G222" s="14"/>
      <c r="H222" s="196">
        <v>8.5600000000000005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136</v>
      </c>
      <c r="AU222" s="194" t="s">
        <v>86</v>
      </c>
      <c r="AV222" s="14" t="s">
        <v>86</v>
      </c>
      <c r="AW222" s="14" t="s">
        <v>31</v>
      </c>
      <c r="AX222" s="14" t="s">
        <v>76</v>
      </c>
      <c r="AY222" s="194" t="s">
        <v>127</v>
      </c>
    </row>
    <row r="223" s="13" customFormat="1">
      <c r="A223" s="13"/>
      <c r="B223" s="185"/>
      <c r="C223" s="13"/>
      <c r="D223" s="186" t="s">
        <v>136</v>
      </c>
      <c r="E223" s="187" t="s">
        <v>1</v>
      </c>
      <c r="F223" s="188" t="s">
        <v>141</v>
      </c>
      <c r="G223" s="13"/>
      <c r="H223" s="187" t="s">
        <v>1</v>
      </c>
      <c r="I223" s="189"/>
      <c r="J223" s="13"/>
      <c r="K223" s="13"/>
      <c r="L223" s="185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136</v>
      </c>
      <c r="AU223" s="187" t="s">
        <v>86</v>
      </c>
      <c r="AV223" s="13" t="s">
        <v>84</v>
      </c>
      <c r="AW223" s="13" t="s">
        <v>31</v>
      </c>
      <c r="AX223" s="13" t="s">
        <v>76</v>
      </c>
      <c r="AY223" s="187" t="s">
        <v>127</v>
      </c>
    </row>
    <row r="224" s="14" customFormat="1">
      <c r="A224" s="14"/>
      <c r="B224" s="193"/>
      <c r="C224" s="14"/>
      <c r="D224" s="186" t="s">
        <v>136</v>
      </c>
      <c r="E224" s="194" t="s">
        <v>1</v>
      </c>
      <c r="F224" s="195" t="s">
        <v>215</v>
      </c>
      <c r="G224" s="14"/>
      <c r="H224" s="196">
        <v>16.649999999999999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136</v>
      </c>
      <c r="AU224" s="194" t="s">
        <v>86</v>
      </c>
      <c r="AV224" s="14" t="s">
        <v>86</v>
      </c>
      <c r="AW224" s="14" t="s">
        <v>31</v>
      </c>
      <c r="AX224" s="14" t="s">
        <v>76</v>
      </c>
      <c r="AY224" s="194" t="s">
        <v>127</v>
      </c>
    </row>
    <row r="225" s="15" customFormat="1">
      <c r="A225" s="15"/>
      <c r="B225" s="201"/>
      <c r="C225" s="15"/>
      <c r="D225" s="186" t="s">
        <v>136</v>
      </c>
      <c r="E225" s="202" t="s">
        <v>1</v>
      </c>
      <c r="F225" s="203" t="s">
        <v>143</v>
      </c>
      <c r="G225" s="15"/>
      <c r="H225" s="204">
        <v>80.109999999999999</v>
      </c>
      <c r="I225" s="205"/>
      <c r="J225" s="15"/>
      <c r="K225" s="15"/>
      <c r="L225" s="201"/>
      <c r="M225" s="206"/>
      <c r="N225" s="207"/>
      <c r="O225" s="207"/>
      <c r="P225" s="207"/>
      <c r="Q225" s="207"/>
      <c r="R225" s="207"/>
      <c r="S225" s="207"/>
      <c r="T225" s="20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2" t="s">
        <v>136</v>
      </c>
      <c r="AU225" s="202" t="s">
        <v>86</v>
      </c>
      <c r="AV225" s="15" t="s">
        <v>134</v>
      </c>
      <c r="AW225" s="15" t="s">
        <v>31</v>
      </c>
      <c r="AX225" s="15" t="s">
        <v>84</v>
      </c>
      <c r="AY225" s="202" t="s">
        <v>127</v>
      </c>
    </row>
    <row r="226" s="2" customFormat="1" ht="21.75" customHeight="1">
      <c r="A226" s="38"/>
      <c r="B226" s="171"/>
      <c r="C226" s="209" t="s">
        <v>216</v>
      </c>
      <c r="D226" s="209" t="s">
        <v>171</v>
      </c>
      <c r="E226" s="210" t="s">
        <v>217</v>
      </c>
      <c r="F226" s="211" t="s">
        <v>218</v>
      </c>
      <c r="G226" s="212" t="s">
        <v>211</v>
      </c>
      <c r="H226" s="213">
        <v>294</v>
      </c>
      <c r="I226" s="214"/>
      <c r="J226" s="215">
        <f>ROUND(I226*H226,2)</f>
        <v>0</v>
      </c>
      <c r="K226" s="211" t="s">
        <v>133</v>
      </c>
      <c r="L226" s="216"/>
      <c r="M226" s="217" t="s">
        <v>1</v>
      </c>
      <c r="N226" s="218" t="s">
        <v>41</v>
      </c>
      <c r="O226" s="77"/>
      <c r="P226" s="181">
        <f>O226*H226</f>
        <v>0</v>
      </c>
      <c r="Q226" s="181">
        <v>0.021999999999999999</v>
      </c>
      <c r="R226" s="181">
        <f>Q226*H226</f>
        <v>6.468</v>
      </c>
      <c r="S226" s="181">
        <v>0</v>
      </c>
      <c r="T226" s="18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3" t="s">
        <v>175</v>
      </c>
      <c r="AT226" s="183" t="s">
        <v>171</v>
      </c>
      <c r="AU226" s="183" t="s">
        <v>86</v>
      </c>
      <c r="AY226" s="19" t="s">
        <v>127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9" t="s">
        <v>84</v>
      </c>
      <c r="BK226" s="184">
        <f>ROUND(I226*H226,2)</f>
        <v>0</v>
      </c>
      <c r="BL226" s="19" t="s">
        <v>134</v>
      </c>
      <c r="BM226" s="183" t="s">
        <v>219</v>
      </c>
    </row>
    <row r="227" s="14" customFormat="1">
      <c r="A227" s="14"/>
      <c r="B227" s="193"/>
      <c r="C227" s="14"/>
      <c r="D227" s="186" t="s">
        <v>136</v>
      </c>
      <c r="E227" s="194" t="s">
        <v>1</v>
      </c>
      <c r="F227" s="195" t="s">
        <v>220</v>
      </c>
      <c r="G227" s="14"/>
      <c r="H227" s="196">
        <v>294</v>
      </c>
      <c r="I227" s="197"/>
      <c r="J227" s="14"/>
      <c r="K227" s="14"/>
      <c r="L227" s="193"/>
      <c r="M227" s="198"/>
      <c r="N227" s="199"/>
      <c r="O227" s="199"/>
      <c r="P227" s="199"/>
      <c r="Q227" s="199"/>
      <c r="R227" s="199"/>
      <c r="S227" s="199"/>
      <c r="T227" s="20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4" t="s">
        <v>136</v>
      </c>
      <c r="AU227" s="194" t="s">
        <v>86</v>
      </c>
      <c r="AV227" s="14" t="s">
        <v>86</v>
      </c>
      <c r="AW227" s="14" t="s">
        <v>31</v>
      </c>
      <c r="AX227" s="14" t="s">
        <v>84</v>
      </c>
      <c r="AY227" s="194" t="s">
        <v>127</v>
      </c>
    </row>
    <row r="228" s="12" customFormat="1" ht="22.8" customHeight="1">
      <c r="A228" s="12"/>
      <c r="B228" s="158"/>
      <c r="C228" s="12"/>
      <c r="D228" s="159" t="s">
        <v>75</v>
      </c>
      <c r="E228" s="169" t="s">
        <v>221</v>
      </c>
      <c r="F228" s="169" t="s">
        <v>222</v>
      </c>
      <c r="G228" s="12"/>
      <c r="H228" s="12"/>
      <c r="I228" s="161"/>
      <c r="J228" s="170">
        <f>BK228</f>
        <v>0</v>
      </c>
      <c r="K228" s="12"/>
      <c r="L228" s="158"/>
      <c r="M228" s="163"/>
      <c r="N228" s="164"/>
      <c r="O228" s="164"/>
      <c r="P228" s="165">
        <f>P229</f>
        <v>0</v>
      </c>
      <c r="Q228" s="164"/>
      <c r="R228" s="165">
        <f>R229</f>
        <v>0</v>
      </c>
      <c r="S228" s="164"/>
      <c r="T228" s="166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9" t="s">
        <v>84</v>
      </c>
      <c r="AT228" s="167" t="s">
        <v>75</v>
      </c>
      <c r="AU228" s="167" t="s">
        <v>84</v>
      </c>
      <c r="AY228" s="159" t="s">
        <v>127</v>
      </c>
      <c r="BK228" s="168">
        <f>BK229</f>
        <v>0</v>
      </c>
    </row>
    <row r="229" s="2" customFormat="1" ht="21.75" customHeight="1">
      <c r="A229" s="38"/>
      <c r="B229" s="171"/>
      <c r="C229" s="172" t="s">
        <v>8</v>
      </c>
      <c r="D229" s="172" t="s">
        <v>129</v>
      </c>
      <c r="E229" s="173" t="s">
        <v>223</v>
      </c>
      <c r="F229" s="174" t="s">
        <v>224</v>
      </c>
      <c r="G229" s="175" t="s">
        <v>174</v>
      </c>
      <c r="H229" s="176">
        <v>49.104999999999997</v>
      </c>
      <c r="I229" s="177"/>
      <c r="J229" s="178">
        <f>ROUND(I229*H229,2)</f>
        <v>0</v>
      </c>
      <c r="K229" s="174" t="s">
        <v>133</v>
      </c>
      <c r="L229" s="39"/>
      <c r="M229" s="179" t="s">
        <v>1</v>
      </c>
      <c r="N229" s="180" t="s">
        <v>41</v>
      </c>
      <c r="O229" s="77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3" t="s">
        <v>134</v>
      </c>
      <c r="AT229" s="183" t="s">
        <v>129</v>
      </c>
      <c r="AU229" s="183" t="s">
        <v>86</v>
      </c>
      <c r="AY229" s="19" t="s">
        <v>127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9" t="s">
        <v>84</v>
      </c>
      <c r="BK229" s="184">
        <f>ROUND(I229*H229,2)</f>
        <v>0</v>
      </c>
      <c r="BL229" s="19" t="s">
        <v>134</v>
      </c>
      <c r="BM229" s="183" t="s">
        <v>225</v>
      </c>
    </row>
    <row r="230" s="12" customFormat="1" ht="22.8" customHeight="1">
      <c r="A230" s="12"/>
      <c r="B230" s="158"/>
      <c r="C230" s="12"/>
      <c r="D230" s="159" t="s">
        <v>75</v>
      </c>
      <c r="E230" s="169" t="s">
        <v>226</v>
      </c>
      <c r="F230" s="169" t="s">
        <v>227</v>
      </c>
      <c r="G230" s="12"/>
      <c r="H230" s="12"/>
      <c r="I230" s="161"/>
      <c r="J230" s="170">
        <f>BK230</f>
        <v>0</v>
      </c>
      <c r="K230" s="12"/>
      <c r="L230" s="158"/>
      <c r="M230" s="163"/>
      <c r="N230" s="164"/>
      <c r="O230" s="164"/>
      <c r="P230" s="165">
        <f>SUM(P231:P235)</f>
        <v>0</v>
      </c>
      <c r="Q230" s="164"/>
      <c r="R230" s="165">
        <f>SUM(R231:R235)</f>
        <v>0</v>
      </c>
      <c r="S230" s="164"/>
      <c r="T230" s="166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9" t="s">
        <v>84</v>
      </c>
      <c r="AT230" s="167" t="s">
        <v>75</v>
      </c>
      <c r="AU230" s="167" t="s">
        <v>84</v>
      </c>
      <c r="AY230" s="159" t="s">
        <v>127</v>
      </c>
      <c r="BK230" s="168">
        <f>SUM(BK231:BK235)</f>
        <v>0</v>
      </c>
    </row>
    <row r="231" s="2" customFormat="1" ht="24.15" customHeight="1">
      <c r="A231" s="38"/>
      <c r="B231" s="171"/>
      <c r="C231" s="172" t="s">
        <v>228</v>
      </c>
      <c r="D231" s="172" t="s">
        <v>129</v>
      </c>
      <c r="E231" s="173" t="s">
        <v>229</v>
      </c>
      <c r="F231" s="174" t="s">
        <v>230</v>
      </c>
      <c r="G231" s="175" t="s">
        <v>174</v>
      </c>
      <c r="H231" s="176">
        <v>16.341999999999999</v>
      </c>
      <c r="I231" s="177"/>
      <c r="J231" s="178">
        <f>ROUND(I231*H231,2)</f>
        <v>0</v>
      </c>
      <c r="K231" s="174" t="s">
        <v>133</v>
      </c>
      <c r="L231" s="39"/>
      <c r="M231" s="179" t="s">
        <v>1</v>
      </c>
      <c r="N231" s="180" t="s">
        <v>41</v>
      </c>
      <c r="O231" s="77"/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3" t="s">
        <v>134</v>
      </c>
      <c r="AT231" s="183" t="s">
        <v>129</v>
      </c>
      <c r="AU231" s="183" t="s">
        <v>86</v>
      </c>
      <c r="AY231" s="19" t="s">
        <v>127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9" t="s">
        <v>84</v>
      </c>
      <c r="BK231" s="184">
        <f>ROUND(I231*H231,2)</f>
        <v>0</v>
      </c>
      <c r="BL231" s="19" t="s">
        <v>134</v>
      </c>
      <c r="BM231" s="183" t="s">
        <v>231</v>
      </c>
    </row>
    <row r="232" s="2" customFormat="1" ht="24.15" customHeight="1">
      <c r="A232" s="38"/>
      <c r="B232" s="171"/>
      <c r="C232" s="172" t="s">
        <v>232</v>
      </c>
      <c r="D232" s="172" t="s">
        <v>129</v>
      </c>
      <c r="E232" s="173" t="s">
        <v>233</v>
      </c>
      <c r="F232" s="174" t="s">
        <v>234</v>
      </c>
      <c r="G232" s="175" t="s">
        <v>174</v>
      </c>
      <c r="H232" s="176">
        <v>16.341999999999999</v>
      </c>
      <c r="I232" s="177"/>
      <c r="J232" s="178">
        <f>ROUND(I232*H232,2)</f>
        <v>0</v>
      </c>
      <c r="K232" s="174" t="s">
        <v>133</v>
      </c>
      <c r="L232" s="39"/>
      <c r="M232" s="179" t="s">
        <v>1</v>
      </c>
      <c r="N232" s="180" t="s">
        <v>41</v>
      </c>
      <c r="O232" s="77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83" t="s">
        <v>134</v>
      </c>
      <c r="AT232" s="183" t="s">
        <v>129</v>
      </c>
      <c r="AU232" s="183" t="s">
        <v>86</v>
      </c>
      <c r="AY232" s="19" t="s">
        <v>127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9" t="s">
        <v>84</v>
      </c>
      <c r="BK232" s="184">
        <f>ROUND(I232*H232,2)</f>
        <v>0</v>
      </c>
      <c r="BL232" s="19" t="s">
        <v>134</v>
      </c>
      <c r="BM232" s="183" t="s">
        <v>235</v>
      </c>
    </row>
    <row r="233" s="2" customFormat="1" ht="24.15" customHeight="1">
      <c r="A233" s="38"/>
      <c r="B233" s="171"/>
      <c r="C233" s="172" t="s">
        <v>236</v>
      </c>
      <c r="D233" s="172" t="s">
        <v>129</v>
      </c>
      <c r="E233" s="173" t="s">
        <v>237</v>
      </c>
      <c r="F233" s="174" t="s">
        <v>238</v>
      </c>
      <c r="G233" s="175" t="s">
        <v>174</v>
      </c>
      <c r="H233" s="176">
        <v>245.13</v>
      </c>
      <c r="I233" s="177"/>
      <c r="J233" s="178">
        <f>ROUND(I233*H233,2)</f>
        <v>0</v>
      </c>
      <c r="K233" s="174" t="s">
        <v>133</v>
      </c>
      <c r="L233" s="39"/>
      <c r="M233" s="179" t="s">
        <v>1</v>
      </c>
      <c r="N233" s="180" t="s">
        <v>41</v>
      </c>
      <c r="O233" s="77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3" t="s">
        <v>134</v>
      </c>
      <c r="AT233" s="183" t="s">
        <v>129</v>
      </c>
      <c r="AU233" s="183" t="s">
        <v>86</v>
      </c>
      <c r="AY233" s="19" t="s">
        <v>127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9" t="s">
        <v>84</v>
      </c>
      <c r="BK233" s="184">
        <f>ROUND(I233*H233,2)</f>
        <v>0</v>
      </c>
      <c r="BL233" s="19" t="s">
        <v>134</v>
      </c>
      <c r="BM233" s="183" t="s">
        <v>239</v>
      </c>
    </row>
    <row r="234" s="14" customFormat="1">
      <c r="A234" s="14"/>
      <c r="B234" s="193"/>
      <c r="C234" s="14"/>
      <c r="D234" s="186" t="s">
        <v>136</v>
      </c>
      <c r="E234" s="14"/>
      <c r="F234" s="195" t="s">
        <v>240</v>
      </c>
      <c r="G234" s="14"/>
      <c r="H234" s="196">
        <v>245.13</v>
      </c>
      <c r="I234" s="197"/>
      <c r="J234" s="14"/>
      <c r="K234" s="14"/>
      <c r="L234" s="193"/>
      <c r="M234" s="198"/>
      <c r="N234" s="199"/>
      <c r="O234" s="199"/>
      <c r="P234" s="199"/>
      <c r="Q234" s="199"/>
      <c r="R234" s="199"/>
      <c r="S234" s="199"/>
      <c r="T234" s="20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4" t="s">
        <v>136</v>
      </c>
      <c r="AU234" s="194" t="s">
        <v>86</v>
      </c>
      <c r="AV234" s="14" t="s">
        <v>86</v>
      </c>
      <c r="AW234" s="14" t="s">
        <v>3</v>
      </c>
      <c r="AX234" s="14" t="s">
        <v>84</v>
      </c>
      <c r="AY234" s="194" t="s">
        <v>127</v>
      </c>
    </row>
    <row r="235" s="2" customFormat="1" ht="33" customHeight="1">
      <c r="A235" s="38"/>
      <c r="B235" s="171"/>
      <c r="C235" s="172" t="s">
        <v>241</v>
      </c>
      <c r="D235" s="172" t="s">
        <v>129</v>
      </c>
      <c r="E235" s="173" t="s">
        <v>242</v>
      </c>
      <c r="F235" s="174" t="s">
        <v>243</v>
      </c>
      <c r="G235" s="175" t="s">
        <v>174</v>
      </c>
      <c r="H235" s="176">
        <v>16.341999999999999</v>
      </c>
      <c r="I235" s="177"/>
      <c r="J235" s="178">
        <f>ROUND(I235*H235,2)</f>
        <v>0</v>
      </c>
      <c r="K235" s="174" t="s">
        <v>133</v>
      </c>
      <c r="L235" s="39"/>
      <c r="M235" s="179" t="s">
        <v>1</v>
      </c>
      <c r="N235" s="180" t="s">
        <v>41</v>
      </c>
      <c r="O235" s="77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3" t="s">
        <v>134</v>
      </c>
      <c r="AT235" s="183" t="s">
        <v>129</v>
      </c>
      <c r="AU235" s="183" t="s">
        <v>86</v>
      </c>
      <c r="AY235" s="19" t="s">
        <v>127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9" t="s">
        <v>84</v>
      </c>
      <c r="BK235" s="184">
        <f>ROUND(I235*H235,2)</f>
        <v>0</v>
      </c>
      <c r="BL235" s="19" t="s">
        <v>134</v>
      </c>
      <c r="BM235" s="183" t="s">
        <v>244</v>
      </c>
    </row>
    <row r="236" s="12" customFormat="1" ht="25.92" customHeight="1">
      <c r="A236" s="12"/>
      <c r="B236" s="158"/>
      <c r="C236" s="12"/>
      <c r="D236" s="159" t="s">
        <v>75</v>
      </c>
      <c r="E236" s="160" t="s">
        <v>245</v>
      </c>
      <c r="F236" s="160" t="s">
        <v>246</v>
      </c>
      <c r="G236" s="12"/>
      <c r="H236" s="12"/>
      <c r="I236" s="161"/>
      <c r="J236" s="162">
        <f>BK236</f>
        <v>0</v>
      </c>
      <c r="K236" s="12"/>
      <c r="L236" s="158"/>
      <c r="M236" s="163"/>
      <c r="N236" s="164"/>
      <c r="O236" s="164"/>
      <c r="P236" s="165">
        <f>P237</f>
        <v>0</v>
      </c>
      <c r="Q236" s="164"/>
      <c r="R236" s="165">
        <f>R237</f>
        <v>0.29921114999999998</v>
      </c>
      <c r="S236" s="164"/>
      <c r="T236" s="166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9" t="s">
        <v>86</v>
      </c>
      <c r="AT236" s="167" t="s">
        <v>75</v>
      </c>
      <c r="AU236" s="167" t="s">
        <v>76</v>
      </c>
      <c r="AY236" s="159" t="s">
        <v>127</v>
      </c>
      <c r="BK236" s="168">
        <f>BK237</f>
        <v>0</v>
      </c>
    </row>
    <row r="237" s="12" customFormat="1" ht="22.8" customHeight="1">
      <c r="A237" s="12"/>
      <c r="B237" s="158"/>
      <c r="C237" s="12"/>
      <c r="D237" s="159" t="s">
        <v>75</v>
      </c>
      <c r="E237" s="169" t="s">
        <v>247</v>
      </c>
      <c r="F237" s="169" t="s">
        <v>248</v>
      </c>
      <c r="G237" s="12"/>
      <c r="H237" s="12"/>
      <c r="I237" s="161"/>
      <c r="J237" s="170">
        <f>BK237</f>
        <v>0</v>
      </c>
      <c r="K237" s="12"/>
      <c r="L237" s="158"/>
      <c r="M237" s="163"/>
      <c r="N237" s="164"/>
      <c r="O237" s="164"/>
      <c r="P237" s="165">
        <f>SUM(P238:P286)</f>
        <v>0</v>
      </c>
      <c r="Q237" s="164"/>
      <c r="R237" s="165">
        <f>SUM(R238:R286)</f>
        <v>0.29921114999999998</v>
      </c>
      <c r="S237" s="164"/>
      <c r="T237" s="166">
        <f>SUM(T238:T286)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59" t="s">
        <v>86</v>
      </c>
      <c r="AT237" s="167" t="s">
        <v>75</v>
      </c>
      <c r="AU237" s="167" t="s">
        <v>84</v>
      </c>
      <c r="AY237" s="159" t="s">
        <v>127</v>
      </c>
      <c r="BK237" s="168">
        <f>SUM(BK238:BK286)</f>
        <v>0</v>
      </c>
    </row>
    <row r="238" s="2" customFormat="1" ht="37.8" customHeight="1">
      <c r="A238" s="38"/>
      <c r="B238" s="171"/>
      <c r="C238" s="172" t="s">
        <v>249</v>
      </c>
      <c r="D238" s="172" t="s">
        <v>129</v>
      </c>
      <c r="E238" s="173" t="s">
        <v>250</v>
      </c>
      <c r="F238" s="174" t="s">
        <v>251</v>
      </c>
      <c r="G238" s="175" t="s">
        <v>132</v>
      </c>
      <c r="H238" s="176">
        <v>40.055</v>
      </c>
      <c r="I238" s="177"/>
      <c r="J238" s="178">
        <f>ROUND(I238*H238,2)</f>
        <v>0</v>
      </c>
      <c r="K238" s="174" t="s">
        <v>133</v>
      </c>
      <c r="L238" s="39"/>
      <c r="M238" s="179" t="s">
        <v>1</v>
      </c>
      <c r="N238" s="180" t="s">
        <v>41</v>
      </c>
      <c r="O238" s="77"/>
      <c r="P238" s="181">
        <f>O238*H238</f>
        <v>0</v>
      </c>
      <c r="Q238" s="181">
        <v>0.0060099999999999997</v>
      </c>
      <c r="R238" s="181">
        <f>Q238*H238</f>
        <v>0.24073054999999999</v>
      </c>
      <c r="S238" s="181">
        <v>0</v>
      </c>
      <c r="T238" s="18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3" t="s">
        <v>228</v>
      </c>
      <c r="AT238" s="183" t="s">
        <v>129</v>
      </c>
      <c r="AU238" s="183" t="s">
        <v>86</v>
      </c>
      <c r="AY238" s="19" t="s">
        <v>127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9" t="s">
        <v>84</v>
      </c>
      <c r="BK238" s="184">
        <f>ROUND(I238*H238,2)</f>
        <v>0</v>
      </c>
      <c r="BL238" s="19" t="s">
        <v>228</v>
      </c>
      <c r="BM238" s="183" t="s">
        <v>252</v>
      </c>
    </row>
    <row r="239" s="13" customFormat="1">
      <c r="A239" s="13"/>
      <c r="B239" s="185"/>
      <c r="C239" s="13"/>
      <c r="D239" s="186" t="s">
        <v>136</v>
      </c>
      <c r="E239" s="187" t="s">
        <v>1</v>
      </c>
      <c r="F239" s="188" t="s">
        <v>137</v>
      </c>
      <c r="G239" s="13"/>
      <c r="H239" s="187" t="s">
        <v>1</v>
      </c>
      <c r="I239" s="189"/>
      <c r="J239" s="13"/>
      <c r="K239" s="13"/>
      <c r="L239" s="185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7" t="s">
        <v>136</v>
      </c>
      <c r="AU239" s="187" t="s">
        <v>86</v>
      </c>
      <c r="AV239" s="13" t="s">
        <v>84</v>
      </c>
      <c r="AW239" s="13" t="s">
        <v>31</v>
      </c>
      <c r="AX239" s="13" t="s">
        <v>76</v>
      </c>
      <c r="AY239" s="187" t="s">
        <v>127</v>
      </c>
    </row>
    <row r="240" s="14" customFormat="1">
      <c r="A240" s="14"/>
      <c r="B240" s="193"/>
      <c r="C240" s="14"/>
      <c r="D240" s="186" t="s">
        <v>136</v>
      </c>
      <c r="E240" s="194" t="s">
        <v>1</v>
      </c>
      <c r="F240" s="195" t="s">
        <v>200</v>
      </c>
      <c r="G240" s="14"/>
      <c r="H240" s="196">
        <v>27.449999999999999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136</v>
      </c>
      <c r="AU240" s="194" t="s">
        <v>86</v>
      </c>
      <c r="AV240" s="14" t="s">
        <v>86</v>
      </c>
      <c r="AW240" s="14" t="s">
        <v>31</v>
      </c>
      <c r="AX240" s="14" t="s">
        <v>76</v>
      </c>
      <c r="AY240" s="194" t="s">
        <v>127</v>
      </c>
    </row>
    <row r="241" s="13" customFormat="1">
      <c r="A241" s="13"/>
      <c r="B241" s="185"/>
      <c r="C241" s="13"/>
      <c r="D241" s="186" t="s">
        <v>136</v>
      </c>
      <c r="E241" s="187" t="s">
        <v>1</v>
      </c>
      <c r="F241" s="188" t="s">
        <v>139</v>
      </c>
      <c r="G241" s="13"/>
      <c r="H241" s="187" t="s">
        <v>1</v>
      </c>
      <c r="I241" s="189"/>
      <c r="J241" s="13"/>
      <c r="K241" s="13"/>
      <c r="L241" s="185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136</v>
      </c>
      <c r="AU241" s="187" t="s">
        <v>86</v>
      </c>
      <c r="AV241" s="13" t="s">
        <v>84</v>
      </c>
      <c r="AW241" s="13" t="s">
        <v>31</v>
      </c>
      <c r="AX241" s="13" t="s">
        <v>76</v>
      </c>
      <c r="AY241" s="187" t="s">
        <v>127</v>
      </c>
    </row>
    <row r="242" s="14" customFormat="1">
      <c r="A242" s="14"/>
      <c r="B242" s="193"/>
      <c r="C242" s="14"/>
      <c r="D242" s="186" t="s">
        <v>136</v>
      </c>
      <c r="E242" s="194" t="s">
        <v>1</v>
      </c>
      <c r="F242" s="195" t="s">
        <v>201</v>
      </c>
      <c r="G242" s="14"/>
      <c r="H242" s="196">
        <v>4.2800000000000002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136</v>
      </c>
      <c r="AU242" s="194" t="s">
        <v>86</v>
      </c>
      <c r="AV242" s="14" t="s">
        <v>86</v>
      </c>
      <c r="AW242" s="14" t="s">
        <v>31</v>
      </c>
      <c r="AX242" s="14" t="s">
        <v>76</v>
      </c>
      <c r="AY242" s="194" t="s">
        <v>127</v>
      </c>
    </row>
    <row r="243" s="13" customFormat="1">
      <c r="A243" s="13"/>
      <c r="B243" s="185"/>
      <c r="C243" s="13"/>
      <c r="D243" s="186" t="s">
        <v>136</v>
      </c>
      <c r="E243" s="187" t="s">
        <v>1</v>
      </c>
      <c r="F243" s="188" t="s">
        <v>141</v>
      </c>
      <c r="G243" s="13"/>
      <c r="H243" s="187" t="s">
        <v>1</v>
      </c>
      <c r="I243" s="189"/>
      <c r="J243" s="13"/>
      <c r="K243" s="13"/>
      <c r="L243" s="185"/>
      <c r="M243" s="190"/>
      <c r="N243" s="191"/>
      <c r="O243" s="191"/>
      <c r="P243" s="191"/>
      <c r="Q243" s="191"/>
      <c r="R243" s="191"/>
      <c r="S243" s="191"/>
      <c r="T243" s="19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136</v>
      </c>
      <c r="AU243" s="187" t="s">
        <v>86</v>
      </c>
      <c r="AV243" s="13" t="s">
        <v>84</v>
      </c>
      <c r="AW243" s="13" t="s">
        <v>31</v>
      </c>
      <c r="AX243" s="13" t="s">
        <v>76</v>
      </c>
      <c r="AY243" s="187" t="s">
        <v>127</v>
      </c>
    </row>
    <row r="244" s="14" customFormat="1">
      <c r="A244" s="14"/>
      <c r="B244" s="193"/>
      <c r="C244" s="14"/>
      <c r="D244" s="186" t="s">
        <v>136</v>
      </c>
      <c r="E244" s="194" t="s">
        <v>1</v>
      </c>
      <c r="F244" s="195" t="s">
        <v>202</v>
      </c>
      <c r="G244" s="14"/>
      <c r="H244" s="196">
        <v>8.3249999999999993</v>
      </c>
      <c r="I244" s="197"/>
      <c r="J244" s="14"/>
      <c r="K244" s="14"/>
      <c r="L244" s="193"/>
      <c r="M244" s="198"/>
      <c r="N244" s="199"/>
      <c r="O244" s="199"/>
      <c r="P244" s="199"/>
      <c r="Q244" s="199"/>
      <c r="R244" s="199"/>
      <c r="S244" s="199"/>
      <c r="T244" s="20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4" t="s">
        <v>136</v>
      </c>
      <c r="AU244" s="194" t="s">
        <v>86</v>
      </c>
      <c r="AV244" s="14" t="s">
        <v>86</v>
      </c>
      <c r="AW244" s="14" t="s">
        <v>31</v>
      </c>
      <c r="AX244" s="14" t="s">
        <v>76</v>
      </c>
      <c r="AY244" s="194" t="s">
        <v>127</v>
      </c>
    </row>
    <row r="245" s="15" customFormat="1">
      <c r="A245" s="15"/>
      <c r="B245" s="201"/>
      <c r="C245" s="15"/>
      <c r="D245" s="186" t="s">
        <v>136</v>
      </c>
      <c r="E245" s="202" t="s">
        <v>1</v>
      </c>
      <c r="F245" s="203" t="s">
        <v>143</v>
      </c>
      <c r="G245" s="15"/>
      <c r="H245" s="204">
        <v>40.055</v>
      </c>
      <c r="I245" s="205"/>
      <c r="J245" s="15"/>
      <c r="K245" s="15"/>
      <c r="L245" s="201"/>
      <c r="M245" s="206"/>
      <c r="N245" s="207"/>
      <c r="O245" s="207"/>
      <c r="P245" s="207"/>
      <c r="Q245" s="207"/>
      <c r="R245" s="207"/>
      <c r="S245" s="207"/>
      <c r="T245" s="20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02" t="s">
        <v>136</v>
      </c>
      <c r="AU245" s="202" t="s">
        <v>86</v>
      </c>
      <c r="AV245" s="15" t="s">
        <v>134</v>
      </c>
      <c r="AW245" s="15" t="s">
        <v>31</v>
      </c>
      <c r="AX245" s="15" t="s">
        <v>84</v>
      </c>
      <c r="AY245" s="202" t="s">
        <v>127</v>
      </c>
    </row>
    <row r="246" s="2" customFormat="1" ht="24.15" customHeight="1">
      <c r="A246" s="38"/>
      <c r="B246" s="171"/>
      <c r="C246" s="172" t="s">
        <v>7</v>
      </c>
      <c r="D246" s="172" t="s">
        <v>129</v>
      </c>
      <c r="E246" s="173" t="s">
        <v>253</v>
      </c>
      <c r="F246" s="174" t="s">
        <v>254</v>
      </c>
      <c r="G246" s="175" t="s">
        <v>132</v>
      </c>
      <c r="H246" s="176">
        <v>40.055</v>
      </c>
      <c r="I246" s="177"/>
      <c r="J246" s="178">
        <f>ROUND(I246*H246,2)</f>
        <v>0</v>
      </c>
      <c r="K246" s="174" t="s">
        <v>133</v>
      </c>
      <c r="L246" s="39"/>
      <c r="M246" s="179" t="s">
        <v>1</v>
      </c>
      <c r="N246" s="180" t="s">
        <v>41</v>
      </c>
      <c r="O246" s="77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3" t="s">
        <v>228</v>
      </c>
      <c r="AT246" s="183" t="s">
        <v>129</v>
      </c>
      <c r="AU246" s="183" t="s">
        <v>86</v>
      </c>
      <c r="AY246" s="19" t="s">
        <v>127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9" t="s">
        <v>84</v>
      </c>
      <c r="BK246" s="184">
        <f>ROUND(I246*H246,2)</f>
        <v>0</v>
      </c>
      <c r="BL246" s="19" t="s">
        <v>228</v>
      </c>
      <c r="BM246" s="183" t="s">
        <v>255</v>
      </c>
    </row>
    <row r="247" s="13" customFormat="1">
      <c r="A247" s="13"/>
      <c r="B247" s="185"/>
      <c r="C247" s="13"/>
      <c r="D247" s="186" t="s">
        <v>136</v>
      </c>
      <c r="E247" s="187" t="s">
        <v>1</v>
      </c>
      <c r="F247" s="188" t="s">
        <v>137</v>
      </c>
      <c r="G247" s="13"/>
      <c r="H247" s="187" t="s">
        <v>1</v>
      </c>
      <c r="I247" s="189"/>
      <c r="J247" s="13"/>
      <c r="K247" s="13"/>
      <c r="L247" s="185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7" t="s">
        <v>136</v>
      </c>
      <c r="AU247" s="187" t="s">
        <v>86</v>
      </c>
      <c r="AV247" s="13" t="s">
        <v>84</v>
      </c>
      <c r="AW247" s="13" t="s">
        <v>31</v>
      </c>
      <c r="AX247" s="13" t="s">
        <v>76</v>
      </c>
      <c r="AY247" s="187" t="s">
        <v>127</v>
      </c>
    </row>
    <row r="248" s="14" customFormat="1">
      <c r="A248" s="14"/>
      <c r="B248" s="193"/>
      <c r="C248" s="14"/>
      <c r="D248" s="186" t="s">
        <v>136</v>
      </c>
      <c r="E248" s="194" t="s">
        <v>1</v>
      </c>
      <c r="F248" s="195" t="s">
        <v>200</v>
      </c>
      <c r="G248" s="14"/>
      <c r="H248" s="196">
        <v>27.449999999999999</v>
      </c>
      <c r="I248" s="197"/>
      <c r="J248" s="14"/>
      <c r="K248" s="14"/>
      <c r="L248" s="193"/>
      <c r="M248" s="198"/>
      <c r="N248" s="199"/>
      <c r="O248" s="199"/>
      <c r="P248" s="199"/>
      <c r="Q248" s="199"/>
      <c r="R248" s="199"/>
      <c r="S248" s="199"/>
      <c r="T248" s="20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4" t="s">
        <v>136</v>
      </c>
      <c r="AU248" s="194" t="s">
        <v>86</v>
      </c>
      <c r="AV248" s="14" t="s">
        <v>86</v>
      </c>
      <c r="AW248" s="14" t="s">
        <v>31</v>
      </c>
      <c r="AX248" s="14" t="s">
        <v>76</v>
      </c>
      <c r="AY248" s="194" t="s">
        <v>127</v>
      </c>
    </row>
    <row r="249" s="13" customFormat="1">
      <c r="A249" s="13"/>
      <c r="B249" s="185"/>
      <c r="C249" s="13"/>
      <c r="D249" s="186" t="s">
        <v>136</v>
      </c>
      <c r="E249" s="187" t="s">
        <v>1</v>
      </c>
      <c r="F249" s="188" t="s">
        <v>139</v>
      </c>
      <c r="G249" s="13"/>
      <c r="H249" s="187" t="s">
        <v>1</v>
      </c>
      <c r="I249" s="189"/>
      <c r="J249" s="13"/>
      <c r="K249" s="13"/>
      <c r="L249" s="185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136</v>
      </c>
      <c r="AU249" s="187" t="s">
        <v>86</v>
      </c>
      <c r="AV249" s="13" t="s">
        <v>84</v>
      </c>
      <c r="AW249" s="13" t="s">
        <v>31</v>
      </c>
      <c r="AX249" s="13" t="s">
        <v>76</v>
      </c>
      <c r="AY249" s="187" t="s">
        <v>127</v>
      </c>
    </row>
    <row r="250" s="14" customFormat="1">
      <c r="A250" s="14"/>
      <c r="B250" s="193"/>
      <c r="C250" s="14"/>
      <c r="D250" s="186" t="s">
        <v>136</v>
      </c>
      <c r="E250" s="194" t="s">
        <v>1</v>
      </c>
      <c r="F250" s="195" t="s">
        <v>201</v>
      </c>
      <c r="G250" s="14"/>
      <c r="H250" s="196">
        <v>4.2800000000000002</v>
      </c>
      <c r="I250" s="197"/>
      <c r="J250" s="14"/>
      <c r="K250" s="14"/>
      <c r="L250" s="193"/>
      <c r="M250" s="198"/>
      <c r="N250" s="199"/>
      <c r="O250" s="199"/>
      <c r="P250" s="199"/>
      <c r="Q250" s="199"/>
      <c r="R250" s="199"/>
      <c r="S250" s="199"/>
      <c r="T250" s="20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4" t="s">
        <v>136</v>
      </c>
      <c r="AU250" s="194" t="s">
        <v>86</v>
      </c>
      <c r="AV250" s="14" t="s">
        <v>86</v>
      </c>
      <c r="AW250" s="14" t="s">
        <v>31</v>
      </c>
      <c r="AX250" s="14" t="s">
        <v>76</v>
      </c>
      <c r="AY250" s="194" t="s">
        <v>127</v>
      </c>
    </row>
    <row r="251" s="13" customFormat="1">
      <c r="A251" s="13"/>
      <c r="B251" s="185"/>
      <c r="C251" s="13"/>
      <c r="D251" s="186" t="s">
        <v>136</v>
      </c>
      <c r="E251" s="187" t="s">
        <v>1</v>
      </c>
      <c r="F251" s="188" t="s">
        <v>141</v>
      </c>
      <c r="G251" s="13"/>
      <c r="H251" s="187" t="s">
        <v>1</v>
      </c>
      <c r="I251" s="189"/>
      <c r="J251" s="13"/>
      <c r="K251" s="13"/>
      <c r="L251" s="185"/>
      <c r="M251" s="190"/>
      <c r="N251" s="191"/>
      <c r="O251" s="191"/>
      <c r="P251" s="191"/>
      <c r="Q251" s="191"/>
      <c r="R251" s="191"/>
      <c r="S251" s="191"/>
      <c r="T251" s="19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7" t="s">
        <v>136</v>
      </c>
      <c r="AU251" s="187" t="s">
        <v>86</v>
      </c>
      <c r="AV251" s="13" t="s">
        <v>84</v>
      </c>
      <c r="AW251" s="13" t="s">
        <v>31</v>
      </c>
      <c r="AX251" s="13" t="s">
        <v>76</v>
      </c>
      <c r="AY251" s="187" t="s">
        <v>127</v>
      </c>
    </row>
    <row r="252" s="14" customFormat="1">
      <c r="A252" s="14"/>
      <c r="B252" s="193"/>
      <c r="C252" s="14"/>
      <c r="D252" s="186" t="s">
        <v>136</v>
      </c>
      <c r="E252" s="194" t="s">
        <v>1</v>
      </c>
      <c r="F252" s="195" t="s">
        <v>202</v>
      </c>
      <c r="G252" s="14"/>
      <c r="H252" s="196">
        <v>8.3249999999999993</v>
      </c>
      <c r="I252" s="197"/>
      <c r="J252" s="14"/>
      <c r="K252" s="14"/>
      <c r="L252" s="193"/>
      <c r="M252" s="198"/>
      <c r="N252" s="199"/>
      <c r="O252" s="199"/>
      <c r="P252" s="199"/>
      <c r="Q252" s="199"/>
      <c r="R252" s="199"/>
      <c r="S252" s="199"/>
      <c r="T252" s="20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4" t="s">
        <v>136</v>
      </c>
      <c r="AU252" s="194" t="s">
        <v>86</v>
      </c>
      <c r="AV252" s="14" t="s">
        <v>86</v>
      </c>
      <c r="AW252" s="14" t="s">
        <v>31</v>
      </c>
      <c r="AX252" s="14" t="s">
        <v>76</v>
      </c>
      <c r="AY252" s="194" t="s">
        <v>127</v>
      </c>
    </row>
    <row r="253" s="15" customFormat="1">
      <c r="A253" s="15"/>
      <c r="B253" s="201"/>
      <c r="C253" s="15"/>
      <c r="D253" s="186" t="s">
        <v>136</v>
      </c>
      <c r="E253" s="202" t="s">
        <v>1</v>
      </c>
      <c r="F253" s="203" t="s">
        <v>143</v>
      </c>
      <c r="G253" s="15"/>
      <c r="H253" s="204">
        <v>40.055</v>
      </c>
      <c r="I253" s="205"/>
      <c r="J253" s="15"/>
      <c r="K253" s="15"/>
      <c r="L253" s="201"/>
      <c r="M253" s="206"/>
      <c r="N253" s="207"/>
      <c r="O253" s="207"/>
      <c r="P253" s="207"/>
      <c r="Q253" s="207"/>
      <c r="R253" s="207"/>
      <c r="S253" s="207"/>
      <c r="T253" s="20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2" t="s">
        <v>136</v>
      </c>
      <c r="AU253" s="202" t="s">
        <v>86</v>
      </c>
      <c r="AV253" s="15" t="s">
        <v>134</v>
      </c>
      <c r="AW253" s="15" t="s">
        <v>31</v>
      </c>
      <c r="AX253" s="15" t="s">
        <v>84</v>
      </c>
      <c r="AY253" s="202" t="s">
        <v>127</v>
      </c>
    </row>
    <row r="254" s="2" customFormat="1" ht="24.15" customHeight="1">
      <c r="A254" s="38"/>
      <c r="B254" s="171"/>
      <c r="C254" s="209" t="s">
        <v>256</v>
      </c>
      <c r="D254" s="209" t="s">
        <v>171</v>
      </c>
      <c r="E254" s="210" t="s">
        <v>257</v>
      </c>
      <c r="F254" s="211" t="s">
        <v>258</v>
      </c>
      <c r="G254" s="212" t="s">
        <v>132</v>
      </c>
      <c r="H254" s="213">
        <v>44.061</v>
      </c>
      <c r="I254" s="214"/>
      <c r="J254" s="215">
        <f>ROUND(I254*H254,2)</f>
        <v>0</v>
      </c>
      <c r="K254" s="211" t="s">
        <v>133</v>
      </c>
      <c r="L254" s="216"/>
      <c r="M254" s="217" t="s">
        <v>1</v>
      </c>
      <c r="N254" s="218" t="s">
        <v>41</v>
      </c>
      <c r="O254" s="77"/>
      <c r="P254" s="181">
        <f>O254*H254</f>
        <v>0</v>
      </c>
      <c r="Q254" s="181">
        <v>0.00029999999999999997</v>
      </c>
      <c r="R254" s="181">
        <f>Q254*H254</f>
        <v>0.013218299999999999</v>
      </c>
      <c r="S254" s="181">
        <v>0</v>
      </c>
      <c r="T254" s="18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3" t="s">
        <v>259</v>
      </c>
      <c r="AT254" s="183" t="s">
        <v>171</v>
      </c>
      <c r="AU254" s="183" t="s">
        <v>86</v>
      </c>
      <c r="AY254" s="19" t="s">
        <v>127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9" t="s">
        <v>84</v>
      </c>
      <c r="BK254" s="184">
        <f>ROUND(I254*H254,2)</f>
        <v>0</v>
      </c>
      <c r="BL254" s="19" t="s">
        <v>228</v>
      </c>
      <c r="BM254" s="183" t="s">
        <v>260</v>
      </c>
    </row>
    <row r="255" s="13" customFormat="1">
      <c r="A255" s="13"/>
      <c r="B255" s="185"/>
      <c r="C255" s="13"/>
      <c r="D255" s="186" t="s">
        <v>136</v>
      </c>
      <c r="E255" s="187" t="s">
        <v>1</v>
      </c>
      <c r="F255" s="188" t="s">
        <v>137</v>
      </c>
      <c r="G255" s="13"/>
      <c r="H255" s="187" t="s">
        <v>1</v>
      </c>
      <c r="I255" s="189"/>
      <c r="J255" s="13"/>
      <c r="K255" s="13"/>
      <c r="L255" s="185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136</v>
      </c>
      <c r="AU255" s="187" t="s">
        <v>86</v>
      </c>
      <c r="AV255" s="13" t="s">
        <v>84</v>
      </c>
      <c r="AW255" s="13" t="s">
        <v>31</v>
      </c>
      <c r="AX255" s="13" t="s">
        <v>76</v>
      </c>
      <c r="AY255" s="187" t="s">
        <v>127</v>
      </c>
    </row>
    <row r="256" s="14" customFormat="1">
      <c r="A256" s="14"/>
      <c r="B256" s="193"/>
      <c r="C256" s="14"/>
      <c r="D256" s="186" t="s">
        <v>136</v>
      </c>
      <c r="E256" s="194" t="s">
        <v>1</v>
      </c>
      <c r="F256" s="195" t="s">
        <v>261</v>
      </c>
      <c r="G256" s="14"/>
      <c r="H256" s="196">
        <v>30.195</v>
      </c>
      <c r="I256" s="197"/>
      <c r="J256" s="14"/>
      <c r="K256" s="14"/>
      <c r="L256" s="193"/>
      <c r="M256" s="198"/>
      <c r="N256" s="199"/>
      <c r="O256" s="199"/>
      <c r="P256" s="199"/>
      <c r="Q256" s="199"/>
      <c r="R256" s="199"/>
      <c r="S256" s="199"/>
      <c r="T256" s="20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4" t="s">
        <v>136</v>
      </c>
      <c r="AU256" s="194" t="s">
        <v>86</v>
      </c>
      <c r="AV256" s="14" t="s">
        <v>86</v>
      </c>
      <c r="AW256" s="14" t="s">
        <v>31</v>
      </c>
      <c r="AX256" s="14" t="s">
        <v>76</v>
      </c>
      <c r="AY256" s="194" t="s">
        <v>127</v>
      </c>
    </row>
    <row r="257" s="13" customFormat="1">
      <c r="A257" s="13"/>
      <c r="B257" s="185"/>
      <c r="C257" s="13"/>
      <c r="D257" s="186" t="s">
        <v>136</v>
      </c>
      <c r="E257" s="187" t="s">
        <v>1</v>
      </c>
      <c r="F257" s="188" t="s">
        <v>139</v>
      </c>
      <c r="G257" s="13"/>
      <c r="H257" s="187" t="s">
        <v>1</v>
      </c>
      <c r="I257" s="189"/>
      <c r="J257" s="13"/>
      <c r="K257" s="13"/>
      <c r="L257" s="185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7" t="s">
        <v>136</v>
      </c>
      <c r="AU257" s="187" t="s">
        <v>86</v>
      </c>
      <c r="AV257" s="13" t="s">
        <v>84</v>
      </c>
      <c r="AW257" s="13" t="s">
        <v>31</v>
      </c>
      <c r="AX257" s="13" t="s">
        <v>76</v>
      </c>
      <c r="AY257" s="187" t="s">
        <v>127</v>
      </c>
    </row>
    <row r="258" s="14" customFormat="1">
      <c r="A258" s="14"/>
      <c r="B258" s="193"/>
      <c r="C258" s="14"/>
      <c r="D258" s="186" t="s">
        <v>136</v>
      </c>
      <c r="E258" s="194" t="s">
        <v>1</v>
      </c>
      <c r="F258" s="195" t="s">
        <v>262</v>
      </c>
      <c r="G258" s="14"/>
      <c r="H258" s="196">
        <v>4.7080000000000002</v>
      </c>
      <c r="I258" s="197"/>
      <c r="J258" s="14"/>
      <c r="K258" s="14"/>
      <c r="L258" s="193"/>
      <c r="M258" s="198"/>
      <c r="N258" s="199"/>
      <c r="O258" s="199"/>
      <c r="P258" s="199"/>
      <c r="Q258" s="199"/>
      <c r="R258" s="199"/>
      <c r="S258" s="199"/>
      <c r="T258" s="20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4" t="s">
        <v>136</v>
      </c>
      <c r="AU258" s="194" t="s">
        <v>86</v>
      </c>
      <c r="AV258" s="14" t="s">
        <v>86</v>
      </c>
      <c r="AW258" s="14" t="s">
        <v>31</v>
      </c>
      <c r="AX258" s="14" t="s">
        <v>76</v>
      </c>
      <c r="AY258" s="194" t="s">
        <v>127</v>
      </c>
    </row>
    <row r="259" s="13" customFormat="1">
      <c r="A259" s="13"/>
      <c r="B259" s="185"/>
      <c r="C259" s="13"/>
      <c r="D259" s="186" t="s">
        <v>136</v>
      </c>
      <c r="E259" s="187" t="s">
        <v>1</v>
      </c>
      <c r="F259" s="188" t="s">
        <v>141</v>
      </c>
      <c r="G259" s="13"/>
      <c r="H259" s="187" t="s">
        <v>1</v>
      </c>
      <c r="I259" s="189"/>
      <c r="J259" s="13"/>
      <c r="K259" s="13"/>
      <c r="L259" s="185"/>
      <c r="M259" s="190"/>
      <c r="N259" s="191"/>
      <c r="O259" s="191"/>
      <c r="P259" s="191"/>
      <c r="Q259" s="191"/>
      <c r="R259" s="191"/>
      <c r="S259" s="191"/>
      <c r="T259" s="19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7" t="s">
        <v>136</v>
      </c>
      <c r="AU259" s="187" t="s">
        <v>86</v>
      </c>
      <c r="AV259" s="13" t="s">
        <v>84</v>
      </c>
      <c r="AW259" s="13" t="s">
        <v>31</v>
      </c>
      <c r="AX259" s="13" t="s">
        <v>76</v>
      </c>
      <c r="AY259" s="187" t="s">
        <v>127</v>
      </c>
    </row>
    <row r="260" s="14" customFormat="1">
      <c r="A260" s="14"/>
      <c r="B260" s="193"/>
      <c r="C260" s="14"/>
      <c r="D260" s="186" t="s">
        <v>136</v>
      </c>
      <c r="E260" s="194" t="s">
        <v>1</v>
      </c>
      <c r="F260" s="195" t="s">
        <v>263</v>
      </c>
      <c r="G260" s="14"/>
      <c r="H260" s="196">
        <v>9.1579999999999995</v>
      </c>
      <c r="I260" s="197"/>
      <c r="J260" s="14"/>
      <c r="K260" s="14"/>
      <c r="L260" s="193"/>
      <c r="M260" s="198"/>
      <c r="N260" s="199"/>
      <c r="O260" s="199"/>
      <c r="P260" s="199"/>
      <c r="Q260" s="199"/>
      <c r="R260" s="199"/>
      <c r="S260" s="199"/>
      <c r="T260" s="20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4" t="s">
        <v>136</v>
      </c>
      <c r="AU260" s="194" t="s">
        <v>86</v>
      </c>
      <c r="AV260" s="14" t="s">
        <v>86</v>
      </c>
      <c r="AW260" s="14" t="s">
        <v>31</v>
      </c>
      <c r="AX260" s="14" t="s">
        <v>76</v>
      </c>
      <c r="AY260" s="194" t="s">
        <v>127</v>
      </c>
    </row>
    <row r="261" s="15" customFormat="1">
      <c r="A261" s="15"/>
      <c r="B261" s="201"/>
      <c r="C261" s="15"/>
      <c r="D261" s="186" t="s">
        <v>136</v>
      </c>
      <c r="E261" s="202" t="s">
        <v>1</v>
      </c>
      <c r="F261" s="203" t="s">
        <v>143</v>
      </c>
      <c r="G261" s="15"/>
      <c r="H261" s="204">
        <v>44.061</v>
      </c>
      <c r="I261" s="205"/>
      <c r="J261" s="15"/>
      <c r="K261" s="15"/>
      <c r="L261" s="201"/>
      <c r="M261" s="206"/>
      <c r="N261" s="207"/>
      <c r="O261" s="207"/>
      <c r="P261" s="207"/>
      <c r="Q261" s="207"/>
      <c r="R261" s="207"/>
      <c r="S261" s="207"/>
      <c r="T261" s="2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02" t="s">
        <v>136</v>
      </c>
      <c r="AU261" s="202" t="s">
        <v>86</v>
      </c>
      <c r="AV261" s="15" t="s">
        <v>134</v>
      </c>
      <c r="AW261" s="15" t="s">
        <v>31</v>
      </c>
      <c r="AX261" s="15" t="s">
        <v>84</v>
      </c>
      <c r="AY261" s="202" t="s">
        <v>127</v>
      </c>
    </row>
    <row r="262" s="2" customFormat="1" ht="24.15" customHeight="1">
      <c r="A262" s="38"/>
      <c r="B262" s="171"/>
      <c r="C262" s="172" t="s">
        <v>264</v>
      </c>
      <c r="D262" s="172" t="s">
        <v>129</v>
      </c>
      <c r="E262" s="173" t="s">
        <v>265</v>
      </c>
      <c r="F262" s="174" t="s">
        <v>266</v>
      </c>
      <c r="G262" s="175" t="s">
        <v>132</v>
      </c>
      <c r="H262" s="176">
        <v>40.055</v>
      </c>
      <c r="I262" s="177"/>
      <c r="J262" s="178">
        <f>ROUND(I262*H262,2)</f>
        <v>0</v>
      </c>
      <c r="K262" s="174" t="s">
        <v>133</v>
      </c>
      <c r="L262" s="39"/>
      <c r="M262" s="179" t="s">
        <v>1</v>
      </c>
      <c r="N262" s="180" t="s">
        <v>41</v>
      </c>
      <c r="O262" s="77"/>
      <c r="P262" s="181">
        <f>O262*H262</f>
        <v>0</v>
      </c>
      <c r="Q262" s="181">
        <v>4.0000000000000003E-05</v>
      </c>
      <c r="R262" s="181">
        <f>Q262*H262</f>
        <v>0.0016022</v>
      </c>
      <c r="S262" s="181">
        <v>0</v>
      </c>
      <c r="T262" s="18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3" t="s">
        <v>228</v>
      </c>
      <c r="AT262" s="183" t="s">
        <v>129</v>
      </c>
      <c r="AU262" s="183" t="s">
        <v>86</v>
      </c>
      <c r="AY262" s="19" t="s">
        <v>127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9" t="s">
        <v>84</v>
      </c>
      <c r="BK262" s="184">
        <f>ROUND(I262*H262,2)</f>
        <v>0</v>
      </c>
      <c r="BL262" s="19" t="s">
        <v>228</v>
      </c>
      <c r="BM262" s="183" t="s">
        <v>267</v>
      </c>
    </row>
    <row r="263" s="13" customFormat="1">
      <c r="A263" s="13"/>
      <c r="B263" s="185"/>
      <c r="C263" s="13"/>
      <c r="D263" s="186" t="s">
        <v>136</v>
      </c>
      <c r="E263" s="187" t="s">
        <v>1</v>
      </c>
      <c r="F263" s="188" t="s">
        <v>137</v>
      </c>
      <c r="G263" s="13"/>
      <c r="H263" s="187" t="s">
        <v>1</v>
      </c>
      <c r="I263" s="189"/>
      <c r="J263" s="13"/>
      <c r="K263" s="13"/>
      <c r="L263" s="185"/>
      <c r="M263" s="190"/>
      <c r="N263" s="191"/>
      <c r="O263" s="191"/>
      <c r="P263" s="191"/>
      <c r="Q263" s="191"/>
      <c r="R263" s="191"/>
      <c r="S263" s="191"/>
      <c r="T263" s="19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7" t="s">
        <v>136</v>
      </c>
      <c r="AU263" s="187" t="s">
        <v>86</v>
      </c>
      <c r="AV263" s="13" t="s">
        <v>84</v>
      </c>
      <c r="AW263" s="13" t="s">
        <v>31</v>
      </c>
      <c r="AX263" s="13" t="s">
        <v>76</v>
      </c>
      <c r="AY263" s="187" t="s">
        <v>127</v>
      </c>
    </row>
    <row r="264" s="14" customFormat="1">
      <c r="A264" s="14"/>
      <c r="B264" s="193"/>
      <c r="C264" s="14"/>
      <c r="D264" s="186" t="s">
        <v>136</v>
      </c>
      <c r="E264" s="194" t="s">
        <v>1</v>
      </c>
      <c r="F264" s="195" t="s">
        <v>200</v>
      </c>
      <c r="G264" s="14"/>
      <c r="H264" s="196">
        <v>27.449999999999999</v>
      </c>
      <c r="I264" s="197"/>
      <c r="J264" s="14"/>
      <c r="K264" s="14"/>
      <c r="L264" s="193"/>
      <c r="M264" s="198"/>
      <c r="N264" s="199"/>
      <c r="O264" s="199"/>
      <c r="P264" s="199"/>
      <c r="Q264" s="199"/>
      <c r="R264" s="199"/>
      <c r="S264" s="199"/>
      <c r="T264" s="20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4" t="s">
        <v>136</v>
      </c>
      <c r="AU264" s="194" t="s">
        <v>86</v>
      </c>
      <c r="AV264" s="14" t="s">
        <v>86</v>
      </c>
      <c r="AW264" s="14" t="s">
        <v>31</v>
      </c>
      <c r="AX264" s="14" t="s">
        <v>76</v>
      </c>
      <c r="AY264" s="194" t="s">
        <v>127</v>
      </c>
    </row>
    <row r="265" s="13" customFormat="1">
      <c r="A265" s="13"/>
      <c r="B265" s="185"/>
      <c r="C265" s="13"/>
      <c r="D265" s="186" t="s">
        <v>136</v>
      </c>
      <c r="E265" s="187" t="s">
        <v>1</v>
      </c>
      <c r="F265" s="188" t="s">
        <v>139</v>
      </c>
      <c r="G265" s="13"/>
      <c r="H265" s="187" t="s">
        <v>1</v>
      </c>
      <c r="I265" s="189"/>
      <c r="J265" s="13"/>
      <c r="K265" s="13"/>
      <c r="L265" s="185"/>
      <c r="M265" s="190"/>
      <c r="N265" s="191"/>
      <c r="O265" s="191"/>
      <c r="P265" s="191"/>
      <c r="Q265" s="191"/>
      <c r="R265" s="191"/>
      <c r="S265" s="191"/>
      <c r="T265" s="19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136</v>
      </c>
      <c r="AU265" s="187" t="s">
        <v>86</v>
      </c>
      <c r="AV265" s="13" t="s">
        <v>84</v>
      </c>
      <c r="AW265" s="13" t="s">
        <v>31</v>
      </c>
      <c r="AX265" s="13" t="s">
        <v>76</v>
      </c>
      <c r="AY265" s="187" t="s">
        <v>127</v>
      </c>
    </row>
    <row r="266" s="14" customFormat="1">
      <c r="A266" s="14"/>
      <c r="B266" s="193"/>
      <c r="C266" s="14"/>
      <c r="D266" s="186" t="s">
        <v>136</v>
      </c>
      <c r="E266" s="194" t="s">
        <v>1</v>
      </c>
      <c r="F266" s="195" t="s">
        <v>201</v>
      </c>
      <c r="G266" s="14"/>
      <c r="H266" s="196">
        <v>4.2800000000000002</v>
      </c>
      <c r="I266" s="197"/>
      <c r="J266" s="14"/>
      <c r="K266" s="14"/>
      <c r="L266" s="193"/>
      <c r="M266" s="198"/>
      <c r="N266" s="199"/>
      <c r="O266" s="199"/>
      <c r="P266" s="199"/>
      <c r="Q266" s="199"/>
      <c r="R266" s="199"/>
      <c r="S266" s="199"/>
      <c r="T266" s="20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4" t="s">
        <v>136</v>
      </c>
      <c r="AU266" s="194" t="s">
        <v>86</v>
      </c>
      <c r="AV266" s="14" t="s">
        <v>86</v>
      </c>
      <c r="AW266" s="14" t="s">
        <v>31</v>
      </c>
      <c r="AX266" s="14" t="s">
        <v>76</v>
      </c>
      <c r="AY266" s="194" t="s">
        <v>127</v>
      </c>
    </row>
    <row r="267" s="13" customFormat="1">
      <c r="A267" s="13"/>
      <c r="B267" s="185"/>
      <c r="C267" s="13"/>
      <c r="D267" s="186" t="s">
        <v>136</v>
      </c>
      <c r="E267" s="187" t="s">
        <v>1</v>
      </c>
      <c r="F267" s="188" t="s">
        <v>141</v>
      </c>
      <c r="G267" s="13"/>
      <c r="H267" s="187" t="s">
        <v>1</v>
      </c>
      <c r="I267" s="189"/>
      <c r="J267" s="13"/>
      <c r="K267" s="13"/>
      <c r="L267" s="185"/>
      <c r="M267" s="190"/>
      <c r="N267" s="191"/>
      <c r="O267" s="191"/>
      <c r="P267" s="191"/>
      <c r="Q267" s="191"/>
      <c r="R267" s="191"/>
      <c r="S267" s="191"/>
      <c r="T267" s="19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7" t="s">
        <v>136</v>
      </c>
      <c r="AU267" s="187" t="s">
        <v>86</v>
      </c>
      <c r="AV267" s="13" t="s">
        <v>84</v>
      </c>
      <c r="AW267" s="13" t="s">
        <v>31</v>
      </c>
      <c r="AX267" s="13" t="s">
        <v>76</v>
      </c>
      <c r="AY267" s="187" t="s">
        <v>127</v>
      </c>
    </row>
    <row r="268" s="14" customFormat="1">
      <c r="A268" s="14"/>
      <c r="B268" s="193"/>
      <c r="C268" s="14"/>
      <c r="D268" s="186" t="s">
        <v>136</v>
      </c>
      <c r="E268" s="194" t="s">
        <v>1</v>
      </c>
      <c r="F268" s="195" t="s">
        <v>202</v>
      </c>
      <c r="G268" s="14"/>
      <c r="H268" s="196">
        <v>8.3249999999999993</v>
      </c>
      <c r="I268" s="197"/>
      <c r="J268" s="14"/>
      <c r="K268" s="14"/>
      <c r="L268" s="193"/>
      <c r="M268" s="198"/>
      <c r="N268" s="199"/>
      <c r="O268" s="199"/>
      <c r="P268" s="199"/>
      <c r="Q268" s="199"/>
      <c r="R268" s="199"/>
      <c r="S268" s="199"/>
      <c r="T268" s="20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4" t="s">
        <v>136</v>
      </c>
      <c r="AU268" s="194" t="s">
        <v>86</v>
      </c>
      <c r="AV268" s="14" t="s">
        <v>86</v>
      </c>
      <c r="AW268" s="14" t="s">
        <v>31</v>
      </c>
      <c r="AX268" s="14" t="s">
        <v>76</v>
      </c>
      <c r="AY268" s="194" t="s">
        <v>127</v>
      </c>
    </row>
    <row r="269" s="15" customFormat="1">
      <c r="A269" s="15"/>
      <c r="B269" s="201"/>
      <c r="C269" s="15"/>
      <c r="D269" s="186" t="s">
        <v>136</v>
      </c>
      <c r="E269" s="202" t="s">
        <v>1</v>
      </c>
      <c r="F269" s="203" t="s">
        <v>143</v>
      </c>
      <c r="G269" s="15"/>
      <c r="H269" s="204">
        <v>40.055</v>
      </c>
      <c r="I269" s="205"/>
      <c r="J269" s="15"/>
      <c r="K269" s="15"/>
      <c r="L269" s="201"/>
      <c r="M269" s="206"/>
      <c r="N269" s="207"/>
      <c r="O269" s="207"/>
      <c r="P269" s="207"/>
      <c r="Q269" s="207"/>
      <c r="R269" s="207"/>
      <c r="S269" s="207"/>
      <c r="T269" s="20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02" t="s">
        <v>136</v>
      </c>
      <c r="AU269" s="202" t="s">
        <v>86</v>
      </c>
      <c r="AV269" s="15" t="s">
        <v>134</v>
      </c>
      <c r="AW269" s="15" t="s">
        <v>31</v>
      </c>
      <c r="AX269" s="15" t="s">
        <v>84</v>
      </c>
      <c r="AY269" s="202" t="s">
        <v>127</v>
      </c>
    </row>
    <row r="270" s="2" customFormat="1" ht="24.15" customHeight="1">
      <c r="A270" s="38"/>
      <c r="B270" s="171"/>
      <c r="C270" s="209" t="s">
        <v>268</v>
      </c>
      <c r="D270" s="209" t="s">
        <v>171</v>
      </c>
      <c r="E270" s="210" t="s">
        <v>269</v>
      </c>
      <c r="F270" s="211" t="s">
        <v>270</v>
      </c>
      <c r="G270" s="212" t="s">
        <v>132</v>
      </c>
      <c r="H270" s="213">
        <v>44.061</v>
      </c>
      <c r="I270" s="214"/>
      <c r="J270" s="215">
        <f>ROUND(I270*H270,2)</f>
        <v>0</v>
      </c>
      <c r="K270" s="211" t="s">
        <v>133</v>
      </c>
      <c r="L270" s="216"/>
      <c r="M270" s="217" t="s">
        <v>1</v>
      </c>
      <c r="N270" s="218" t="s">
        <v>41</v>
      </c>
      <c r="O270" s="77"/>
      <c r="P270" s="181">
        <f>O270*H270</f>
        <v>0</v>
      </c>
      <c r="Q270" s="181">
        <v>0.00029999999999999997</v>
      </c>
      <c r="R270" s="181">
        <f>Q270*H270</f>
        <v>0.013218299999999999</v>
      </c>
      <c r="S270" s="181">
        <v>0</v>
      </c>
      <c r="T270" s="18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3" t="s">
        <v>259</v>
      </c>
      <c r="AT270" s="183" t="s">
        <v>171</v>
      </c>
      <c r="AU270" s="183" t="s">
        <v>86</v>
      </c>
      <c r="AY270" s="19" t="s">
        <v>127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9" t="s">
        <v>84</v>
      </c>
      <c r="BK270" s="184">
        <f>ROUND(I270*H270,2)</f>
        <v>0</v>
      </c>
      <c r="BL270" s="19" t="s">
        <v>228</v>
      </c>
      <c r="BM270" s="183" t="s">
        <v>271</v>
      </c>
    </row>
    <row r="271" s="13" customFormat="1">
      <c r="A271" s="13"/>
      <c r="B271" s="185"/>
      <c r="C271" s="13"/>
      <c r="D271" s="186" t="s">
        <v>136</v>
      </c>
      <c r="E271" s="187" t="s">
        <v>1</v>
      </c>
      <c r="F271" s="188" t="s">
        <v>137</v>
      </c>
      <c r="G271" s="13"/>
      <c r="H271" s="187" t="s">
        <v>1</v>
      </c>
      <c r="I271" s="189"/>
      <c r="J271" s="13"/>
      <c r="K271" s="13"/>
      <c r="L271" s="185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7" t="s">
        <v>136</v>
      </c>
      <c r="AU271" s="187" t="s">
        <v>86</v>
      </c>
      <c r="AV271" s="13" t="s">
        <v>84</v>
      </c>
      <c r="AW271" s="13" t="s">
        <v>31</v>
      </c>
      <c r="AX271" s="13" t="s">
        <v>76</v>
      </c>
      <c r="AY271" s="187" t="s">
        <v>127</v>
      </c>
    </row>
    <row r="272" s="14" customFormat="1">
      <c r="A272" s="14"/>
      <c r="B272" s="193"/>
      <c r="C272" s="14"/>
      <c r="D272" s="186" t="s">
        <v>136</v>
      </c>
      <c r="E272" s="194" t="s">
        <v>1</v>
      </c>
      <c r="F272" s="195" t="s">
        <v>261</v>
      </c>
      <c r="G272" s="14"/>
      <c r="H272" s="196">
        <v>30.195</v>
      </c>
      <c r="I272" s="197"/>
      <c r="J272" s="14"/>
      <c r="K272" s="14"/>
      <c r="L272" s="193"/>
      <c r="M272" s="198"/>
      <c r="N272" s="199"/>
      <c r="O272" s="199"/>
      <c r="P272" s="199"/>
      <c r="Q272" s="199"/>
      <c r="R272" s="199"/>
      <c r="S272" s="199"/>
      <c r="T272" s="20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4" t="s">
        <v>136</v>
      </c>
      <c r="AU272" s="194" t="s">
        <v>86</v>
      </c>
      <c r="AV272" s="14" t="s">
        <v>86</v>
      </c>
      <c r="AW272" s="14" t="s">
        <v>31</v>
      </c>
      <c r="AX272" s="14" t="s">
        <v>76</v>
      </c>
      <c r="AY272" s="194" t="s">
        <v>127</v>
      </c>
    </row>
    <row r="273" s="13" customFormat="1">
      <c r="A273" s="13"/>
      <c r="B273" s="185"/>
      <c r="C273" s="13"/>
      <c r="D273" s="186" t="s">
        <v>136</v>
      </c>
      <c r="E273" s="187" t="s">
        <v>1</v>
      </c>
      <c r="F273" s="188" t="s">
        <v>139</v>
      </c>
      <c r="G273" s="13"/>
      <c r="H273" s="187" t="s">
        <v>1</v>
      </c>
      <c r="I273" s="189"/>
      <c r="J273" s="13"/>
      <c r="K273" s="13"/>
      <c r="L273" s="185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136</v>
      </c>
      <c r="AU273" s="187" t="s">
        <v>86</v>
      </c>
      <c r="AV273" s="13" t="s">
        <v>84</v>
      </c>
      <c r="AW273" s="13" t="s">
        <v>31</v>
      </c>
      <c r="AX273" s="13" t="s">
        <v>76</v>
      </c>
      <c r="AY273" s="187" t="s">
        <v>127</v>
      </c>
    </row>
    <row r="274" s="14" customFormat="1">
      <c r="A274" s="14"/>
      <c r="B274" s="193"/>
      <c r="C274" s="14"/>
      <c r="D274" s="186" t="s">
        <v>136</v>
      </c>
      <c r="E274" s="194" t="s">
        <v>1</v>
      </c>
      <c r="F274" s="195" t="s">
        <v>262</v>
      </c>
      <c r="G274" s="14"/>
      <c r="H274" s="196">
        <v>4.7080000000000002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136</v>
      </c>
      <c r="AU274" s="194" t="s">
        <v>86</v>
      </c>
      <c r="AV274" s="14" t="s">
        <v>86</v>
      </c>
      <c r="AW274" s="14" t="s">
        <v>31</v>
      </c>
      <c r="AX274" s="14" t="s">
        <v>76</v>
      </c>
      <c r="AY274" s="194" t="s">
        <v>127</v>
      </c>
    </row>
    <row r="275" s="13" customFormat="1">
      <c r="A275" s="13"/>
      <c r="B275" s="185"/>
      <c r="C275" s="13"/>
      <c r="D275" s="186" t="s">
        <v>136</v>
      </c>
      <c r="E275" s="187" t="s">
        <v>1</v>
      </c>
      <c r="F275" s="188" t="s">
        <v>141</v>
      </c>
      <c r="G275" s="13"/>
      <c r="H275" s="187" t="s">
        <v>1</v>
      </c>
      <c r="I275" s="189"/>
      <c r="J275" s="13"/>
      <c r="K275" s="13"/>
      <c r="L275" s="185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136</v>
      </c>
      <c r="AU275" s="187" t="s">
        <v>86</v>
      </c>
      <c r="AV275" s="13" t="s">
        <v>84</v>
      </c>
      <c r="AW275" s="13" t="s">
        <v>31</v>
      </c>
      <c r="AX275" s="13" t="s">
        <v>76</v>
      </c>
      <c r="AY275" s="187" t="s">
        <v>127</v>
      </c>
    </row>
    <row r="276" s="14" customFormat="1">
      <c r="A276" s="14"/>
      <c r="B276" s="193"/>
      <c r="C276" s="14"/>
      <c r="D276" s="186" t="s">
        <v>136</v>
      </c>
      <c r="E276" s="194" t="s">
        <v>1</v>
      </c>
      <c r="F276" s="195" t="s">
        <v>263</v>
      </c>
      <c r="G276" s="14"/>
      <c r="H276" s="196">
        <v>9.1579999999999995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136</v>
      </c>
      <c r="AU276" s="194" t="s">
        <v>86</v>
      </c>
      <c r="AV276" s="14" t="s">
        <v>86</v>
      </c>
      <c r="AW276" s="14" t="s">
        <v>31</v>
      </c>
      <c r="AX276" s="14" t="s">
        <v>76</v>
      </c>
      <c r="AY276" s="194" t="s">
        <v>127</v>
      </c>
    </row>
    <row r="277" s="15" customFormat="1">
      <c r="A277" s="15"/>
      <c r="B277" s="201"/>
      <c r="C277" s="15"/>
      <c r="D277" s="186" t="s">
        <v>136</v>
      </c>
      <c r="E277" s="202" t="s">
        <v>1</v>
      </c>
      <c r="F277" s="203" t="s">
        <v>143</v>
      </c>
      <c r="G277" s="15"/>
      <c r="H277" s="204">
        <v>44.061</v>
      </c>
      <c r="I277" s="205"/>
      <c r="J277" s="15"/>
      <c r="K277" s="15"/>
      <c r="L277" s="201"/>
      <c r="M277" s="206"/>
      <c r="N277" s="207"/>
      <c r="O277" s="207"/>
      <c r="P277" s="207"/>
      <c r="Q277" s="207"/>
      <c r="R277" s="207"/>
      <c r="S277" s="207"/>
      <c r="T277" s="20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2" t="s">
        <v>136</v>
      </c>
      <c r="AU277" s="202" t="s">
        <v>86</v>
      </c>
      <c r="AV277" s="15" t="s">
        <v>134</v>
      </c>
      <c r="AW277" s="15" t="s">
        <v>31</v>
      </c>
      <c r="AX277" s="15" t="s">
        <v>84</v>
      </c>
      <c r="AY277" s="202" t="s">
        <v>127</v>
      </c>
    </row>
    <row r="278" s="2" customFormat="1" ht="16.5" customHeight="1">
      <c r="A278" s="38"/>
      <c r="B278" s="171"/>
      <c r="C278" s="172" t="s">
        <v>272</v>
      </c>
      <c r="D278" s="172" t="s">
        <v>129</v>
      </c>
      <c r="E278" s="173" t="s">
        <v>273</v>
      </c>
      <c r="F278" s="174" t="s">
        <v>274</v>
      </c>
      <c r="G278" s="175" t="s">
        <v>211</v>
      </c>
      <c r="H278" s="176">
        <v>80.109999999999999</v>
      </c>
      <c r="I278" s="177"/>
      <c r="J278" s="178">
        <f>ROUND(I278*H278,2)</f>
        <v>0</v>
      </c>
      <c r="K278" s="174" t="s">
        <v>133</v>
      </c>
      <c r="L278" s="39"/>
      <c r="M278" s="179" t="s">
        <v>1</v>
      </c>
      <c r="N278" s="180" t="s">
        <v>41</v>
      </c>
      <c r="O278" s="77"/>
      <c r="P278" s="181">
        <f>O278*H278</f>
        <v>0</v>
      </c>
      <c r="Q278" s="181">
        <v>0.00038000000000000002</v>
      </c>
      <c r="R278" s="181">
        <f>Q278*H278</f>
        <v>0.030441800000000001</v>
      </c>
      <c r="S278" s="181">
        <v>0</v>
      </c>
      <c r="T278" s="18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83" t="s">
        <v>228</v>
      </c>
      <c r="AT278" s="183" t="s">
        <v>129</v>
      </c>
      <c r="AU278" s="183" t="s">
        <v>86</v>
      </c>
      <c r="AY278" s="19" t="s">
        <v>127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9" t="s">
        <v>84</v>
      </c>
      <c r="BK278" s="184">
        <f>ROUND(I278*H278,2)</f>
        <v>0</v>
      </c>
      <c r="BL278" s="19" t="s">
        <v>228</v>
      </c>
      <c r="BM278" s="183" t="s">
        <v>275</v>
      </c>
    </row>
    <row r="279" s="13" customFormat="1">
      <c r="A279" s="13"/>
      <c r="B279" s="185"/>
      <c r="C279" s="13"/>
      <c r="D279" s="186" t="s">
        <v>136</v>
      </c>
      <c r="E279" s="187" t="s">
        <v>1</v>
      </c>
      <c r="F279" s="188" t="s">
        <v>137</v>
      </c>
      <c r="G279" s="13"/>
      <c r="H279" s="187" t="s">
        <v>1</v>
      </c>
      <c r="I279" s="189"/>
      <c r="J279" s="13"/>
      <c r="K279" s="13"/>
      <c r="L279" s="185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136</v>
      </c>
      <c r="AU279" s="187" t="s">
        <v>86</v>
      </c>
      <c r="AV279" s="13" t="s">
        <v>84</v>
      </c>
      <c r="AW279" s="13" t="s">
        <v>31</v>
      </c>
      <c r="AX279" s="13" t="s">
        <v>76</v>
      </c>
      <c r="AY279" s="187" t="s">
        <v>127</v>
      </c>
    </row>
    <row r="280" s="14" customFormat="1">
      <c r="A280" s="14"/>
      <c r="B280" s="193"/>
      <c r="C280" s="14"/>
      <c r="D280" s="186" t="s">
        <v>136</v>
      </c>
      <c r="E280" s="194" t="s">
        <v>1</v>
      </c>
      <c r="F280" s="195" t="s">
        <v>213</v>
      </c>
      <c r="G280" s="14"/>
      <c r="H280" s="196">
        <v>54.899999999999999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136</v>
      </c>
      <c r="AU280" s="194" t="s">
        <v>86</v>
      </c>
      <c r="AV280" s="14" t="s">
        <v>86</v>
      </c>
      <c r="AW280" s="14" t="s">
        <v>31</v>
      </c>
      <c r="AX280" s="14" t="s">
        <v>76</v>
      </c>
      <c r="AY280" s="194" t="s">
        <v>127</v>
      </c>
    </row>
    <row r="281" s="13" customFormat="1">
      <c r="A281" s="13"/>
      <c r="B281" s="185"/>
      <c r="C281" s="13"/>
      <c r="D281" s="186" t="s">
        <v>136</v>
      </c>
      <c r="E281" s="187" t="s">
        <v>1</v>
      </c>
      <c r="F281" s="188" t="s">
        <v>139</v>
      </c>
      <c r="G281" s="13"/>
      <c r="H281" s="187" t="s">
        <v>1</v>
      </c>
      <c r="I281" s="189"/>
      <c r="J281" s="13"/>
      <c r="K281" s="13"/>
      <c r="L281" s="185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7" t="s">
        <v>136</v>
      </c>
      <c r="AU281" s="187" t="s">
        <v>86</v>
      </c>
      <c r="AV281" s="13" t="s">
        <v>84</v>
      </c>
      <c r="AW281" s="13" t="s">
        <v>31</v>
      </c>
      <c r="AX281" s="13" t="s">
        <v>76</v>
      </c>
      <c r="AY281" s="187" t="s">
        <v>127</v>
      </c>
    </row>
    <row r="282" s="14" customFormat="1">
      <c r="A282" s="14"/>
      <c r="B282" s="193"/>
      <c r="C282" s="14"/>
      <c r="D282" s="186" t="s">
        <v>136</v>
      </c>
      <c r="E282" s="194" t="s">
        <v>1</v>
      </c>
      <c r="F282" s="195" t="s">
        <v>214</v>
      </c>
      <c r="G282" s="14"/>
      <c r="H282" s="196">
        <v>8.5600000000000005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136</v>
      </c>
      <c r="AU282" s="194" t="s">
        <v>86</v>
      </c>
      <c r="AV282" s="14" t="s">
        <v>86</v>
      </c>
      <c r="AW282" s="14" t="s">
        <v>31</v>
      </c>
      <c r="AX282" s="14" t="s">
        <v>76</v>
      </c>
      <c r="AY282" s="194" t="s">
        <v>127</v>
      </c>
    </row>
    <row r="283" s="13" customFormat="1">
      <c r="A283" s="13"/>
      <c r="B283" s="185"/>
      <c r="C283" s="13"/>
      <c r="D283" s="186" t="s">
        <v>136</v>
      </c>
      <c r="E283" s="187" t="s">
        <v>1</v>
      </c>
      <c r="F283" s="188" t="s">
        <v>141</v>
      </c>
      <c r="G283" s="13"/>
      <c r="H283" s="187" t="s">
        <v>1</v>
      </c>
      <c r="I283" s="189"/>
      <c r="J283" s="13"/>
      <c r="K283" s="13"/>
      <c r="L283" s="185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7" t="s">
        <v>136</v>
      </c>
      <c r="AU283" s="187" t="s">
        <v>86</v>
      </c>
      <c r="AV283" s="13" t="s">
        <v>84</v>
      </c>
      <c r="AW283" s="13" t="s">
        <v>31</v>
      </c>
      <c r="AX283" s="13" t="s">
        <v>76</v>
      </c>
      <c r="AY283" s="187" t="s">
        <v>127</v>
      </c>
    </row>
    <row r="284" s="14" customFormat="1">
      <c r="A284" s="14"/>
      <c r="B284" s="193"/>
      <c r="C284" s="14"/>
      <c r="D284" s="186" t="s">
        <v>136</v>
      </c>
      <c r="E284" s="194" t="s">
        <v>1</v>
      </c>
      <c r="F284" s="195" t="s">
        <v>215</v>
      </c>
      <c r="G284" s="14"/>
      <c r="H284" s="196">
        <v>16.649999999999999</v>
      </c>
      <c r="I284" s="197"/>
      <c r="J284" s="14"/>
      <c r="K284" s="14"/>
      <c r="L284" s="193"/>
      <c r="M284" s="198"/>
      <c r="N284" s="199"/>
      <c r="O284" s="199"/>
      <c r="P284" s="199"/>
      <c r="Q284" s="199"/>
      <c r="R284" s="199"/>
      <c r="S284" s="199"/>
      <c r="T284" s="20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4" t="s">
        <v>136</v>
      </c>
      <c r="AU284" s="194" t="s">
        <v>86</v>
      </c>
      <c r="AV284" s="14" t="s">
        <v>86</v>
      </c>
      <c r="AW284" s="14" t="s">
        <v>31</v>
      </c>
      <c r="AX284" s="14" t="s">
        <v>76</v>
      </c>
      <c r="AY284" s="194" t="s">
        <v>127</v>
      </c>
    </row>
    <row r="285" s="15" customFormat="1">
      <c r="A285" s="15"/>
      <c r="B285" s="201"/>
      <c r="C285" s="15"/>
      <c r="D285" s="186" t="s">
        <v>136</v>
      </c>
      <c r="E285" s="202" t="s">
        <v>1</v>
      </c>
      <c r="F285" s="203" t="s">
        <v>143</v>
      </c>
      <c r="G285" s="15"/>
      <c r="H285" s="204">
        <v>80.109999999999999</v>
      </c>
      <c r="I285" s="205"/>
      <c r="J285" s="15"/>
      <c r="K285" s="15"/>
      <c r="L285" s="201"/>
      <c r="M285" s="206"/>
      <c r="N285" s="207"/>
      <c r="O285" s="207"/>
      <c r="P285" s="207"/>
      <c r="Q285" s="207"/>
      <c r="R285" s="207"/>
      <c r="S285" s="207"/>
      <c r="T285" s="20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2" t="s">
        <v>136</v>
      </c>
      <c r="AU285" s="202" t="s">
        <v>86</v>
      </c>
      <c r="AV285" s="15" t="s">
        <v>134</v>
      </c>
      <c r="AW285" s="15" t="s">
        <v>31</v>
      </c>
      <c r="AX285" s="15" t="s">
        <v>84</v>
      </c>
      <c r="AY285" s="202" t="s">
        <v>127</v>
      </c>
    </row>
    <row r="286" s="2" customFormat="1" ht="33" customHeight="1">
      <c r="A286" s="38"/>
      <c r="B286" s="171"/>
      <c r="C286" s="172" t="s">
        <v>276</v>
      </c>
      <c r="D286" s="172" t="s">
        <v>129</v>
      </c>
      <c r="E286" s="173" t="s">
        <v>277</v>
      </c>
      <c r="F286" s="174" t="s">
        <v>278</v>
      </c>
      <c r="G286" s="175" t="s">
        <v>174</v>
      </c>
      <c r="H286" s="176">
        <v>0.29899999999999999</v>
      </c>
      <c r="I286" s="177"/>
      <c r="J286" s="178">
        <f>ROUND(I286*H286,2)</f>
        <v>0</v>
      </c>
      <c r="K286" s="174" t="s">
        <v>133</v>
      </c>
      <c r="L286" s="39"/>
      <c r="M286" s="179" t="s">
        <v>1</v>
      </c>
      <c r="N286" s="180" t="s">
        <v>41</v>
      </c>
      <c r="O286" s="77"/>
      <c r="P286" s="181">
        <f>O286*H286</f>
        <v>0</v>
      </c>
      <c r="Q286" s="181">
        <v>0</v>
      </c>
      <c r="R286" s="181">
        <f>Q286*H286</f>
        <v>0</v>
      </c>
      <c r="S286" s="181">
        <v>0</v>
      </c>
      <c r="T286" s="18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3" t="s">
        <v>228</v>
      </c>
      <c r="AT286" s="183" t="s">
        <v>129</v>
      </c>
      <c r="AU286" s="183" t="s">
        <v>86</v>
      </c>
      <c r="AY286" s="19" t="s">
        <v>127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9" t="s">
        <v>84</v>
      </c>
      <c r="BK286" s="184">
        <f>ROUND(I286*H286,2)</f>
        <v>0</v>
      </c>
      <c r="BL286" s="19" t="s">
        <v>228</v>
      </c>
      <c r="BM286" s="183" t="s">
        <v>279</v>
      </c>
    </row>
    <row r="287" s="12" customFormat="1" ht="25.92" customHeight="1">
      <c r="A287" s="12"/>
      <c r="B287" s="158"/>
      <c r="C287" s="12"/>
      <c r="D287" s="159" t="s">
        <v>75</v>
      </c>
      <c r="E287" s="160" t="s">
        <v>280</v>
      </c>
      <c r="F287" s="160" t="s">
        <v>281</v>
      </c>
      <c r="G287" s="12"/>
      <c r="H287" s="12"/>
      <c r="I287" s="161"/>
      <c r="J287" s="162">
        <f>BK287</f>
        <v>0</v>
      </c>
      <c r="K287" s="12"/>
      <c r="L287" s="158"/>
      <c r="M287" s="163"/>
      <c r="N287" s="164"/>
      <c r="O287" s="164"/>
      <c r="P287" s="165">
        <f>SUM(P288:P289)</f>
        <v>0</v>
      </c>
      <c r="Q287" s="164"/>
      <c r="R287" s="165">
        <f>SUM(R288:R289)</f>
        <v>0.0099000000000000008</v>
      </c>
      <c r="S287" s="164"/>
      <c r="T287" s="166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59" t="s">
        <v>159</v>
      </c>
      <c r="AT287" s="167" t="s">
        <v>75</v>
      </c>
      <c r="AU287" s="167" t="s">
        <v>76</v>
      </c>
      <c r="AY287" s="159" t="s">
        <v>127</v>
      </c>
      <c r="BK287" s="168">
        <f>SUM(BK288:BK289)</f>
        <v>0</v>
      </c>
    </row>
    <row r="288" s="2" customFormat="1" ht="16.5" customHeight="1">
      <c r="A288" s="38"/>
      <c r="B288" s="171"/>
      <c r="C288" s="172" t="s">
        <v>282</v>
      </c>
      <c r="D288" s="172" t="s">
        <v>129</v>
      </c>
      <c r="E288" s="173" t="s">
        <v>283</v>
      </c>
      <c r="F288" s="174" t="s">
        <v>284</v>
      </c>
      <c r="G288" s="175" t="s">
        <v>285</v>
      </c>
      <c r="H288" s="176">
        <v>1</v>
      </c>
      <c r="I288" s="177"/>
      <c r="J288" s="178">
        <f>ROUND(I288*H288,2)</f>
        <v>0</v>
      </c>
      <c r="K288" s="174" t="s">
        <v>1</v>
      </c>
      <c r="L288" s="39"/>
      <c r="M288" s="179" t="s">
        <v>1</v>
      </c>
      <c r="N288" s="180" t="s">
        <v>41</v>
      </c>
      <c r="O288" s="77"/>
      <c r="P288" s="181">
        <f>O288*H288</f>
        <v>0</v>
      </c>
      <c r="Q288" s="181">
        <v>0</v>
      </c>
      <c r="R288" s="181">
        <f>Q288*H288</f>
        <v>0</v>
      </c>
      <c r="S288" s="181">
        <v>0</v>
      </c>
      <c r="T288" s="18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3" t="s">
        <v>134</v>
      </c>
      <c r="AT288" s="183" t="s">
        <v>129</v>
      </c>
      <c r="AU288" s="183" t="s">
        <v>84</v>
      </c>
      <c r="AY288" s="19" t="s">
        <v>127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9" t="s">
        <v>84</v>
      </c>
      <c r="BK288" s="184">
        <f>ROUND(I288*H288,2)</f>
        <v>0</v>
      </c>
      <c r="BL288" s="19" t="s">
        <v>134</v>
      </c>
      <c r="BM288" s="183" t="s">
        <v>286</v>
      </c>
    </row>
    <row r="289" s="2" customFormat="1" ht="21.75" customHeight="1">
      <c r="A289" s="38"/>
      <c r="B289" s="171"/>
      <c r="C289" s="172" t="s">
        <v>287</v>
      </c>
      <c r="D289" s="172" t="s">
        <v>129</v>
      </c>
      <c r="E289" s="173" t="s">
        <v>288</v>
      </c>
      <c r="F289" s="174" t="s">
        <v>289</v>
      </c>
      <c r="G289" s="175" t="s">
        <v>285</v>
      </c>
      <c r="H289" s="176">
        <v>1</v>
      </c>
      <c r="I289" s="177"/>
      <c r="J289" s="178">
        <f>ROUND(I289*H289,2)</f>
        <v>0</v>
      </c>
      <c r="K289" s="174" t="s">
        <v>1</v>
      </c>
      <c r="L289" s="39"/>
      <c r="M289" s="219" t="s">
        <v>1</v>
      </c>
      <c r="N289" s="220" t="s">
        <v>41</v>
      </c>
      <c r="O289" s="221"/>
      <c r="P289" s="222">
        <f>O289*H289</f>
        <v>0</v>
      </c>
      <c r="Q289" s="222">
        <v>0.0099000000000000008</v>
      </c>
      <c r="R289" s="222">
        <f>Q289*H289</f>
        <v>0.0099000000000000008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83" t="s">
        <v>134</v>
      </c>
      <c r="AT289" s="183" t="s">
        <v>129</v>
      </c>
      <c r="AU289" s="183" t="s">
        <v>84</v>
      </c>
      <c r="AY289" s="19" t="s">
        <v>127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9" t="s">
        <v>84</v>
      </c>
      <c r="BK289" s="184">
        <f>ROUND(I289*H289,2)</f>
        <v>0</v>
      </c>
      <c r="BL289" s="19" t="s">
        <v>134</v>
      </c>
      <c r="BM289" s="183" t="s">
        <v>290</v>
      </c>
    </row>
    <row r="290" s="2" customFormat="1" ht="6.96" customHeight="1">
      <c r="A290" s="38"/>
      <c r="B290" s="60"/>
      <c r="C290" s="61"/>
      <c r="D290" s="61"/>
      <c r="E290" s="61"/>
      <c r="F290" s="61"/>
      <c r="G290" s="61"/>
      <c r="H290" s="61"/>
      <c r="I290" s="61"/>
      <c r="J290" s="61"/>
      <c r="K290" s="61"/>
      <c r="L290" s="39"/>
      <c r="M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</sheetData>
  <autoFilter ref="C123:K28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224" t="s">
        <v>291</v>
      </c>
      <c r="BA2" s="224" t="s">
        <v>292</v>
      </c>
      <c r="BB2" s="224" t="s">
        <v>132</v>
      </c>
      <c r="BC2" s="224" t="s">
        <v>293</v>
      </c>
      <c r="BD2" s="224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96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Zateplení objektů tělocvičen v areálu SOUE Plzeň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294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9. 6. 2022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25</v>
      </c>
      <c r="J23" s="27" t="s">
        <v>33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ROUND(J130,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ROUND((SUM(BE130:BE535)),  2)</f>
        <v>0</v>
      </c>
      <c r="G33" s="38"/>
      <c r="H33" s="38"/>
      <c r="I33" s="128">
        <v>0.20999999999999999</v>
      </c>
      <c r="J33" s="127">
        <f>ROUND(((SUM(BE130:BE535))*I33),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ROUND((SUM(BF130:BF535)),  2)</f>
        <v>0</v>
      </c>
      <c r="G34" s="38"/>
      <c r="H34" s="38"/>
      <c r="I34" s="128">
        <v>0.14999999999999999</v>
      </c>
      <c r="J34" s="127">
        <f>ROUND(((SUM(BF130:BF535))*I34),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ROUND((SUM(BG130:BG535)),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ROUND((SUM(BH130:BH535)),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ROUND((SUM(BI130:BI535)),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Zateplení objektů tělocvičen v areálu SOUE Plzeň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02 - Zateplení fasády vel. tělocvičny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Plzeň</v>
      </c>
      <c r="G89" s="38"/>
      <c r="H89" s="38"/>
      <c r="I89" s="32" t="s">
        <v>22</v>
      </c>
      <c r="J89" s="69" t="str">
        <f>IF(J12="","",J12)</f>
        <v>9. 6. 2022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30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A.D.S. Rokycany s.r.o.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J130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104</v>
      </c>
      <c r="E97" s="142"/>
      <c r="F97" s="142"/>
      <c r="G97" s="142"/>
      <c r="H97" s="142"/>
      <c r="I97" s="142"/>
      <c r="J97" s="143">
        <f>J131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295</v>
      </c>
      <c r="E98" s="146"/>
      <c r="F98" s="146"/>
      <c r="G98" s="146"/>
      <c r="H98" s="146"/>
      <c r="I98" s="146"/>
      <c r="J98" s="147">
        <f>J132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296</v>
      </c>
      <c r="E99" s="146"/>
      <c r="F99" s="146"/>
      <c r="G99" s="146"/>
      <c r="H99" s="146"/>
      <c r="I99" s="146"/>
      <c r="J99" s="147">
        <f>J140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297</v>
      </c>
      <c r="E100" s="146"/>
      <c r="F100" s="146"/>
      <c r="G100" s="146"/>
      <c r="H100" s="146"/>
      <c r="I100" s="146"/>
      <c r="J100" s="147">
        <f>J353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298</v>
      </c>
      <c r="E101" s="146"/>
      <c r="F101" s="146"/>
      <c r="G101" s="146"/>
      <c r="H101" s="146"/>
      <c r="I101" s="146"/>
      <c r="J101" s="147">
        <f>J357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299</v>
      </c>
      <c r="E102" s="146"/>
      <c r="F102" s="146"/>
      <c r="G102" s="146"/>
      <c r="H102" s="146"/>
      <c r="I102" s="146"/>
      <c r="J102" s="147">
        <f>J382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108</v>
      </c>
      <c r="E103" s="146"/>
      <c r="F103" s="146"/>
      <c r="G103" s="146"/>
      <c r="H103" s="146"/>
      <c r="I103" s="146"/>
      <c r="J103" s="147">
        <f>J384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0"/>
      <c r="C104" s="9"/>
      <c r="D104" s="141" t="s">
        <v>109</v>
      </c>
      <c r="E104" s="142"/>
      <c r="F104" s="142"/>
      <c r="G104" s="142"/>
      <c r="H104" s="142"/>
      <c r="I104" s="142"/>
      <c r="J104" s="143">
        <f>J390</f>
        <v>0</v>
      </c>
      <c r="K104" s="9"/>
      <c r="L104" s="14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4"/>
      <c r="C105" s="10"/>
      <c r="D105" s="145" t="s">
        <v>300</v>
      </c>
      <c r="E105" s="146"/>
      <c r="F105" s="146"/>
      <c r="G105" s="146"/>
      <c r="H105" s="146"/>
      <c r="I105" s="146"/>
      <c r="J105" s="147">
        <f>J391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301</v>
      </c>
      <c r="E106" s="146"/>
      <c r="F106" s="146"/>
      <c r="G106" s="146"/>
      <c r="H106" s="146"/>
      <c r="I106" s="146"/>
      <c r="J106" s="147">
        <f>J403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302</v>
      </c>
      <c r="E107" s="146"/>
      <c r="F107" s="146"/>
      <c r="G107" s="146"/>
      <c r="H107" s="146"/>
      <c r="I107" s="146"/>
      <c r="J107" s="147">
        <f>J407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303</v>
      </c>
      <c r="E108" s="146"/>
      <c r="F108" s="146"/>
      <c r="G108" s="146"/>
      <c r="H108" s="146"/>
      <c r="I108" s="146"/>
      <c r="J108" s="147">
        <f>J416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304</v>
      </c>
      <c r="E109" s="146"/>
      <c r="F109" s="146"/>
      <c r="G109" s="146"/>
      <c r="H109" s="146"/>
      <c r="I109" s="146"/>
      <c r="J109" s="147">
        <f>J486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305</v>
      </c>
      <c r="E110" s="146"/>
      <c r="F110" s="146"/>
      <c r="G110" s="146"/>
      <c r="H110" s="146"/>
      <c r="I110" s="146"/>
      <c r="J110" s="147">
        <f>J493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112</v>
      </c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38"/>
      <c r="D120" s="38"/>
      <c r="E120" s="121" t="str">
        <f>E7</f>
        <v>Zateplení objektů tělocvičen v areálu SOUE Plzeň</v>
      </c>
      <c r="F120" s="32"/>
      <c r="G120" s="32"/>
      <c r="H120" s="32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97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38"/>
      <c r="D122" s="38"/>
      <c r="E122" s="67" t="str">
        <f>E9</f>
        <v>02 - Zateplení fasády vel. tělocvičny</v>
      </c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38"/>
      <c r="E124" s="38"/>
      <c r="F124" s="27" t="str">
        <f>F12</f>
        <v>Plzeň</v>
      </c>
      <c r="G124" s="38"/>
      <c r="H124" s="38"/>
      <c r="I124" s="32" t="s">
        <v>22</v>
      </c>
      <c r="J124" s="69" t="str">
        <f>IF(J12="","",J12)</f>
        <v>9. 6. 2022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38"/>
      <c r="E126" s="38"/>
      <c r="F126" s="27" t="str">
        <f>E15</f>
        <v xml:space="preserve"> </v>
      </c>
      <c r="G126" s="38"/>
      <c r="H126" s="38"/>
      <c r="I126" s="32" t="s">
        <v>30</v>
      </c>
      <c r="J126" s="36" t="str">
        <f>E21</f>
        <v xml:space="preserve"> 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28</v>
      </c>
      <c r="D127" s="38"/>
      <c r="E127" s="38"/>
      <c r="F127" s="27" t="str">
        <f>IF(E18="","",E18)</f>
        <v>Vyplň údaj</v>
      </c>
      <c r="G127" s="38"/>
      <c r="H127" s="38"/>
      <c r="I127" s="32" t="s">
        <v>32</v>
      </c>
      <c r="J127" s="36" t="str">
        <f>E24</f>
        <v>A.D.S. Rokycany s.r.o.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48"/>
      <c r="B129" s="149"/>
      <c r="C129" s="150" t="s">
        <v>113</v>
      </c>
      <c r="D129" s="151" t="s">
        <v>61</v>
      </c>
      <c r="E129" s="151" t="s">
        <v>57</v>
      </c>
      <c r="F129" s="151" t="s">
        <v>58</v>
      </c>
      <c r="G129" s="151" t="s">
        <v>114</v>
      </c>
      <c r="H129" s="151" t="s">
        <v>115</v>
      </c>
      <c r="I129" s="151" t="s">
        <v>116</v>
      </c>
      <c r="J129" s="151" t="s">
        <v>101</v>
      </c>
      <c r="K129" s="152" t="s">
        <v>117</v>
      </c>
      <c r="L129" s="153"/>
      <c r="M129" s="86" t="s">
        <v>1</v>
      </c>
      <c r="N129" s="87" t="s">
        <v>40</v>
      </c>
      <c r="O129" s="87" t="s">
        <v>118</v>
      </c>
      <c r="P129" s="87" t="s">
        <v>119</v>
      </c>
      <c r="Q129" s="87" t="s">
        <v>120</v>
      </c>
      <c r="R129" s="87" t="s">
        <v>121</v>
      </c>
      <c r="S129" s="87" t="s">
        <v>122</v>
      </c>
      <c r="T129" s="88" t="s">
        <v>123</v>
      </c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</row>
    <row r="130" s="2" customFormat="1" ht="22.8" customHeight="1">
      <c r="A130" s="38"/>
      <c r="B130" s="39"/>
      <c r="C130" s="93" t="s">
        <v>124</v>
      </c>
      <c r="D130" s="38"/>
      <c r="E130" s="38"/>
      <c r="F130" s="38"/>
      <c r="G130" s="38"/>
      <c r="H130" s="38"/>
      <c r="I130" s="38"/>
      <c r="J130" s="154">
        <f>BK130</f>
        <v>0</v>
      </c>
      <c r="K130" s="38"/>
      <c r="L130" s="39"/>
      <c r="M130" s="89"/>
      <c r="N130" s="73"/>
      <c r="O130" s="90"/>
      <c r="P130" s="155">
        <f>P131+P390</f>
        <v>0</v>
      </c>
      <c r="Q130" s="90"/>
      <c r="R130" s="155">
        <f>R131+R390</f>
        <v>16.288340160000001</v>
      </c>
      <c r="S130" s="90"/>
      <c r="T130" s="156">
        <f>T131+T390</f>
        <v>14.8519218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75</v>
      </c>
      <c r="AU130" s="19" t="s">
        <v>103</v>
      </c>
      <c r="BK130" s="157">
        <f>BK131+BK390</f>
        <v>0</v>
      </c>
    </row>
    <row r="131" s="12" customFormat="1" ht="25.92" customHeight="1">
      <c r="A131" s="12"/>
      <c r="B131" s="158"/>
      <c r="C131" s="12"/>
      <c r="D131" s="159" t="s">
        <v>75</v>
      </c>
      <c r="E131" s="160" t="s">
        <v>125</v>
      </c>
      <c r="F131" s="160" t="s">
        <v>126</v>
      </c>
      <c r="G131" s="12"/>
      <c r="H131" s="12"/>
      <c r="I131" s="161"/>
      <c r="J131" s="162">
        <f>BK131</f>
        <v>0</v>
      </c>
      <c r="K131" s="12"/>
      <c r="L131" s="158"/>
      <c r="M131" s="163"/>
      <c r="N131" s="164"/>
      <c r="O131" s="164"/>
      <c r="P131" s="165">
        <f>P132+P140+P353+P357+P382+P384</f>
        <v>0</v>
      </c>
      <c r="Q131" s="164"/>
      <c r="R131" s="165">
        <f>R132+R140+R353+R357+R382+R384</f>
        <v>15.16613136</v>
      </c>
      <c r="S131" s="164"/>
      <c r="T131" s="166">
        <f>T132+T140+T353+T357+T382+T384</f>
        <v>12.760944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84</v>
      </c>
      <c r="AT131" s="167" t="s">
        <v>75</v>
      </c>
      <c r="AU131" s="167" t="s">
        <v>76</v>
      </c>
      <c r="AY131" s="159" t="s">
        <v>127</v>
      </c>
      <c r="BK131" s="168">
        <f>BK132+BK140+BK353+BK357+BK382+BK384</f>
        <v>0</v>
      </c>
    </row>
    <row r="132" s="12" customFormat="1" ht="22.8" customHeight="1">
      <c r="A132" s="12"/>
      <c r="B132" s="158"/>
      <c r="C132" s="12"/>
      <c r="D132" s="159" t="s">
        <v>75</v>
      </c>
      <c r="E132" s="169" t="s">
        <v>152</v>
      </c>
      <c r="F132" s="169" t="s">
        <v>306</v>
      </c>
      <c r="G132" s="12"/>
      <c r="H132" s="12"/>
      <c r="I132" s="161"/>
      <c r="J132" s="170">
        <f>BK132</f>
        <v>0</v>
      </c>
      <c r="K132" s="12"/>
      <c r="L132" s="158"/>
      <c r="M132" s="163"/>
      <c r="N132" s="164"/>
      <c r="O132" s="164"/>
      <c r="P132" s="165">
        <f>SUM(P133:P139)</f>
        <v>0</v>
      </c>
      <c r="Q132" s="164"/>
      <c r="R132" s="165">
        <f>SUM(R133:R139)</f>
        <v>1.8779282000000002</v>
      </c>
      <c r="S132" s="164"/>
      <c r="T132" s="166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84</v>
      </c>
      <c r="AT132" s="167" t="s">
        <v>75</v>
      </c>
      <c r="AU132" s="167" t="s">
        <v>84</v>
      </c>
      <c r="AY132" s="159" t="s">
        <v>127</v>
      </c>
      <c r="BK132" s="168">
        <f>SUM(BK133:BK139)</f>
        <v>0</v>
      </c>
    </row>
    <row r="133" s="2" customFormat="1" ht="21.75" customHeight="1">
      <c r="A133" s="38"/>
      <c r="B133" s="171"/>
      <c r="C133" s="172" t="s">
        <v>84</v>
      </c>
      <c r="D133" s="172" t="s">
        <v>129</v>
      </c>
      <c r="E133" s="173" t="s">
        <v>307</v>
      </c>
      <c r="F133" s="174" t="s">
        <v>308</v>
      </c>
      <c r="G133" s="175" t="s">
        <v>132</v>
      </c>
      <c r="H133" s="176">
        <v>63.460000000000001</v>
      </c>
      <c r="I133" s="177"/>
      <c r="J133" s="178">
        <f>ROUND(I133*H133,2)</f>
        <v>0</v>
      </c>
      <c r="K133" s="174" t="s">
        <v>133</v>
      </c>
      <c r="L133" s="39"/>
      <c r="M133" s="179" t="s">
        <v>1</v>
      </c>
      <c r="N133" s="180" t="s">
        <v>41</v>
      </c>
      <c r="O133" s="77"/>
      <c r="P133" s="181">
        <f>O133*H133</f>
        <v>0</v>
      </c>
      <c r="Q133" s="181">
        <v>0.028570000000000002</v>
      </c>
      <c r="R133" s="181">
        <f>Q133*H133</f>
        <v>1.8130522000000002</v>
      </c>
      <c r="S133" s="181">
        <v>0</v>
      </c>
      <c r="T133" s="1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3" t="s">
        <v>134</v>
      </c>
      <c r="AT133" s="183" t="s">
        <v>129</v>
      </c>
      <c r="AU133" s="183" t="s">
        <v>86</v>
      </c>
      <c r="AY133" s="19" t="s">
        <v>127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84</v>
      </c>
      <c r="BK133" s="184">
        <f>ROUND(I133*H133,2)</f>
        <v>0</v>
      </c>
      <c r="BL133" s="19" t="s">
        <v>134</v>
      </c>
      <c r="BM133" s="183" t="s">
        <v>309</v>
      </c>
    </row>
    <row r="134" s="13" customFormat="1">
      <c r="A134" s="13"/>
      <c r="B134" s="185"/>
      <c r="C134" s="13"/>
      <c r="D134" s="186" t="s">
        <v>136</v>
      </c>
      <c r="E134" s="187" t="s">
        <v>1</v>
      </c>
      <c r="F134" s="188" t="s">
        <v>137</v>
      </c>
      <c r="G134" s="13"/>
      <c r="H134" s="187" t="s">
        <v>1</v>
      </c>
      <c r="I134" s="189"/>
      <c r="J134" s="13"/>
      <c r="K134" s="13"/>
      <c r="L134" s="185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136</v>
      </c>
      <c r="AU134" s="187" t="s">
        <v>86</v>
      </c>
      <c r="AV134" s="13" t="s">
        <v>84</v>
      </c>
      <c r="AW134" s="13" t="s">
        <v>31</v>
      </c>
      <c r="AX134" s="13" t="s">
        <v>76</v>
      </c>
      <c r="AY134" s="187" t="s">
        <v>127</v>
      </c>
    </row>
    <row r="135" s="14" customFormat="1">
      <c r="A135" s="14"/>
      <c r="B135" s="193"/>
      <c r="C135" s="14"/>
      <c r="D135" s="186" t="s">
        <v>136</v>
      </c>
      <c r="E135" s="194" t="s">
        <v>1</v>
      </c>
      <c r="F135" s="195" t="s">
        <v>310</v>
      </c>
      <c r="G135" s="14"/>
      <c r="H135" s="196">
        <v>54.899999999999999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136</v>
      </c>
      <c r="AU135" s="194" t="s">
        <v>86</v>
      </c>
      <c r="AV135" s="14" t="s">
        <v>86</v>
      </c>
      <c r="AW135" s="14" t="s">
        <v>31</v>
      </c>
      <c r="AX135" s="14" t="s">
        <v>76</v>
      </c>
      <c r="AY135" s="194" t="s">
        <v>127</v>
      </c>
    </row>
    <row r="136" s="13" customFormat="1">
      <c r="A136" s="13"/>
      <c r="B136" s="185"/>
      <c r="C136" s="13"/>
      <c r="D136" s="186" t="s">
        <v>136</v>
      </c>
      <c r="E136" s="187" t="s">
        <v>1</v>
      </c>
      <c r="F136" s="188" t="s">
        <v>139</v>
      </c>
      <c r="G136" s="13"/>
      <c r="H136" s="187" t="s">
        <v>1</v>
      </c>
      <c r="I136" s="189"/>
      <c r="J136" s="13"/>
      <c r="K136" s="13"/>
      <c r="L136" s="185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7" t="s">
        <v>136</v>
      </c>
      <c r="AU136" s="187" t="s">
        <v>86</v>
      </c>
      <c r="AV136" s="13" t="s">
        <v>84</v>
      </c>
      <c r="AW136" s="13" t="s">
        <v>31</v>
      </c>
      <c r="AX136" s="13" t="s">
        <v>76</v>
      </c>
      <c r="AY136" s="187" t="s">
        <v>127</v>
      </c>
    </row>
    <row r="137" s="14" customFormat="1">
      <c r="A137" s="14"/>
      <c r="B137" s="193"/>
      <c r="C137" s="14"/>
      <c r="D137" s="186" t="s">
        <v>136</v>
      </c>
      <c r="E137" s="194" t="s">
        <v>1</v>
      </c>
      <c r="F137" s="195" t="s">
        <v>311</v>
      </c>
      <c r="G137" s="14"/>
      <c r="H137" s="196">
        <v>8.5600000000000005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136</v>
      </c>
      <c r="AU137" s="194" t="s">
        <v>86</v>
      </c>
      <c r="AV137" s="14" t="s">
        <v>86</v>
      </c>
      <c r="AW137" s="14" t="s">
        <v>31</v>
      </c>
      <c r="AX137" s="14" t="s">
        <v>76</v>
      </c>
      <c r="AY137" s="194" t="s">
        <v>127</v>
      </c>
    </row>
    <row r="138" s="15" customFormat="1">
      <c r="A138" s="15"/>
      <c r="B138" s="201"/>
      <c r="C138" s="15"/>
      <c r="D138" s="186" t="s">
        <v>136</v>
      </c>
      <c r="E138" s="202" t="s">
        <v>1</v>
      </c>
      <c r="F138" s="203" t="s">
        <v>143</v>
      </c>
      <c r="G138" s="15"/>
      <c r="H138" s="204">
        <v>63.460000000000001</v>
      </c>
      <c r="I138" s="205"/>
      <c r="J138" s="15"/>
      <c r="K138" s="15"/>
      <c r="L138" s="201"/>
      <c r="M138" s="206"/>
      <c r="N138" s="207"/>
      <c r="O138" s="207"/>
      <c r="P138" s="207"/>
      <c r="Q138" s="207"/>
      <c r="R138" s="207"/>
      <c r="S138" s="207"/>
      <c r="T138" s="20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2" t="s">
        <v>136</v>
      </c>
      <c r="AU138" s="202" t="s">
        <v>86</v>
      </c>
      <c r="AV138" s="15" t="s">
        <v>134</v>
      </c>
      <c r="AW138" s="15" t="s">
        <v>31</v>
      </c>
      <c r="AX138" s="15" t="s">
        <v>84</v>
      </c>
      <c r="AY138" s="202" t="s">
        <v>127</v>
      </c>
    </row>
    <row r="139" s="2" customFormat="1" ht="24.15" customHeight="1">
      <c r="A139" s="38"/>
      <c r="B139" s="171"/>
      <c r="C139" s="172" t="s">
        <v>86</v>
      </c>
      <c r="D139" s="172" t="s">
        <v>129</v>
      </c>
      <c r="E139" s="173" t="s">
        <v>312</v>
      </c>
      <c r="F139" s="174" t="s">
        <v>313</v>
      </c>
      <c r="G139" s="175" t="s">
        <v>211</v>
      </c>
      <c r="H139" s="176">
        <v>1.3999999999999999</v>
      </c>
      <c r="I139" s="177"/>
      <c r="J139" s="178">
        <f>ROUND(I139*H139,2)</f>
        <v>0</v>
      </c>
      <c r="K139" s="174" t="s">
        <v>133</v>
      </c>
      <c r="L139" s="39"/>
      <c r="M139" s="179" t="s">
        <v>1</v>
      </c>
      <c r="N139" s="180" t="s">
        <v>41</v>
      </c>
      <c r="O139" s="77"/>
      <c r="P139" s="181">
        <f>O139*H139</f>
        <v>0</v>
      </c>
      <c r="Q139" s="181">
        <v>0.046339999999999999</v>
      </c>
      <c r="R139" s="181">
        <f>Q139*H139</f>
        <v>0.064875999999999989</v>
      </c>
      <c r="S139" s="181">
        <v>0</v>
      </c>
      <c r="T139" s="18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3" t="s">
        <v>134</v>
      </c>
      <c r="AT139" s="183" t="s">
        <v>129</v>
      </c>
      <c r="AU139" s="183" t="s">
        <v>86</v>
      </c>
      <c r="AY139" s="19" t="s">
        <v>127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9" t="s">
        <v>84</v>
      </c>
      <c r="BK139" s="184">
        <f>ROUND(I139*H139,2)</f>
        <v>0</v>
      </c>
      <c r="BL139" s="19" t="s">
        <v>134</v>
      </c>
      <c r="BM139" s="183" t="s">
        <v>314</v>
      </c>
    </row>
    <row r="140" s="12" customFormat="1" ht="22.8" customHeight="1">
      <c r="A140" s="12"/>
      <c r="B140" s="158"/>
      <c r="C140" s="12"/>
      <c r="D140" s="159" t="s">
        <v>75</v>
      </c>
      <c r="E140" s="169" t="s">
        <v>163</v>
      </c>
      <c r="F140" s="169" t="s">
        <v>315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SUM(P141:P352)</f>
        <v>0</v>
      </c>
      <c r="Q140" s="164"/>
      <c r="R140" s="165">
        <f>SUM(R141:R352)</f>
        <v>13.28070316</v>
      </c>
      <c r="S140" s="164"/>
      <c r="T140" s="166">
        <f>SUM(T141:T352)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84</v>
      </c>
      <c r="AT140" s="167" t="s">
        <v>75</v>
      </c>
      <c r="AU140" s="167" t="s">
        <v>84</v>
      </c>
      <c r="AY140" s="159" t="s">
        <v>127</v>
      </c>
      <c r="BK140" s="168">
        <f>SUM(BK141:BK352)</f>
        <v>0</v>
      </c>
    </row>
    <row r="141" s="2" customFormat="1" ht="24.15" customHeight="1">
      <c r="A141" s="38"/>
      <c r="B141" s="171"/>
      <c r="C141" s="172" t="s">
        <v>152</v>
      </c>
      <c r="D141" s="172" t="s">
        <v>129</v>
      </c>
      <c r="E141" s="173" t="s">
        <v>316</v>
      </c>
      <c r="F141" s="174" t="s">
        <v>317</v>
      </c>
      <c r="G141" s="175" t="s">
        <v>132</v>
      </c>
      <c r="H141" s="176">
        <v>266.90800000000002</v>
      </c>
      <c r="I141" s="177"/>
      <c r="J141" s="178">
        <f>ROUND(I141*H141,2)</f>
        <v>0</v>
      </c>
      <c r="K141" s="174" t="s">
        <v>318</v>
      </c>
      <c r="L141" s="39"/>
      <c r="M141" s="179" t="s">
        <v>1</v>
      </c>
      <c r="N141" s="180" t="s">
        <v>41</v>
      </c>
      <c r="O141" s="77"/>
      <c r="P141" s="181">
        <f>O141*H141</f>
        <v>0</v>
      </c>
      <c r="Q141" s="181">
        <v>0.0043800000000000002</v>
      </c>
      <c r="R141" s="181">
        <f>Q141*H141</f>
        <v>1.1690570400000002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134</v>
      </c>
      <c r="AT141" s="183" t="s">
        <v>129</v>
      </c>
      <c r="AU141" s="183" t="s">
        <v>86</v>
      </c>
      <c r="AY141" s="19" t="s">
        <v>127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134</v>
      </c>
      <c r="BM141" s="183" t="s">
        <v>319</v>
      </c>
    </row>
    <row r="142" s="14" customFormat="1">
      <c r="A142" s="14"/>
      <c r="B142" s="193"/>
      <c r="C142" s="14"/>
      <c r="D142" s="186" t="s">
        <v>136</v>
      </c>
      <c r="E142" s="194" t="s">
        <v>1</v>
      </c>
      <c r="F142" s="195" t="s">
        <v>320</v>
      </c>
      <c r="G142" s="14"/>
      <c r="H142" s="196">
        <v>239.268</v>
      </c>
      <c r="I142" s="197"/>
      <c r="J142" s="14"/>
      <c r="K142" s="14"/>
      <c r="L142" s="193"/>
      <c r="M142" s="198"/>
      <c r="N142" s="199"/>
      <c r="O142" s="199"/>
      <c r="P142" s="199"/>
      <c r="Q142" s="199"/>
      <c r="R142" s="199"/>
      <c r="S142" s="199"/>
      <c r="T142" s="20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4" t="s">
        <v>136</v>
      </c>
      <c r="AU142" s="194" t="s">
        <v>86</v>
      </c>
      <c r="AV142" s="14" t="s">
        <v>86</v>
      </c>
      <c r="AW142" s="14" t="s">
        <v>31</v>
      </c>
      <c r="AX142" s="14" t="s">
        <v>76</v>
      </c>
      <c r="AY142" s="194" t="s">
        <v>127</v>
      </c>
    </row>
    <row r="143" s="13" customFormat="1">
      <c r="A143" s="13"/>
      <c r="B143" s="185"/>
      <c r="C143" s="13"/>
      <c r="D143" s="186" t="s">
        <v>136</v>
      </c>
      <c r="E143" s="187" t="s">
        <v>1</v>
      </c>
      <c r="F143" s="188" t="s">
        <v>321</v>
      </c>
      <c r="G143" s="13"/>
      <c r="H143" s="187" t="s">
        <v>1</v>
      </c>
      <c r="I143" s="189"/>
      <c r="J143" s="13"/>
      <c r="K143" s="13"/>
      <c r="L143" s="185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7" t="s">
        <v>136</v>
      </c>
      <c r="AU143" s="187" t="s">
        <v>86</v>
      </c>
      <c r="AV143" s="13" t="s">
        <v>84</v>
      </c>
      <c r="AW143" s="13" t="s">
        <v>31</v>
      </c>
      <c r="AX143" s="13" t="s">
        <v>76</v>
      </c>
      <c r="AY143" s="187" t="s">
        <v>127</v>
      </c>
    </row>
    <row r="144" s="14" customFormat="1">
      <c r="A144" s="14"/>
      <c r="B144" s="193"/>
      <c r="C144" s="14"/>
      <c r="D144" s="186" t="s">
        <v>136</v>
      </c>
      <c r="E144" s="194" t="s">
        <v>1</v>
      </c>
      <c r="F144" s="195" t="s">
        <v>322</v>
      </c>
      <c r="G144" s="14"/>
      <c r="H144" s="196">
        <v>4.2400000000000002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136</v>
      </c>
      <c r="AU144" s="194" t="s">
        <v>86</v>
      </c>
      <c r="AV144" s="14" t="s">
        <v>86</v>
      </c>
      <c r="AW144" s="14" t="s">
        <v>31</v>
      </c>
      <c r="AX144" s="14" t="s">
        <v>76</v>
      </c>
      <c r="AY144" s="194" t="s">
        <v>127</v>
      </c>
    </row>
    <row r="145" s="13" customFormat="1">
      <c r="A145" s="13"/>
      <c r="B145" s="185"/>
      <c r="C145" s="13"/>
      <c r="D145" s="186" t="s">
        <v>136</v>
      </c>
      <c r="E145" s="187" t="s">
        <v>1</v>
      </c>
      <c r="F145" s="188" t="s">
        <v>323</v>
      </c>
      <c r="G145" s="13"/>
      <c r="H145" s="187" t="s">
        <v>1</v>
      </c>
      <c r="I145" s="189"/>
      <c r="J145" s="13"/>
      <c r="K145" s="13"/>
      <c r="L145" s="185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136</v>
      </c>
      <c r="AU145" s="187" t="s">
        <v>86</v>
      </c>
      <c r="AV145" s="13" t="s">
        <v>84</v>
      </c>
      <c r="AW145" s="13" t="s">
        <v>31</v>
      </c>
      <c r="AX145" s="13" t="s">
        <v>76</v>
      </c>
      <c r="AY145" s="187" t="s">
        <v>127</v>
      </c>
    </row>
    <row r="146" s="14" customFormat="1">
      <c r="A146" s="14"/>
      <c r="B146" s="193"/>
      <c r="C146" s="14"/>
      <c r="D146" s="186" t="s">
        <v>136</v>
      </c>
      <c r="E146" s="194" t="s">
        <v>1</v>
      </c>
      <c r="F146" s="195" t="s">
        <v>324</v>
      </c>
      <c r="G146" s="14"/>
      <c r="H146" s="196">
        <v>12.4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136</v>
      </c>
      <c r="AU146" s="194" t="s">
        <v>86</v>
      </c>
      <c r="AV146" s="14" t="s">
        <v>86</v>
      </c>
      <c r="AW146" s="14" t="s">
        <v>31</v>
      </c>
      <c r="AX146" s="14" t="s">
        <v>76</v>
      </c>
      <c r="AY146" s="194" t="s">
        <v>127</v>
      </c>
    </row>
    <row r="147" s="14" customFormat="1">
      <c r="A147" s="14"/>
      <c r="B147" s="193"/>
      <c r="C147" s="14"/>
      <c r="D147" s="186" t="s">
        <v>136</v>
      </c>
      <c r="E147" s="194" t="s">
        <v>1</v>
      </c>
      <c r="F147" s="195" t="s">
        <v>325</v>
      </c>
      <c r="G147" s="14"/>
      <c r="H147" s="196">
        <v>11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136</v>
      </c>
      <c r="AU147" s="194" t="s">
        <v>86</v>
      </c>
      <c r="AV147" s="14" t="s">
        <v>86</v>
      </c>
      <c r="AW147" s="14" t="s">
        <v>31</v>
      </c>
      <c r="AX147" s="14" t="s">
        <v>76</v>
      </c>
      <c r="AY147" s="194" t="s">
        <v>127</v>
      </c>
    </row>
    <row r="148" s="15" customFormat="1">
      <c r="A148" s="15"/>
      <c r="B148" s="201"/>
      <c r="C148" s="15"/>
      <c r="D148" s="186" t="s">
        <v>136</v>
      </c>
      <c r="E148" s="202" t="s">
        <v>1</v>
      </c>
      <c r="F148" s="203" t="s">
        <v>143</v>
      </c>
      <c r="G148" s="15"/>
      <c r="H148" s="204">
        <v>266.90800000000002</v>
      </c>
      <c r="I148" s="205"/>
      <c r="J148" s="15"/>
      <c r="K148" s="15"/>
      <c r="L148" s="201"/>
      <c r="M148" s="206"/>
      <c r="N148" s="207"/>
      <c r="O148" s="207"/>
      <c r="P148" s="207"/>
      <c r="Q148" s="207"/>
      <c r="R148" s="207"/>
      <c r="S148" s="207"/>
      <c r="T148" s="2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2" t="s">
        <v>136</v>
      </c>
      <c r="AU148" s="202" t="s">
        <v>86</v>
      </c>
      <c r="AV148" s="15" t="s">
        <v>134</v>
      </c>
      <c r="AW148" s="15" t="s">
        <v>31</v>
      </c>
      <c r="AX148" s="15" t="s">
        <v>84</v>
      </c>
      <c r="AY148" s="202" t="s">
        <v>127</v>
      </c>
    </row>
    <row r="149" s="2" customFormat="1" ht="16.5" customHeight="1">
      <c r="A149" s="38"/>
      <c r="B149" s="171"/>
      <c r="C149" s="172" t="s">
        <v>134</v>
      </c>
      <c r="D149" s="172" t="s">
        <v>129</v>
      </c>
      <c r="E149" s="173" t="s">
        <v>326</v>
      </c>
      <c r="F149" s="174" t="s">
        <v>327</v>
      </c>
      <c r="G149" s="175" t="s">
        <v>132</v>
      </c>
      <c r="H149" s="176">
        <v>851.54100000000005</v>
      </c>
      <c r="I149" s="177"/>
      <c r="J149" s="178">
        <f>ROUND(I149*H149,2)</f>
        <v>0</v>
      </c>
      <c r="K149" s="174" t="s">
        <v>318</v>
      </c>
      <c r="L149" s="39"/>
      <c r="M149" s="179" t="s">
        <v>1</v>
      </c>
      <c r="N149" s="180" t="s">
        <v>41</v>
      </c>
      <c r="O149" s="77"/>
      <c r="P149" s="181">
        <f>O149*H149</f>
        <v>0</v>
      </c>
      <c r="Q149" s="181">
        <v>0.00025999999999999998</v>
      </c>
      <c r="R149" s="181">
        <f>Q149*H149</f>
        <v>0.22140066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134</v>
      </c>
      <c r="AT149" s="183" t="s">
        <v>129</v>
      </c>
      <c r="AU149" s="183" t="s">
        <v>86</v>
      </c>
      <c r="AY149" s="19" t="s">
        <v>127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84</v>
      </c>
      <c r="BK149" s="184">
        <f>ROUND(I149*H149,2)</f>
        <v>0</v>
      </c>
      <c r="BL149" s="19" t="s">
        <v>134</v>
      </c>
      <c r="BM149" s="183" t="s">
        <v>328</v>
      </c>
    </row>
    <row r="150" s="14" customFormat="1">
      <c r="A150" s="14"/>
      <c r="B150" s="193"/>
      <c r="C150" s="14"/>
      <c r="D150" s="186" t="s">
        <v>136</v>
      </c>
      <c r="E150" s="194" t="s">
        <v>1</v>
      </c>
      <c r="F150" s="195" t="s">
        <v>329</v>
      </c>
      <c r="G150" s="14"/>
      <c r="H150" s="196">
        <v>851.54100000000005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136</v>
      </c>
      <c r="AU150" s="194" t="s">
        <v>86</v>
      </c>
      <c r="AV150" s="14" t="s">
        <v>86</v>
      </c>
      <c r="AW150" s="14" t="s">
        <v>31</v>
      </c>
      <c r="AX150" s="14" t="s">
        <v>84</v>
      </c>
      <c r="AY150" s="194" t="s">
        <v>127</v>
      </c>
    </row>
    <row r="151" s="2" customFormat="1" ht="24.15" customHeight="1">
      <c r="A151" s="38"/>
      <c r="B151" s="171"/>
      <c r="C151" s="172" t="s">
        <v>159</v>
      </c>
      <c r="D151" s="172" t="s">
        <v>129</v>
      </c>
      <c r="E151" s="173" t="s">
        <v>316</v>
      </c>
      <c r="F151" s="174" t="s">
        <v>317</v>
      </c>
      <c r="G151" s="175" t="s">
        <v>132</v>
      </c>
      <c r="H151" s="176">
        <v>24</v>
      </c>
      <c r="I151" s="177"/>
      <c r="J151" s="178">
        <f>ROUND(I151*H151,2)</f>
        <v>0</v>
      </c>
      <c r="K151" s="174" t="s">
        <v>318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0.0043800000000000002</v>
      </c>
      <c r="R151" s="181">
        <f>Q151*H151</f>
        <v>0.10512000000000001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134</v>
      </c>
      <c r="AT151" s="183" t="s">
        <v>129</v>
      </c>
      <c r="AU151" s="183" t="s">
        <v>86</v>
      </c>
      <c r="AY151" s="19" t="s">
        <v>127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134</v>
      </c>
      <c r="BM151" s="183" t="s">
        <v>330</v>
      </c>
    </row>
    <row r="152" s="14" customFormat="1">
      <c r="A152" s="14"/>
      <c r="B152" s="193"/>
      <c r="C152" s="14"/>
      <c r="D152" s="186" t="s">
        <v>136</v>
      </c>
      <c r="E152" s="194" t="s">
        <v>1</v>
      </c>
      <c r="F152" s="195" t="s">
        <v>331</v>
      </c>
      <c r="G152" s="14"/>
      <c r="H152" s="196">
        <v>24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136</v>
      </c>
      <c r="AU152" s="194" t="s">
        <v>86</v>
      </c>
      <c r="AV152" s="14" t="s">
        <v>86</v>
      </c>
      <c r="AW152" s="14" t="s">
        <v>31</v>
      </c>
      <c r="AX152" s="14" t="s">
        <v>84</v>
      </c>
      <c r="AY152" s="194" t="s">
        <v>127</v>
      </c>
    </row>
    <row r="153" s="2" customFormat="1" ht="44.25" customHeight="1">
      <c r="A153" s="38"/>
      <c r="B153" s="171"/>
      <c r="C153" s="172" t="s">
        <v>163</v>
      </c>
      <c r="D153" s="172" t="s">
        <v>129</v>
      </c>
      <c r="E153" s="173" t="s">
        <v>332</v>
      </c>
      <c r="F153" s="174" t="s">
        <v>333</v>
      </c>
      <c r="G153" s="175" t="s">
        <v>132</v>
      </c>
      <c r="H153" s="176">
        <v>6</v>
      </c>
      <c r="I153" s="177"/>
      <c r="J153" s="178">
        <f>ROUND(I153*H153,2)</f>
        <v>0</v>
      </c>
      <c r="K153" s="174" t="s">
        <v>133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0.0085199999999999998</v>
      </c>
      <c r="R153" s="181">
        <f>Q153*H153</f>
        <v>0.051119999999999999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134</v>
      </c>
      <c r="AT153" s="183" t="s">
        <v>129</v>
      </c>
      <c r="AU153" s="183" t="s">
        <v>86</v>
      </c>
      <c r="AY153" s="19" t="s">
        <v>127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134</v>
      </c>
      <c r="BM153" s="183" t="s">
        <v>334</v>
      </c>
    </row>
    <row r="154" s="13" customFormat="1">
      <c r="A154" s="13"/>
      <c r="B154" s="185"/>
      <c r="C154" s="13"/>
      <c r="D154" s="186" t="s">
        <v>136</v>
      </c>
      <c r="E154" s="187" t="s">
        <v>1</v>
      </c>
      <c r="F154" s="188" t="s">
        <v>335</v>
      </c>
      <c r="G154" s="13"/>
      <c r="H154" s="187" t="s">
        <v>1</v>
      </c>
      <c r="I154" s="189"/>
      <c r="J154" s="13"/>
      <c r="K154" s="13"/>
      <c r="L154" s="185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136</v>
      </c>
      <c r="AU154" s="187" t="s">
        <v>86</v>
      </c>
      <c r="AV154" s="13" t="s">
        <v>84</v>
      </c>
      <c r="AW154" s="13" t="s">
        <v>31</v>
      </c>
      <c r="AX154" s="13" t="s">
        <v>76</v>
      </c>
      <c r="AY154" s="187" t="s">
        <v>127</v>
      </c>
    </row>
    <row r="155" s="14" customFormat="1">
      <c r="A155" s="14"/>
      <c r="B155" s="193"/>
      <c r="C155" s="14"/>
      <c r="D155" s="186" t="s">
        <v>136</v>
      </c>
      <c r="E155" s="194" t="s">
        <v>1</v>
      </c>
      <c r="F155" s="195" t="s">
        <v>336</v>
      </c>
      <c r="G155" s="14"/>
      <c r="H155" s="196">
        <v>6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136</v>
      </c>
      <c r="AU155" s="194" t="s">
        <v>86</v>
      </c>
      <c r="AV155" s="14" t="s">
        <v>86</v>
      </c>
      <c r="AW155" s="14" t="s">
        <v>31</v>
      </c>
      <c r="AX155" s="14" t="s">
        <v>76</v>
      </c>
      <c r="AY155" s="194" t="s">
        <v>127</v>
      </c>
    </row>
    <row r="156" s="15" customFormat="1">
      <c r="A156" s="15"/>
      <c r="B156" s="201"/>
      <c r="C156" s="15"/>
      <c r="D156" s="186" t="s">
        <v>136</v>
      </c>
      <c r="E156" s="202" t="s">
        <v>1</v>
      </c>
      <c r="F156" s="203" t="s">
        <v>143</v>
      </c>
      <c r="G156" s="15"/>
      <c r="H156" s="204">
        <v>6</v>
      </c>
      <c r="I156" s="205"/>
      <c r="J156" s="15"/>
      <c r="K156" s="15"/>
      <c r="L156" s="201"/>
      <c r="M156" s="206"/>
      <c r="N156" s="207"/>
      <c r="O156" s="207"/>
      <c r="P156" s="207"/>
      <c r="Q156" s="207"/>
      <c r="R156" s="207"/>
      <c r="S156" s="207"/>
      <c r="T156" s="20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2" t="s">
        <v>136</v>
      </c>
      <c r="AU156" s="202" t="s">
        <v>86</v>
      </c>
      <c r="AV156" s="15" t="s">
        <v>134</v>
      </c>
      <c r="AW156" s="15" t="s">
        <v>31</v>
      </c>
      <c r="AX156" s="15" t="s">
        <v>84</v>
      </c>
      <c r="AY156" s="202" t="s">
        <v>127</v>
      </c>
    </row>
    <row r="157" s="2" customFormat="1" ht="16.5" customHeight="1">
      <c r="A157" s="38"/>
      <c r="B157" s="171"/>
      <c r="C157" s="209" t="s">
        <v>170</v>
      </c>
      <c r="D157" s="209" t="s">
        <v>171</v>
      </c>
      <c r="E157" s="210" t="s">
        <v>337</v>
      </c>
      <c r="F157" s="211" t="s">
        <v>338</v>
      </c>
      <c r="G157" s="212" t="s">
        <v>132</v>
      </c>
      <c r="H157" s="213">
        <v>6.5999999999999996</v>
      </c>
      <c r="I157" s="214"/>
      <c r="J157" s="215">
        <f>ROUND(I157*H157,2)</f>
        <v>0</v>
      </c>
      <c r="K157" s="211" t="s">
        <v>133</v>
      </c>
      <c r="L157" s="216"/>
      <c r="M157" s="217" t="s">
        <v>1</v>
      </c>
      <c r="N157" s="218" t="s">
        <v>41</v>
      </c>
      <c r="O157" s="77"/>
      <c r="P157" s="181">
        <f>O157*H157</f>
        <v>0</v>
      </c>
      <c r="Q157" s="181">
        <v>0.0015</v>
      </c>
      <c r="R157" s="181">
        <f>Q157*H157</f>
        <v>0.0098999999999999991</v>
      </c>
      <c r="S157" s="181">
        <v>0</v>
      </c>
      <c r="T157" s="18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3" t="s">
        <v>175</v>
      </c>
      <c r="AT157" s="183" t="s">
        <v>171</v>
      </c>
      <c r="AU157" s="183" t="s">
        <v>86</v>
      </c>
      <c r="AY157" s="19" t="s">
        <v>127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84</v>
      </c>
      <c r="BK157" s="184">
        <f>ROUND(I157*H157,2)</f>
        <v>0</v>
      </c>
      <c r="BL157" s="19" t="s">
        <v>134</v>
      </c>
      <c r="BM157" s="183" t="s">
        <v>339</v>
      </c>
    </row>
    <row r="158" s="13" customFormat="1">
      <c r="A158" s="13"/>
      <c r="B158" s="185"/>
      <c r="C158" s="13"/>
      <c r="D158" s="186" t="s">
        <v>136</v>
      </c>
      <c r="E158" s="187" t="s">
        <v>1</v>
      </c>
      <c r="F158" s="188" t="s">
        <v>335</v>
      </c>
      <c r="G158" s="13"/>
      <c r="H158" s="187" t="s">
        <v>1</v>
      </c>
      <c r="I158" s="189"/>
      <c r="J158" s="13"/>
      <c r="K158" s="13"/>
      <c r="L158" s="185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136</v>
      </c>
      <c r="AU158" s="187" t="s">
        <v>86</v>
      </c>
      <c r="AV158" s="13" t="s">
        <v>84</v>
      </c>
      <c r="AW158" s="13" t="s">
        <v>31</v>
      </c>
      <c r="AX158" s="13" t="s">
        <v>76</v>
      </c>
      <c r="AY158" s="187" t="s">
        <v>127</v>
      </c>
    </row>
    <row r="159" s="14" customFormat="1">
      <c r="A159" s="14"/>
      <c r="B159" s="193"/>
      <c r="C159" s="14"/>
      <c r="D159" s="186" t="s">
        <v>136</v>
      </c>
      <c r="E159" s="194" t="s">
        <v>1</v>
      </c>
      <c r="F159" s="195" t="s">
        <v>340</v>
      </c>
      <c r="G159" s="14"/>
      <c r="H159" s="196">
        <v>6.5999999999999996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136</v>
      </c>
      <c r="AU159" s="194" t="s">
        <v>86</v>
      </c>
      <c r="AV159" s="14" t="s">
        <v>86</v>
      </c>
      <c r="AW159" s="14" t="s">
        <v>31</v>
      </c>
      <c r="AX159" s="14" t="s">
        <v>76</v>
      </c>
      <c r="AY159" s="194" t="s">
        <v>127</v>
      </c>
    </row>
    <row r="160" s="15" customFormat="1">
      <c r="A160" s="15"/>
      <c r="B160" s="201"/>
      <c r="C160" s="15"/>
      <c r="D160" s="186" t="s">
        <v>136</v>
      </c>
      <c r="E160" s="202" t="s">
        <v>1</v>
      </c>
      <c r="F160" s="203" t="s">
        <v>143</v>
      </c>
      <c r="G160" s="15"/>
      <c r="H160" s="204">
        <v>6.5999999999999996</v>
      </c>
      <c r="I160" s="205"/>
      <c r="J160" s="15"/>
      <c r="K160" s="15"/>
      <c r="L160" s="201"/>
      <c r="M160" s="206"/>
      <c r="N160" s="207"/>
      <c r="O160" s="207"/>
      <c r="P160" s="207"/>
      <c r="Q160" s="207"/>
      <c r="R160" s="207"/>
      <c r="S160" s="207"/>
      <c r="T160" s="20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2" t="s">
        <v>136</v>
      </c>
      <c r="AU160" s="202" t="s">
        <v>86</v>
      </c>
      <c r="AV160" s="15" t="s">
        <v>134</v>
      </c>
      <c r="AW160" s="15" t="s">
        <v>31</v>
      </c>
      <c r="AX160" s="15" t="s">
        <v>84</v>
      </c>
      <c r="AY160" s="202" t="s">
        <v>127</v>
      </c>
    </row>
    <row r="161" s="2" customFormat="1" ht="44.25" customHeight="1">
      <c r="A161" s="38"/>
      <c r="B161" s="171"/>
      <c r="C161" s="172" t="s">
        <v>175</v>
      </c>
      <c r="D161" s="172" t="s">
        <v>129</v>
      </c>
      <c r="E161" s="173" t="s">
        <v>341</v>
      </c>
      <c r="F161" s="174" t="s">
        <v>342</v>
      </c>
      <c r="G161" s="175" t="s">
        <v>132</v>
      </c>
      <c r="H161" s="176">
        <v>80.109999999999999</v>
      </c>
      <c r="I161" s="177"/>
      <c r="J161" s="178">
        <f>ROUND(I161*H161,2)</f>
        <v>0</v>
      </c>
      <c r="K161" s="174" t="s">
        <v>318</v>
      </c>
      <c r="L161" s="39"/>
      <c r="M161" s="179" t="s">
        <v>1</v>
      </c>
      <c r="N161" s="180" t="s">
        <v>41</v>
      </c>
      <c r="O161" s="77"/>
      <c r="P161" s="181">
        <f>O161*H161</f>
        <v>0</v>
      </c>
      <c r="Q161" s="181">
        <v>0.0086</v>
      </c>
      <c r="R161" s="181">
        <f>Q161*H161</f>
        <v>0.68894599999999995</v>
      </c>
      <c r="S161" s="181">
        <v>0</v>
      </c>
      <c r="T161" s="18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3" t="s">
        <v>134</v>
      </c>
      <c r="AT161" s="183" t="s">
        <v>129</v>
      </c>
      <c r="AU161" s="183" t="s">
        <v>86</v>
      </c>
      <c r="AY161" s="19" t="s">
        <v>127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9" t="s">
        <v>84</v>
      </c>
      <c r="BK161" s="184">
        <f>ROUND(I161*H161,2)</f>
        <v>0</v>
      </c>
      <c r="BL161" s="19" t="s">
        <v>134</v>
      </c>
      <c r="BM161" s="183" t="s">
        <v>343</v>
      </c>
    </row>
    <row r="162" s="13" customFormat="1">
      <c r="A162" s="13"/>
      <c r="B162" s="185"/>
      <c r="C162" s="13"/>
      <c r="D162" s="186" t="s">
        <v>136</v>
      </c>
      <c r="E162" s="187" t="s">
        <v>1</v>
      </c>
      <c r="F162" s="188" t="s">
        <v>137</v>
      </c>
      <c r="G162" s="13"/>
      <c r="H162" s="187" t="s">
        <v>1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136</v>
      </c>
      <c r="AU162" s="187" t="s">
        <v>86</v>
      </c>
      <c r="AV162" s="13" t="s">
        <v>84</v>
      </c>
      <c r="AW162" s="13" t="s">
        <v>31</v>
      </c>
      <c r="AX162" s="13" t="s">
        <v>76</v>
      </c>
      <c r="AY162" s="187" t="s">
        <v>127</v>
      </c>
    </row>
    <row r="163" s="14" customFormat="1">
      <c r="A163" s="14"/>
      <c r="B163" s="193"/>
      <c r="C163" s="14"/>
      <c r="D163" s="186" t="s">
        <v>136</v>
      </c>
      <c r="E163" s="194" t="s">
        <v>1</v>
      </c>
      <c r="F163" s="195" t="s">
        <v>310</v>
      </c>
      <c r="G163" s="14"/>
      <c r="H163" s="196">
        <v>54.899999999999999</v>
      </c>
      <c r="I163" s="197"/>
      <c r="J163" s="14"/>
      <c r="K163" s="14"/>
      <c r="L163" s="193"/>
      <c r="M163" s="198"/>
      <c r="N163" s="199"/>
      <c r="O163" s="199"/>
      <c r="P163" s="199"/>
      <c r="Q163" s="199"/>
      <c r="R163" s="199"/>
      <c r="S163" s="199"/>
      <c r="T163" s="20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4" t="s">
        <v>136</v>
      </c>
      <c r="AU163" s="194" t="s">
        <v>86</v>
      </c>
      <c r="AV163" s="14" t="s">
        <v>86</v>
      </c>
      <c r="AW163" s="14" t="s">
        <v>31</v>
      </c>
      <c r="AX163" s="14" t="s">
        <v>76</v>
      </c>
      <c r="AY163" s="194" t="s">
        <v>127</v>
      </c>
    </row>
    <row r="164" s="13" customFormat="1">
      <c r="A164" s="13"/>
      <c r="B164" s="185"/>
      <c r="C164" s="13"/>
      <c r="D164" s="186" t="s">
        <v>136</v>
      </c>
      <c r="E164" s="187" t="s">
        <v>1</v>
      </c>
      <c r="F164" s="188" t="s">
        <v>139</v>
      </c>
      <c r="G164" s="13"/>
      <c r="H164" s="187" t="s">
        <v>1</v>
      </c>
      <c r="I164" s="189"/>
      <c r="J164" s="13"/>
      <c r="K164" s="13"/>
      <c r="L164" s="185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136</v>
      </c>
      <c r="AU164" s="187" t="s">
        <v>86</v>
      </c>
      <c r="AV164" s="13" t="s">
        <v>84</v>
      </c>
      <c r="AW164" s="13" t="s">
        <v>31</v>
      </c>
      <c r="AX164" s="13" t="s">
        <v>76</v>
      </c>
      <c r="AY164" s="187" t="s">
        <v>127</v>
      </c>
    </row>
    <row r="165" s="14" customFormat="1">
      <c r="A165" s="14"/>
      <c r="B165" s="193"/>
      <c r="C165" s="14"/>
      <c r="D165" s="186" t="s">
        <v>136</v>
      </c>
      <c r="E165" s="194" t="s">
        <v>1</v>
      </c>
      <c r="F165" s="195" t="s">
        <v>311</v>
      </c>
      <c r="G165" s="14"/>
      <c r="H165" s="196">
        <v>8.5600000000000005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136</v>
      </c>
      <c r="AU165" s="194" t="s">
        <v>86</v>
      </c>
      <c r="AV165" s="14" t="s">
        <v>86</v>
      </c>
      <c r="AW165" s="14" t="s">
        <v>31</v>
      </c>
      <c r="AX165" s="14" t="s">
        <v>76</v>
      </c>
      <c r="AY165" s="194" t="s">
        <v>127</v>
      </c>
    </row>
    <row r="166" s="13" customFormat="1">
      <c r="A166" s="13"/>
      <c r="B166" s="185"/>
      <c r="C166" s="13"/>
      <c r="D166" s="186" t="s">
        <v>136</v>
      </c>
      <c r="E166" s="187" t="s">
        <v>1</v>
      </c>
      <c r="F166" s="188" t="s">
        <v>344</v>
      </c>
      <c r="G166" s="13"/>
      <c r="H166" s="187" t="s">
        <v>1</v>
      </c>
      <c r="I166" s="189"/>
      <c r="J166" s="13"/>
      <c r="K166" s="13"/>
      <c r="L166" s="185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136</v>
      </c>
      <c r="AU166" s="187" t="s">
        <v>86</v>
      </c>
      <c r="AV166" s="13" t="s">
        <v>84</v>
      </c>
      <c r="AW166" s="13" t="s">
        <v>31</v>
      </c>
      <c r="AX166" s="13" t="s">
        <v>76</v>
      </c>
      <c r="AY166" s="187" t="s">
        <v>127</v>
      </c>
    </row>
    <row r="167" s="14" customFormat="1">
      <c r="A167" s="14"/>
      <c r="B167" s="193"/>
      <c r="C167" s="14"/>
      <c r="D167" s="186" t="s">
        <v>136</v>
      </c>
      <c r="E167" s="194" t="s">
        <v>1</v>
      </c>
      <c r="F167" s="195" t="s">
        <v>345</v>
      </c>
      <c r="G167" s="14"/>
      <c r="H167" s="196">
        <v>16.649999999999999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136</v>
      </c>
      <c r="AU167" s="194" t="s">
        <v>86</v>
      </c>
      <c r="AV167" s="14" t="s">
        <v>86</v>
      </c>
      <c r="AW167" s="14" t="s">
        <v>31</v>
      </c>
      <c r="AX167" s="14" t="s">
        <v>76</v>
      </c>
      <c r="AY167" s="194" t="s">
        <v>127</v>
      </c>
    </row>
    <row r="168" s="15" customFormat="1">
      <c r="A168" s="15"/>
      <c r="B168" s="201"/>
      <c r="C168" s="15"/>
      <c r="D168" s="186" t="s">
        <v>136</v>
      </c>
      <c r="E168" s="202" t="s">
        <v>1</v>
      </c>
      <c r="F168" s="203" t="s">
        <v>143</v>
      </c>
      <c r="G168" s="15"/>
      <c r="H168" s="204">
        <v>80.109999999999999</v>
      </c>
      <c r="I168" s="205"/>
      <c r="J168" s="15"/>
      <c r="K168" s="15"/>
      <c r="L168" s="201"/>
      <c r="M168" s="206"/>
      <c r="N168" s="207"/>
      <c r="O168" s="207"/>
      <c r="P168" s="207"/>
      <c r="Q168" s="207"/>
      <c r="R168" s="207"/>
      <c r="S168" s="207"/>
      <c r="T168" s="20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2" t="s">
        <v>136</v>
      </c>
      <c r="AU168" s="202" t="s">
        <v>86</v>
      </c>
      <c r="AV168" s="15" t="s">
        <v>134</v>
      </c>
      <c r="AW168" s="15" t="s">
        <v>31</v>
      </c>
      <c r="AX168" s="15" t="s">
        <v>84</v>
      </c>
      <c r="AY168" s="202" t="s">
        <v>127</v>
      </c>
    </row>
    <row r="169" s="2" customFormat="1" ht="24.15" customHeight="1">
      <c r="A169" s="38"/>
      <c r="B169" s="171"/>
      <c r="C169" s="209" t="s">
        <v>183</v>
      </c>
      <c r="D169" s="209" t="s">
        <v>171</v>
      </c>
      <c r="E169" s="210" t="s">
        <v>346</v>
      </c>
      <c r="F169" s="211" t="s">
        <v>347</v>
      </c>
      <c r="G169" s="212" t="s">
        <v>132</v>
      </c>
      <c r="H169" s="213">
        <v>88.120999999999995</v>
      </c>
      <c r="I169" s="214"/>
      <c r="J169" s="215">
        <f>ROUND(I169*H169,2)</f>
        <v>0</v>
      </c>
      <c r="K169" s="211" t="s">
        <v>318</v>
      </c>
      <c r="L169" s="216"/>
      <c r="M169" s="217" t="s">
        <v>1</v>
      </c>
      <c r="N169" s="218" t="s">
        <v>41</v>
      </c>
      <c r="O169" s="77"/>
      <c r="P169" s="181">
        <f>O169*H169</f>
        <v>0</v>
      </c>
      <c r="Q169" s="181">
        <v>0.0047999999999999996</v>
      </c>
      <c r="R169" s="181">
        <f>Q169*H169</f>
        <v>0.42298079999999993</v>
      </c>
      <c r="S169" s="181">
        <v>0</v>
      </c>
      <c r="T169" s="18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3" t="s">
        <v>175</v>
      </c>
      <c r="AT169" s="183" t="s">
        <v>171</v>
      </c>
      <c r="AU169" s="183" t="s">
        <v>86</v>
      </c>
      <c r="AY169" s="19" t="s">
        <v>127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9" t="s">
        <v>84</v>
      </c>
      <c r="BK169" s="184">
        <f>ROUND(I169*H169,2)</f>
        <v>0</v>
      </c>
      <c r="BL169" s="19" t="s">
        <v>134</v>
      </c>
      <c r="BM169" s="183" t="s">
        <v>348</v>
      </c>
    </row>
    <row r="170" s="13" customFormat="1">
      <c r="A170" s="13"/>
      <c r="B170" s="185"/>
      <c r="C170" s="13"/>
      <c r="D170" s="186" t="s">
        <v>136</v>
      </c>
      <c r="E170" s="187" t="s">
        <v>1</v>
      </c>
      <c r="F170" s="188" t="s">
        <v>137</v>
      </c>
      <c r="G170" s="13"/>
      <c r="H170" s="187" t="s">
        <v>1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7" t="s">
        <v>136</v>
      </c>
      <c r="AU170" s="187" t="s">
        <v>86</v>
      </c>
      <c r="AV170" s="13" t="s">
        <v>84</v>
      </c>
      <c r="AW170" s="13" t="s">
        <v>31</v>
      </c>
      <c r="AX170" s="13" t="s">
        <v>76</v>
      </c>
      <c r="AY170" s="187" t="s">
        <v>127</v>
      </c>
    </row>
    <row r="171" s="14" customFormat="1">
      <c r="A171" s="14"/>
      <c r="B171" s="193"/>
      <c r="C171" s="14"/>
      <c r="D171" s="186" t="s">
        <v>136</v>
      </c>
      <c r="E171" s="194" t="s">
        <v>1</v>
      </c>
      <c r="F171" s="195" t="s">
        <v>349</v>
      </c>
      <c r="G171" s="14"/>
      <c r="H171" s="196">
        <v>60.390000000000001</v>
      </c>
      <c r="I171" s="197"/>
      <c r="J171" s="14"/>
      <c r="K171" s="14"/>
      <c r="L171" s="193"/>
      <c r="M171" s="198"/>
      <c r="N171" s="199"/>
      <c r="O171" s="199"/>
      <c r="P171" s="199"/>
      <c r="Q171" s="199"/>
      <c r="R171" s="199"/>
      <c r="S171" s="199"/>
      <c r="T171" s="20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4" t="s">
        <v>136</v>
      </c>
      <c r="AU171" s="194" t="s">
        <v>86</v>
      </c>
      <c r="AV171" s="14" t="s">
        <v>86</v>
      </c>
      <c r="AW171" s="14" t="s">
        <v>31</v>
      </c>
      <c r="AX171" s="14" t="s">
        <v>76</v>
      </c>
      <c r="AY171" s="194" t="s">
        <v>127</v>
      </c>
    </row>
    <row r="172" s="13" customFormat="1">
      <c r="A172" s="13"/>
      <c r="B172" s="185"/>
      <c r="C172" s="13"/>
      <c r="D172" s="186" t="s">
        <v>136</v>
      </c>
      <c r="E172" s="187" t="s">
        <v>1</v>
      </c>
      <c r="F172" s="188" t="s">
        <v>139</v>
      </c>
      <c r="G172" s="13"/>
      <c r="H172" s="187" t="s">
        <v>1</v>
      </c>
      <c r="I172" s="189"/>
      <c r="J172" s="13"/>
      <c r="K172" s="13"/>
      <c r="L172" s="185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136</v>
      </c>
      <c r="AU172" s="187" t="s">
        <v>86</v>
      </c>
      <c r="AV172" s="13" t="s">
        <v>84</v>
      </c>
      <c r="AW172" s="13" t="s">
        <v>31</v>
      </c>
      <c r="AX172" s="13" t="s">
        <v>76</v>
      </c>
      <c r="AY172" s="187" t="s">
        <v>127</v>
      </c>
    </row>
    <row r="173" s="14" customFormat="1">
      <c r="A173" s="14"/>
      <c r="B173" s="193"/>
      <c r="C173" s="14"/>
      <c r="D173" s="186" t="s">
        <v>136</v>
      </c>
      <c r="E173" s="194" t="s">
        <v>1</v>
      </c>
      <c r="F173" s="195" t="s">
        <v>350</v>
      </c>
      <c r="G173" s="14"/>
      <c r="H173" s="196">
        <v>9.4160000000000004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136</v>
      </c>
      <c r="AU173" s="194" t="s">
        <v>86</v>
      </c>
      <c r="AV173" s="14" t="s">
        <v>86</v>
      </c>
      <c r="AW173" s="14" t="s">
        <v>31</v>
      </c>
      <c r="AX173" s="14" t="s">
        <v>76</v>
      </c>
      <c r="AY173" s="194" t="s">
        <v>127</v>
      </c>
    </row>
    <row r="174" s="13" customFormat="1">
      <c r="A174" s="13"/>
      <c r="B174" s="185"/>
      <c r="C174" s="13"/>
      <c r="D174" s="186" t="s">
        <v>136</v>
      </c>
      <c r="E174" s="187" t="s">
        <v>1</v>
      </c>
      <c r="F174" s="188" t="s">
        <v>344</v>
      </c>
      <c r="G174" s="13"/>
      <c r="H174" s="187" t="s">
        <v>1</v>
      </c>
      <c r="I174" s="189"/>
      <c r="J174" s="13"/>
      <c r="K174" s="13"/>
      <c r="L174" s="185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136</v>
      </c>
      <c r="AU174" s="187" t="s">
        <v>86</v>
      </c>
      <c r="AV174" s="13" t="s">
        <v>84</v>
      </c>
      <c r="AW174" s="13" t="s">
        <v>31</v>
      </c>
      <c r="AX174" s="13" t="s">
        <v>76</v>
      </c>
      <c r="AY174" s="187" t="s">
        <v>127</v>
      </c>
    </row>
    <row r="175" s="14" customFormat="1">
      <c r="A175" s="14"/>
      <c r="B175" s="193"/>
      <c r="C175" s="14"/>
      <c r="D175" s="186" t="s">
        <v>136</v>
      </c>
      <c r="E175" s="194" t="s">
        <v>1</v>
      </c>
      <c r="F175" s="195" t="s">
        <v>351</v>
      </c>
      <c r="G175" s="14"/>
      <c r="H175" s="196">
        <v>18.315000000000001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136</v>
      </c>
      <c r="AU175" s="194" t="s">
        <v>86</v>
      </c>
      <c r="AV175" s="14" t="s">
        <v>86</v>
      </c>
      <c r="AW175" s="14" t="s">
        <v>31</v>
      </c>
      <c r="AX175" s="14" t="s">
        <v>76</v>
      </c>
      <c r="AY175" s="194" t="s">
        <v>127</v>
      </c>
    </row>
    <row r="176" s="15" customFormat="1">
      <c r="A176" s="15"/>
      <c r="B176" s="201"/>
      <c r="C176" s="15"/>
      <c r="D176" s="186" t="s">
        <v>136</v>
      </c>
      <c r="E176" s="202" t="s">
        <v>1</v>
      </c>
      <c r="F176" s="203" t="s">
        <v>143</v>
      </c>
      <c r="G176" s="15"/>
      <c r="H176" s="204">
        <v>88.120999999999995</v>
      </c>
      <c r="I176" s="205"/>
      <c r="J176" s="15"/>
      <c r="K176" s="15"/>
      <c r="L176" s="201"/>
      <c r="M176" s="206"/>
      <c r="N176" s="207"/>
      <c r="O176" s="207"/>
      <c r="P176" s="207"/>
      <c r="Q176" s="207"/>
      <c r="R176" s="207"/>
      <c r="S176" s="207"/>
      <c r="T176" s="20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2" t="s">
        <v>136</v>
      </c>
      <c r="AU176" s="202" t="s">
        <v>86</v>
      </c>
      <c r="AV176" s="15" t="s">
        <v>134</v>
      </c>
      <c r="AW176" s="15" t="s">
        <v>31</v>
      </c>
      <c r="AX176" s="15" t="s">
        <v>84</v>
      </c>
      <c r="AY176" s="202" t="s">
        <v>127</v>
      </c>
    </row>
    <row r="177" s="2" customFormat="1" ht="44.25" customHeight="1">
      <c r="A177" s="38"/>
      <c r="B177" s="171"/>
      <c r="C177" s="172" t="s">
        <v>192</v>
      </c>
      <c r="D177" s="172" t="s">
        <v>129</v>
      </c>
      <c r="E177" s="173" t="s">
        <v>341</v>
      </c>
      <c r="F177" s="174" t="s">
        <v>342</v>
      </c>
      <c r="G177" s="175" t="s">
        <v>132</v>
      </c>
      <c r="H177" s="176">
        <v>32.515999999999998</v>
      </c>
      <c r="I177" s="177"/>
      <c r="J177" s="178">
        <f>ROUND(I177*H177,2)</f>
        <v>0</v>
      </c>
      <c r="K177" s="174" t="s">
        <v>318</v>
      </c>
      <c r="L177" s="39"/>
      <c r="M177" s="179" t="s">
        <v>1</v>
      </c>
      <c r="N177" s="180" t="s">
        <v>41</v>
      </c>
      <c r="O177" s="77"/>
      <c r="P177" s="181">
        <f>O177*H177</f>
        <v>0</v>
      </c>
      <c r="Q177" s="181">
        <v>0.0086</v>
      </c>
      <c r="R177" s="181">
        <f>Q177*H177</f>
        <v>0.27963759999999999</v>
      </c>
      <c r="S177" s="181">
        <v>0</v>
      </c>
      <c r="T177" s="18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3" t="s">
        <v>134</v>
      </c>
      <c r="AT177" s="183" t="s">
        <v>129</v>
      </c>
      <c r="AU177" s="183" t="s">
        <v>86</v>
      </c>
      <c r="AY177" s="19" t="s">
        <v>127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9" t="s">
        <v>84</v>
      </c>
      <c r="BK177" s="184">
        <f>ROUND(I177*H177,2)</f>
        <v>0</v>
      </c>
      <c r="BL177" s="19" t="s">
        <v>134</v>
      </c>
      <c r="BM177" s="183" t="s">
        <v>352</v>
      </c>
    </row>
    <row r="178" s="13" customFormat="1">
      <c r="A178" s="13"/>
      <c r="B178" s="185"/>
      <c r="C178" s="13"/>
      <c r="D178" s="186" t="s">
        <v>136</v>
      </c>
      <c r="E178" s="187" t="s">
        <v>1</v>
      </c>
      <c r="F178" s="188" t="s">
        <v>353</v>
      </c>
      <c r="G178" s="13"/>
      <c r="H178" s="187" t="s">
        <v>1</v>
      </c>
      <c r="I178" s="189"/>
      <c r="J178" s="13"/>
      <c r="K178" s="13"/>
      <c r="L178" s="185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136</v>
      </c>
      <c r="AU178" s="187" t="s">
        <v>86</v>
      </c>
      <c r="AV178" s="13" t="s">
        <v>84</v>
      </c>
      <c r="AW178" s="13" t="s">
        <v>31</v>
      </c>
      <c r="AX178" s="13" t="s">
        <v>76</v>
      </c>
      <c r="AY178" s="187" t="s">
        <v>127</v>
      </c>
    </row>
    <row r="179" s="14" customFormat="1">
      <c r="A179" s="14"/>
      <c r="B179" s="193"/>
      <c r="C179" s="14"/>
      <c r="D179" s="186" t="s">
        <v>136</v>
      </c>
      <c r="E179" s="194" t="s">
        <v>1</v>
      </c>
      <c r="F179" s="195" t="s">
        <v>354</v>
      </c>
      <c r="G179" s="14"/>
      <c r="H179" s="196">
        <v>22.638000000000002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136</v>
      </c>
      <c r="AU179" s="194" t="s">
        <v>86</v>
      </c>
      <c r="AV179" s="14" t="s">
        <v>86</v>
      </c>
      <c r="AW179" s="14" t="s">
        <v>31</v>
      </c>
      <c r="AX179" s="14" t="s">
        <v>76</v>
      </c>
      <c r="AY179" s="194" t="s">
        <v>127</v>
      </c>
    </row>
    <row r="180" s="14" customFormat="1">
      <c r="A180" s="14"/>
      <c r="B180" s="193"/>
      <c r="C180" s="14"/>
      <c r="D180" s="186" t="s">
        <v>136</v>
      </c>
      <c r="E180" s="194" t="s">
        <v>1</v>
      </c>
      <c r="F180" s="195" t="s">
        <v>355</v>
      </c>
      <c r="G180" s="14"/>
      <c r="H180" s="196">
        <v>9.8780000000000001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136</v>
      </c>
      <c r="AU180" s="194" t="s">
        <v>86</v>
      </c>
      <c r="AV180" s="14" t="s">
        <v>86</v>
      </c>
      <c r="AW180" s="14" t="s">
        <v>31</v>
      </c>
      <c r="AX180" s="14" t="s">
        <v>76</v>
      </c>
      <c r="AY180" s="194" t="s">
        <v>127</v>
      </c>
    </row>
    <row r="181" s="15" customFormat="1">
      <c r="A181" s="15"/>
      <c r="B181" s="201"/>
      <c r="C181" s="15"/>
      <c r="D181" s="186" t="s">
        <v>136</v>
      </c>
      <c r="E181" s="202" t="s">
        <v>1</v>
      </c>
      <c r="F181" s="203" t="s">
        <v>143</v>
      </c>
      <c r="G181" s="15"/>
      <c r="H181" s="204">
        <v>32.515999999999998</v>
      </c>
      <c r="I181" s="205"/>
      <c r="J181" s="15"/>
      <c r="K181" s="15"/>
      <c r="L181" s="201"/>
      <c r="M181" s="206"/>
      <c r="N181" s="207"/>
      <c r="O181" s="207"/>
      <c r="P181" s="207"/>
      <c r="Q181" s="207"/>
      <c r="R181" s="207"/>
      <c r="S181" s="207"/>
      <c r="T181" s="20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2" t="s">
        <v>136</v>
      </c>
      <c r="AU181" s="202" t="s">
        <v>86</v>
      </c>
      <c r="AV181" s="15" t="s">
        <v>134</v>
      </c>
      <c r="AW181" s="15" t="s">
        <v>31</v>
      </c>
      <c r="AX181" s="15" t="s">
        <v>84</v>
      </c>
      <c r="AY181" s="202" t="s">
        <v>127</v>
      </c>
    </row>
    <row r="182" s="2" customFormat="1" ht="24.15" customHeight="1">
      <c r="A182" s="38"/>
      <c r="B182" s="171"/>
      <c r="C182" s="209" t="s">
        <v>196</v>
      </c>
      <c r="D182" s="209" t="s">
        <v>171</v>
      </c>
      <c r="E182" s="210" t="s">
        <v>356</v>
      </c>
      <c r="F182" s="211" t="s">
        <v>357</v>
      </c>
      <c r="G182" s="212" t="s">
        <v>132</v>
      </c>
      <c r="H182" s="213">
        <v>35.768000000000001</v>
      </c>
      <c r="I182" s="214"/>
      <c r="J182" s="215">
        <f>ROUND(I182*H182,2)</f>
        <v>0</v>
      </c>
      <c r="K182" s="211" t="s">
        <v>318</v>
      </c>
      <c r="L182" s="216"/>
      <c r="M182" s="217" t="s">
        <v>1</v>
      </c>
      <c r="N182" s="218" t="s">
        <v>41</v>
      </c>
      <c r="O182" s="77"/>
      <c r="P182" s="181">
        <f>O182*H182</f>
        <v>0</v>
      </c>
      <c r="Q182" s="181">
        <v>0.0047999999999999996</v>
      </c>
      <c r="R182" s="181">
        <f>Q182*H182</f>
        <v>0.17168639999999999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175</v>
      </c>
      <c r="AT182" s="183" t="s">
        <v>171</v>
      </c>
      <c r="AU182" s="183" t="s">
        <v>86</v>
      </c>
      <c r="AY182" s="19" t="s">
        <v>127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134</v>
      </c>
      <c r="BM182" s="183" t="s">
        <v>358</v>
      </c>
    </row>
    <row r="183" s="13" customFormat="1">
      <c r="A183" s="13"/>
      <c r="B183" s="185"/>
      <c r="C183" s="13"/>
      <c r="D183" s="186" t="s">
        <v>136</v>
      </c>
      <c r="E183" s="187" t="s">
        <v>1</v>
      </c>
      <c r="F183" s="188" t="s">
        <v>359</v>
      </c>
      <c r="G183" s="13"/>
      <c r="H183" s="187" t="s">
        <v>1</v>
      </c>
      <c r="I183" s="189"/>
      <c r="J183" s="13"/>
      <c r="K183" s="13"/>
      <c r="L183" s="185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136</v>
      </c>
      <c r="AU183" s="187" t="s">
        <v>86</v>
      </c>
      <c r="AV183" s="13" t="s">
        <v>84</v>
      </c>
      <c r="AW183" s="13" t="s">
        <v>31</v>
      </c>
      <c r="AX183" s="13" t="s">
        <v>76</v>
      </c>
      <c r="AY183" s="187" t="s">
        <v>127</v>
      </c>
    </row>
    <row r="184" s="14" customFormat="1">
      <c r="A184" s="14"/>
      <c r="B184" s="193"/>
      <c r="C184" s="14"/>
      <c r="D184" s="186" t="s">
        <v>136</v>
      </c>
      <c r="E184" s="194" t="s">
        <v>1</v>
      </c>
      <c r="F184" s="195" t="s">
        <v>360</v>
      </c>
      <c r="G184" s="14"/>
      <c r="H184" s="196">
        <v>24.902000000000001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136</v>
      </c>
      <c r="AU184" s="194" t="s">
        <v>86</v>
      </c>
      <c r="AV184" s="14" t="s">
        <v>86</v>
      </c>
      <c r="AW184" s="14" t="s">
        <v>31</v>
      </c>
      <c r="AX184" s="14" t="s">
        <v>76</v>
      </c>
      <c r="AY184" s="194" t="s">
        <v>127</v>
      </c>
    </row>
    <row r="185" s="14" customFormat="1">
      <c r="A185" s="14"/>
      <c r="B185" s="193"/>
      <c r="C185" s="14"/>
      <c r="D185" s="186" t="s">
        <v>136</v>
      </c>
      <c r="E185" s="194" t="s">
        <v>1</v>
      </c>
      <c r="F185" s="195" t="s">
        <v>361</v>
      </c>
      <c r="G185" s="14"/>
      <c r="H185" s="196">
        <v>10.866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136</v>
      </c>
      <c r="AU185" s="194" t="s">
        <v>86</v>
      </c>
      <c r="AV185" s="14" t="s">
        <v>86</v>
      </c>
      <c r="AW185" s="14" t="s">
        <v>31</v>
      </c>
      <c r="AX185" s="14" t="s">
        <v>76</v>
      </c>
      <c r="AY185" s="194" t="s">
        <v>127</v>
      </c>
    </row>
    <row r="186" s="15" customFormat="1">
      <c r="A186" s="15"/>
      <c r="B186" s="201"/>
      <c r="C186" s="15"/>
      <c r="D186" s="186" t="s">
        <v>136</v>
      </c>
      <c r="E186" s="202" t="s">
        <v>1</v>
      </c>
      <c r="F186" s="203" t="s">
        <v>143</v>
      </c>
      <c r="G186" s="15"/>
      <c r="H186" s="204">
        <v>35.768000000000001</v>
      </c>
      <c r="I186" s="205"/>
      <c r="J186" s="15"/>
      <c r="K186" s="15"/>
      <c r="L186" s="201"/>
      <c r="M186" s="206"/>
      <c r="N186" s="207"/>
      <c r="O186" s="207"/>
      <c r="P186" s="207"/>
      <c r="Q186" s="207"/>
      <c r="R186" s="207"/>
      <c r="S186" s="207"/>
      <c r="T186" s="20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2" t="s">
        <v>136</v>
      </c>
      <c r="AU186" s="202" t="s">
        <v>86</v>
      </c>
      <c r="AV186" s="15" t="s">
        <v>134</v>
      </c>
      <c r="AW186" s="15" t="s">
        <v>31</v>
      </c>
      <c r="AX186" s="15" t="s">
        <v>84</v>
      </c>
      <c r="AY186" s="202" t="s">
        <v>127</v>
      </c>
    </row>
    <row r="187" s="2" customFormat="1" ht="44.25" customHeight="1">
      <c r="A187" s="38"/>
      <c r="B187" s="171"/>
      <c r="C187" s="172" t="s">
        <v>203</v>
      </c>
      <c r="D187" s="172" t="s">
        <v>129</v>
      </c>
      <c r="E187" s="173" t="s">
        <v>362</v>
      </c>
      <c r="F187" s="174" t="s">
        <v>363</v>
      </c>
      <c r="G187" s="175" t="s">
        <v>132</v>
      </c>
      <c r="H187" s="176">
        <v>36.960000000000001</v>
      </c>
      <c r="I187" s="177"/>
      <c r="J187" s="178">
        <f>ROUND(I187*H187,2)</f>
        <v>0</v>
      </c>
      <c r="K187" s="174" t="s">
        <v>133</v>
      </c>
      <c r="L187" s="39"/>
      <c r="M187" s="179" t="s">
        <v>1</v>
      </c>
      <c r="N187" s="180" t="s">
        <v>41</v>
      </c>
      <c r="O187" s="77"/>
      <c r="P187" s="181">
        <f>O187*H187</f>
        <v>0</v>
      </c>
      <c r="Q187" s="181">
        <v>0.0083499999999999998</v>
      </c>
      <c r="R187" s="181">
        <f>Q187*H187</f>
        <v>0.308616</v>
      </c>
      <c r="S187" s="181">
        <v>0</v>
      </c>
      <c r="T187" s="18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3" t="s">
        <v>134</v>
      </c>
      <c r="AT187" s="183" t="s">
        <v>129</v>
      </c>
      <c r="AU187" s="183" t="s">
        <v>86</v>
      </c>
      <c r="AY187" s="19" t="s">
        <v>127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9" t="s">
        <v>84</v>
      </c>
      <c r="BK187" s="184">
        <f>ROUND(I187*H187,2)</f>
        <v>0</v>
      </c>
      <c r="BL187" s="19" t="s">
        <v>134</v>
      </c>
      <c r="BM187" s="183" t="s">
        <v>364</v>
      </c>
    </row>
    <row r="188" s="13" customFormat="1">
      <c r="A188" s="13"/>
      <c r="B188" s="185"/>
      <c r="C188" s="13"/>
      <c r="D188" s="186" t="s">
        <v>136</v>
      </c>
      <c r="E188" s="187" t="s">
        <v>1</v>
      </c>
      <c r="F188" s="188" t="s">
        <v>365</v>
      </c>
      <c r="G188" s="13"/>
      <c r="H188" s="187" t="s">
        <v>1</v>
      </c>
      <c r="I188" s="189"/>
      <c r="J188" s="13"/>
      <c r="K188" s="13"/>
      <c r="L188" s="185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7" t="s">
        <v>136</v>
      </c>
      <c r="AU188" s="187" t="s">
        <v>86</v>
      </c>
      <c r="AV188" s="13" t="s">
        <v>84</v>
      </c>
      <c r="AW188" s="13" t="s">
        <v>31</v>
      </c>
      <c r="AX188" s="13" t="s">
        <v>76</v>
      </c>
      <c r="AY188" s="187" t="s">
        <v>127</v>
      </c>
    </row>
    <row r="189" s="14" customFormat="1">
      <c r="A189" s="14"/>
      <c r="B189" s="193"/>
      <c r="C189" s="14"/>
      <c r="D189" s="186" t="s">
        <v>136</v>
      </c>
      <c r="E189" s="194" t="s">
        <v>1</v>
      </c>
      <c r="F189" s="195" t="s">
        <v>366</v>
      </c>
      <c r="G189" s="14"/>
      <c r="H189" s="196">
        <v>36.960000000000001</v>
      </c>
      <c r="I189" s="197"/>
      <c r="J189" s="14"/>
      <c r="K189" s="14"/>
      <c r="L189" s="193"/>
      <c r="M189" s="198"/>
      <c r="N189" s="199"/>
      <c r="O189" s="199"/>
      <c r="P189" s="199"/>
      <c r="Q189" s="199"/>
      <c r="R189" s="199"/>
      <c r="S189" s="199"/>
      <c r="T189" s="20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4" t="s">
        <v>136</v>
      </c>
      <c r="AU189" s="194" t="s">
        <v>86</v>
      </c>
      <c r="AV189" s="14" t="s">
        <v>86</v>
      </c>
      <c r="AW189" s="14" t="s">
        <v>31</v>
      </c>
      <c r="AX189" s="14" t="s">
        <v>76</v>
      </c>
      <c r="AY189" s="194" t="s">
        <v>127</v>
      </c>
    </row>
    <row r="190" s="15" customFormat="1">
      <c r="A190" s="15"/>
      <c r="B190" s="201"/>
      <c r="C190" s="15"/>
      <c r="D190" s="186" t="s">
        <v>136</v>
      </c>
      <c r="E190" s="202" t="s">
        <v>1</v>
      </c>
      <c r="F190" s="203" t="s">
        <v>143</v>
      </c>
      <c r="G190" s="15"/>
      <c r="H190" s="204">
        <v>36.960000000000001</v>
      </c>
      <c r="I190" s="205"/>
      <c r="J190" s="15"/>
      <c r="K190" s="15"/>
      <c r="L190" s="201"/>
      <c r="M190" s="206"/>
      <c r="N190" s="207"/>
      <c r="O190" s="207"/>
      <c r="P190" s="207"/>
      <c r="Q190" s="207"/>
      <c r="R190" s="207"/>
      <c r="S190" s="207"/>
      <c r="T190" s="20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2" t="s">
        <v>136</v>
      </c>
      <c r="AU190" s="202" t="s">
        <v>86</v>
      </c>
      <c r="AV190" s="15" t="s">
        <v>134</v>
      </c>
      <c r="AW190" s="15" t="s">
        <v>31</v>
      </c>
      <c r="AX190" s="15" t="s">
        <v>84</v>
      </c>
      <c r="AY190" s="202" t="s">
        <v>127</v>
      </c>
    </row>
    <row r="191" s="2" customFormat="1" ht="16.5" customHeight="1">
      <c r="A191" s="38"/>
      <c r="B191" s="171"/>
      <c r="C191" s="209" t="s">
        <v>208</v>
      </c>
      <c r="D191" s="209" t="s">
        <v>171</v>
      </c>
      <c r="E191" s="210" t="s">
        <v>367</v>
      </c>
      <c r="F191" s="211" t="s">
        <v>368</v>
      </c>
      <c r="G191" s="212" t="s">
        <v>132</v>
      </c>
      <c r="H191" s="213">
        <v>40.655999999999999</v>
      </c>
      <c r="I191" s="214"/>
      <c r="J191" s="215">
        <f>ROUND(I191*H191,2)</f>
        <v>0</v>
      </c>
      <c r="K191" s="211" t="s">
        <v>133</v>
      </c>
      <c r="L191" s="216"/>
      <c r="M191" s="217" t="s">
        <v>1</v>
      </c>
      <c r="N191" s="218" t="s">
        <v>41</v>
      </c>
      <c r="O191" s="77"/>
      <c r="P191" s="181">
        <f>O191*H191</f>
        <v>0</v>
      </c>
      <c r="Q191" s="181">
        <v>0.00059999999999999995</v>
      </c>
      <c r="R191" s="181">
        <f>Q191*H191</f>
        <v>0.024393599999999998</v>
      </c>
      <c r="S191" s="181">
        <v>0</v>
      </c>
      <c r="T191" s="18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3" t="s">
        <v>175</v>
      </c>
      <c r="AT191" s="183" t="s">
        <v>171</v>
      </c>
      <c r="AU191" s="183" t="s">
        <v>86</v>
      </c>
      <c r="AY191" s="19" t="s">
        <v>127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9" t="s">
        <v>84</v>
      </c>
      <c r="BK191" s="184">
        <f>ROUND(I191*H191,2)</f>
        <v>0</v>
      </c>
      <c r="BL191" s="19" t="s">
        <v>134</v>
      </c>
      <c r="BM191" s="183" t="s">
        <v>369</v>
      </c>
    </row>
    <row r="192" s="13" customFormat="1">
      <c r="A192" s="13"/>
      <c r="B192" s="185"/>
      <c r="C192" s="13"/>
      <c r="D192" s="186" t="s">
        <v>136</v>
      </c>
      <c r="E192" s="187" t="s">
        <v>1</v>
      </c>
      <c r="F192" s="188" t="s">
        <v>365</v>
      </c>
      <c r="G192" s="13"/>
      <c r="H192" s="187" t="s">
        <v>1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136</v>
      </c>
      <c r="AU192" s="187" t="s">
        <v>86</v>
      </c>
      <c r="AV192" s="13" t="s">
        <v>84</v>
      </c>
      <c r="AW192" s="13" t="s">
        <v>31</v>
      </c>
      <c r="AX192" s="13" t="s">
        <v>76</v>
      </c>
      <c r="AY192" s="187" t="s">
        <v>127</v>
      </c>
    </row>
    <row r="193" s="14" customFormat="1">
      <c r="A193" s="14"/>
      <c r="B193" s="193"/>
      <c r="C193" s="14"/>
      <c r="D193" s="186" t="s">
        <v>136</v>
      </c>
      <c r="E193" s="194" t="s">
        <v>1</v>
      </c>
      <c r="F193" s="195" t="s">
        <v>370</v>
      </c>
      <c r="G193" s="14"/>
      <c r="H193" s="196">
        <v>40.655999999999999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136</v>
      </c>
      <c r="AU193" s="194" t="s">
        <v>86</v>
      </c>
      <c r="AV193" s="14" t="s">
        <v>86</v>
      </c>
      <c r="AW193" s="14" t="s">
        <v>31</v>
      </c>
      <c r="AX193" s="14" t="s">
        <v>76</v>
      </c>
      <c r="AY193" s="194" t="s">
        <v>127</v>
      </c>
    </row>
    <row r="194" s="15" customFormat="1">
      <c r="A194" s="15"/>
      <c r="B194" s="201"/>
      <c r="C194" s="15"/>
      <c r="D194" s="186" t="s">
        <v>136</v>
      </c>
      <c r="E194" s="202" t="s">
        <v>1</v>
      </c>
      <c r="F194" s="203" t="s">
        <v>143</v>
      </c>
      <c r="G194" s="15"/>
      <c r="H194" s="204">
        <v>40.655999999999999</v>
      </c>
      <c r="I194" s="205"/>
      <c r="J194" s="15"/>
      <c r="K194" s="15"/>
      <c r="L194" s="201"/>
      <c r="M194" s="206"/>
      <c r="N194" s="207"/>
      <c r="O194" s="207"/>
      <c r="P194" s="207"/>
      <c r="Q194" s="207"/>
      <c r="R194" s="207"/>
      <c r="S194" s="207"/>
      <c r="T194" s="20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02" t="s">
        <v>136</v>
      </c>
      <c r="AU194" s="202" t="s">
        <v>86</v>
      </c>
      <c r="AV194" s="15" t="s">
        <v>134</v>
      </c>
      <c r="AW194" s="15" t="s">
        <v>31</v>
      </c>
      <c r="AX194" s="15" t="s">
        <v>84</v>
      </c>
      <c r="AY194" s="202" t="s">
        <v>127</v>
      </c>
    </row>
    <row r="195" s="2" customFormat="1" ht="44.25" customHeight="1">
      <c r="A195" s="38"/>
      <c r="B195" s="171"/>
      <c r="C195" s="172" t="s">
        <v>216</v>
      </c>
      <c r="D195" s="172" t="s">
        <v>129</v>
      </c>
      <c r="E195" s="173" t="s">
        <v>341</v>
      </c>
      <c r="F195" s="174" t="s">
        <v>342</v>
      </c>
      <c r="G195" s="175" t="s">
        <v>132</v>
      </c>
      <c r="H195" s="176">
        <v>540.26199999999994</v>
      </c>
      <c r="I195" s="177"/>
      <c r="J195" s="178">
        <f>ROUND(I195*H195,2)</f>
        <v>0</v>
      </c>
      <c r="K195" s="174" t="s">
        <v>318</v>
      </c>
      <c r="L195" s="39"/>
      <c r="M195" s="179" t="s">
        <v>1</v>
      </c>
      <c r="N195" s="180" t="s">
        <v>41</v>
      </c>
      <c r="O195" s="77"/>
      <c r="P195" s="181">
        <f>O195*H195</f>
        <v>0</v>
      </c>
      <c r="Q195" s="181">
        <v>0.0086</v>
      </c>
      <c r="R195" s="181">
        <f>Q195*H195</f>
        <v>4.6462531999999994</v>
      </c>
      <c r="S195" s="181">
        <v>0</v>
      </c>
      <c r="T195" s="18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3" t="s">
        <v>134</v>
      </c>
      <c r="AT195" s="183" t="s">
        <v>129</v>
      </c>
      <c r="AU195" s="183" t="s">
        <v>86</v>
      </c>
      <c r="AY195" s="19" t="s">
        <v>127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9" t="s">
        <v>84</v>
      </c>
      <c r="BK195" s="184">
        <f>ROUND(I195*H195,2)</f>
        <v>0</v>
      </c>
      <c r="BL195" s="19" t="s">
        <v>134</v>
      </c>
      <c r="BM195" s="183" t="s">
        <v>371</v>
      </c>
    </row>
    <row r="196" s="13" customFormat="1">
      <c r="A196" s="13"/>
      <c r="B196" s="185"/>
      <c r="C196" s="13"/>
      <c r="D196" s="186" t="s">
        <v>136</v>
      </c>
      <c r="E196" s="187" t="s">
        <v>1</v>
      </c>
      <c r="F196" s="188" t="s">
        <v>372</v>
      </c>
      <c r="G196" s="13"/>
      <c r="H196" s="187" t="s">
        <v>1</v>
      </c>
      <c r="I196" s="189"/>
      <c r="J196" s="13"/>
      <c r="K196" s="13"/>
      <c r="L196" s="185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136</v>
      </c>
      <c r="AU196" s="187" t="s">
        <v>86</v>
      </c>
      <c r="AV196" s="13" t="s">
        <v>84</v>
      </c>
      <c r="AW196" s="13" t="s">
        <v>31</v>
      </c>
      <c r="AX196" s="13" t="s">
        <v>76</v>
      </c>
      <c r="AY196" s="187" t="s">
        <v>127</v>
      </c>
    </row>
    <row r="197" s="14" customFormat="1">
      <c r="A197" s="14"/>
      <c r="B197" s="193"/>
      <c r="C197" s="14"/>
      <c r="D197" s="186" t="s">
        <v>136</v>
      </c>
      <c r="E197" s="194" t="s">
        <v>1</v>
      </c>
      <c r="F197" s="195" t="s">
        <v>373</v>
      </c>
      <c r="G197" s="14"/>
      <c r="H197" s="196">
        <v>241.256</v>
      </c>
      <c r="I197" s="197"/>
      <c r="J197" s="14"/>
      <c r="K197" s="14"/>
      <c r="L197" s="193"/>
      <c r="M197" s="198"/>
      <c r="N197" s="199"/>
      <c r="O197" s="199"/>
      <c r="P197" s="199"/>
      <c r="Q197" s="199"/>
      <c r="R197" s="199"/>
      <c r="S197" s="199"/>
      <c r="T197" s="20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4" t="s">
        <v>136</v>
      </c>
      <c r="AU197" s="194" t="s">
        <v>86</v>
      </c>
      <c r="AV197" s="14" t="s">
        <v>86</v>
      </c>
      <c r="AW197" s="14" t="s">
        <v>31</v>
      </c>
      <c r="AX197" s="14" t="s">
        <v>76</v>
      </c>
      <c r="AY197" s="194" t="s">
        <v>127</v>
      </c>
    </row>
    <row r="198" s="14" customFormat="1">
      <c r="A198" s="14"/>
      <c r="B198" s="193"/>
      <c r="C198" s="14"/>
      <c r="D198" s="186" t="s">
        <v>136</v>
      </c>
      <c r="E198" s="194" t="s">
        <v>1</v>
      </c>
      <c r="F198" s="195" t="s">
        <v>374</v>
      </c>
      <c r="G198" s="14"/>
      <c r="H198" s="196">
        <v>118.688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136</v>
      </c>
      <c r="AU198" s="194" t="s">
        <v>86</v>
      </c>
      <c r="AV198" s="14" t="s">
        <v>86</v>
      </c>
      <c r="AW198" s="14" t="s">
        <v>31</v>
      </c>
      <c r="AX198" s="14" t="s">
        <v>76</v>
      </c>
      <c r="AY198" s="194" t="s">
        <v>127</v>
      </c>
    </row>
    <row r="199" s="14" customFormat="1">
      <c r="A199" s="14"/>
      <c r="B199" s="193"/>
      <c r="C199" s="14"/>
      <c r="D199" s="186" t="s">
        <v>136</v>
      </c>
      <c r="E199" s="194" t="s">
        <v>1</v>
      </c>
      <c r="F199" s="195" t="s">
        <v>375</v>
      </c>
      <c r="G199" s="14"/>
      <c r="H199" s="196">
        <v>-162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136</v>
      </c>
      <c r="AU199" s="194" t="s">
        <v>86</v>
      </c>
      <c r="AV199" s="14" t="s">
        <v>86</v>
      </c>
      <c r="AW199" s="14" t="s">
        <v>31</v>
      </c>
      <c r="AX199" s="14" t="s">
        <v>76</v>
      </c>
      <c r="AY199" s="194" t="s">
        <v>127</v>
      </c>
    </row>
    <row r="200" s="13" customFormat="1">
      <c r="A200" s="13"/>
      <c r="B200" s="185"/>
      <c r="C200" s="13"/>
      <c r="D200" s="186" t="s">
        <v>136</v>
      </c>
      <c r="E200" s="187" t="s">
        <v>1</v>
      </c>
      <c r="F200" s="188" t="s">
        <v>376</v>
      </c>
      <c r="G200" s="13"/>
      <c r="H200" s="187" t="s">
        <v>1</v>
      </c>
      <c r="I200" s="189"/>
      <c r="J200" s="13"/>
      <c r="K200" s="13"/>
      <c r="L200" s="185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136</v>
      </c>
      <c r="AU200" s="187" t="s">
        <v>86</v>
      </c>
      <c r="AV200" s="13" t="s">
        <v>84</v>
      </c>
      <c r="AW200" s="13" t="s">
        <v>31</v>
      </c>
      <c r="AX200" s="13" t="s">
        <v>76</v>
      </c>
      <c r="AY200" s="187" t="s">
        <v>127</v>
      </c>
    </row>
    <row r="201" s="14" customFormat="1">
      <c r="A201" s="14"/>
      <c r="B201" s="193"/>
      <c r="C201" s="14"/>
      <c r="D201" s="186" t="s">
        <v>136</v>
      </c>
      <c r="E201" s="194" t="s">
        <v>1</v>
      </c>
      <c r="F201" s="195" t="s">
        <v>377</v>
      </c>
      <c r="G201" s="14"/>
      <c r="H201" s="196">
        <v>285.60000000000002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136</v>
      </c>
      <c r="AU201" s="194" t="s">
        <v>86</v>
      </c>
      <c r="AV201" s="14" t="s">
        <v>86</v>
      </c>
      <c r="AW201" s="14" t="s">
        <v>31</v>
      </c>
      <c r="AX201" s="14" t="s">
        <v>76</v>
      </c>
      <c r="AY201" s="194" t="s">
        <v>127</v>
      </c>
    </row>
    <row r="202" s="16" customFormat="1">
      <c r="A202" s="16"/>
      <c r="B202" s="225"/>
      <c r="C202" s="16"/>
      <c r="D202" s="186" t="s">
        <v>136</v>
      </c>
      <c r="E202" s="226" t="s">
        <v>1</v>
      </c>
      <c r="F202" s="227" t="s">
        <v>378</v>
      </c>
      <c r="G202" s="16"/>
      <c r="H202" s="228">
        <v>483.54399999999998</v>
      </c>
      <c r="I202" s="229"/>
      <c r="J202" s="16"/>
      <c r="K202" s="16"/>
      <c r="L202" s="225"/>
      <c r="M202" s="230"/>
      <c r="N202" s="231"/>
      <c r="O202" s="231"/>
      <c r="P202" s="231"/>
      <c r="Q202" s="231"/>
      <c r="R202" s="231"/>
      <c r="S202" s="231"/>
      <c r="T202" s="23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26" t="s">
        <v>136</v>
      </c>
      <c r="AU202" s="226" t="s">
        <v>86</v>
      </c>
      <c r="AV202" s="16" t="s">
        <v>152</v>
      </c>
      <c r="AW202" s="16" t="s">
        <v>31</v>
      </c>
      <c r="AX202" s="16" t="s">
        <v>76</v>
      </c>
      <c r="AY202" s="226" t="s">
        <v>127</v>
      </c>
    </row>
    <row r="203" s="13" customFormat="1">
      <c r="A203" s="13"/>
      <c r="B203" s="185"/>
      <c r="C203" s="13"/>
      <c r="D203" s="186" t="s">
        <v>136</v>
      </c>
      <c r="E203" s="187" t="s">
        <v>1</v>
      </c>
      <c r="F203" s="188" t="s">
        <v>139</v>
      </c>
      <c r="G203" s="13"/>
      <c r="H203" s="187" t="s">
        <v>1</v>
      </c>
      <c r="I203" s="189"/>
      <c r="J203" s="13"/>
      <c r="K203" s="13"/>
      <c r="L203" s="185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7" t="s">
        <v>136</v>
      </c>
      <c r="AU203" s="187" t="s">
        <v>86</v>
      </c>
      <c r="AV203" s="13" t="s">
        <v>84</v>
      </c>
      <c r="AW203" s="13" t="s">
        <v>31</v>
      </c>
      <c r="AX203" s="13" t="s">
        <v>76</v>
      </c>
      <c r="AY203" s="187" t="s">
        <v>127</v>
      </c>
    </row>
    <row r="204" s="14" customFormat="1">
      <c r="A204" s="14"/>
      <c r="B204" s="193"/>
      <c r="C204" s="14"/>
      <c r="D204" s="186" t="s">
        <v>136</v>
      </c>
      <c r="E204" s="194" t="s">
        <v>1</v>
      </c>
      <c r="F204" s="195" t="s">
        <v>379</v>
      </c>
      <c r="G204" s="14"/>
      <c r="H204" s="196">
        <v>29.75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136</v>
      </c>
      <c r="AU204" s="194" t="s">
        <v>86</v>
      </c>
      <c r="AV204" s="14" t="s">
        <v>86</v>
      </c>
      <c r="AW204" s="14" t="s">
        <v>31</v>
      </c>
      <c r="AX204" s="14" t="s">
        <v>76</v>
      </c>
      <c r="AY204" s="194" t="s">
        <v>127</v>
      </c>
    </row>
    <row r="205" s="14" customFormat="1">
      <c r="A205" s="14"/>
      <c r="B205" s="193"/>
      <c r="C205" s="14"/>
      <c r="D205" s="186" t="s">
        <v>136</v>
      </c>
      <c r="E205" s="194" t="s">
        <v>1</v>
      </c>
      <c r="F205" s="195" t="s">
        <v>380</v>
      </c>
      <c r="G205" s="14"/>
      <c r="H205" s="196">
        <v>-7.6799999999999997</v>
      </c>
      <c r="I205" s="197"/>
      <c r="J205" s="14"/>
      <c r="K205" s="14"/>
      <c r="L205" s="193"/>
      <c r="M205" s="198"/>
      <c r="N205" s="199"/>
      <c r="O205" s="199"/>
      <c r="P205" s="199"/>
      <c r="Q205" s="199"/>
      <c r="R205" s="199"/>
      <c r="S205" s="199"/>
      <c r="T205" s="20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4" t="s">
        <v>136</v>
      </c>
      <c r="AU205" s="194" t="s">
        <v>86</v>
      </c>
      <c r="AV205" s="14" t="s">
        <v>86</v>
      </c>
      <c r="AW205" s="14" t="s">
        <v>31</v>
      </c>
      <c r="AX205" s="14" t="s">
        <v>76</v>
      </c>
      <c r="AY205" s="194" t="s">
        <v>127</v>
      </c>
    </row>
    <row r="206" s="14" customFormat="1">
      <c r="A206" s="14"/>
      <c r="B206" s="193"/>
      <c r="C206" s="14"/>
      <c r="D206" s="186" t="s">
        <v>136</v>
      </c>
      <c r="E206" s="194" t="s">
        <v>1</v>
      </c>
      <c r="F206" s="195" t="s">
        <v>381</v>
      </c>
      <c r="G206" s="14"/>
      <c r="H206" s="196">
        <v>-4.3200000000000003</v>
      </c>
      <c r="I206" s="197"/>
      <c r="J206" s="14"/>
      <c r="K206" s="14"/>
      <c r="L206" s="193"/>
      <c r="M206" s="198"/>
      <c r="N206" s="199"/>
      <c r="O206" s="199"/>
      <c r="P206" s="199"/>
      <c r="Q206" s="199"/>
      <c r="R206" s="199"/>
      <c r="S206" s="199"/>
      <c r="T206" s="20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4" t="s">
        <v>136</v>
      </c>
      <c r="AU206" s="194" t="s">
        <v>86</v>
      </c>
      <c r="AV206" s="14" t="s">
        <v>86</v>
      </c>
      <c r="AW206" s="14" t="s">
        <v>31</v>
      </c>
      <c r="AX206" s="14" t="s">
        <v>76</v>
      </c>
      <c r="AY206" s="194" t="s">
        <v>127</v>
      </c>
    </row>
    <row r="207" s="16" customFormat="1">
      <c r="A207" s="16"/>
      <c r="B207" s="225"/>
      <c r="C207" s="16"/>
      <c r="D207" s="186" t="s">
        <v>136</v>
      </c>
      <c r="E207" s="226" t="s">
        <v>1</v>
      </c>
      <c r="F207" s="227" t="s">
        <v>378</v>
      </c>
      <c r="G207" s="16"/>
      <c r="H207" s="228">
        <v>17.75</v>
      </c>
      <c r="I207" s="229"/>
      <c r="J207" s="16"/>
      <c r="K207" s="16"/>
      <c r="L207" s="225"/>
      <c r="M207" s="230"/>
      <c r="N207" s="231"/>
      <c r="O207" s="231"/>
      <c r="P207" s="231"/>
      <c r="Q207" s="231"/>
      <c r="R207" s="231"/>
      <c r="S207" s="231"/>
      <c r="T207" s="232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26" t="s">
        <v>136</v>
      </c>
      <c r="AU207" s="226" t="s">
        <v>86</v>
      </c>
      <c r="AV207" s="16" t="s">
        <v>152</v>
      </c>
      <c r="AW207" s="16" t="s">
        <v>31</v>
      </c>
      <c r="AX207" s="16" t="s">
        <v>76</v>
      </c>
      <c r="AY207" s="226" t="s">
        <v>127</v>
      </c>
    </row>
    <row r="208" s="13" customFormat="1">
      <c r="A208" s="13"/>
      <c r="B208" s="185"/>
      <c r="C208" s="13"/>
      <c r="D208" s="186" t="s">
        <v>136</v>
      </c>
      <c r="E208" s="187" t="s">
        <v>1</v>
      </c>
      <c r="F208" s="188" t="s">
        <v>344</v>
      </c>
      <c r="G208" s="13"/>
      <c r="H208" s="187" t="s">
        <v>1</v>
      </c>
      <c r="I208" s="189"/>
      <c r="J208" s="13"/>
      <c r="K208" s="13"/>
      <c r="L208" s="185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136</v>
      </c>
      <c r="AU208" s="187" t="s">
        <v>86</v>
      </c>
      <c r="AV208" s="13" t="s">
        <v>84</v>
      </c>
      <c r="AW208" s="13" t="s">
        <v>31</v>
      </c>
      <c r="AX208" s="13" t="s">
        <v>76</v>
      </c>
      <c r="AY208" s="187" t="s">
        <v>127</v>
      </c>
    </row>
    <row r="209" s="14" customFormat="1">
      <c r="A209" s="14"/>
      <c r="B209" s="193"/>
      <c r="C209" s="14"/>
      <c r="D209" s="186" t="s">
        <v>136</v>
      </c>
      <c r="E209" s="194" t="s">
        <v>1</v>
      </c>
      <c r="F209" s="195" t="s">
        <v>382</v>
      </c>
      <c r="G209" s="14"/>
      <c r="H209" s="196">
        <v>45.287999999999997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136</v>
      </c>
      <c r="AU209" s="194" t="s">
        <v>86</v>
      </c>
      <c r="AV209" s="14" t="s">
        <v>86</v>
      </c>
      <c r="AW209" s="14" t="s">
        <v>31</v>
      </c>
      <c r="AX209" s="14" t="s">
        <v>76</v>
      </c>
      <c r="AY209" s="194" t="s">
        <v>127</v>
      </c>
    </row>
    <row r="210" s="14" customFormat="1">
      <c r="A210" s="14"/>
      <c r="B210" s="193"/>
      <c r="C210" s="14"/>
      <c r="D210" s="186" t="s">
        <v>136</v>
      </c>
      <c r="E210" s="194" t="s">
        <v>1</v>
      </c>
      <c r="F210" s="195" t="s">
        <v>383</v>
      </c>
      <c r="G210" s="14"/>
      <c r="H210" s="196">
        <v>-3.8999999999999999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136</v>
      </c>
      <c r="AU210" s="194" t="s">
        <v>86</v>
      </c>
      <c r="AV210" s="14" t="s">
        <v>86</v>
      </c>
      <c r="AW210" s="14" t="s">
        <v>31</v>
      </c>
      <c r="AX210" s="14" t="s">
        <v>76</v>
      </c>
      <c r="AY210" s="194" t="s">
        <v>127</v>
      </c>
    </row>
    <row r="211" s="14" customFormat="1">
      <c r="A211" s="14"/>
      <c r="B211" s="193"/>
      <c r="C211" s="14"/>
      <c r="D211" s="186" t="s">
        <v>136</v>
      </c>
      <c r="E211" s="194" t="s">
        <v>1</v>
      </c>
      <c r="F211" s="195" t="s">
        <v>384</v>
      </c>
      <c r="G211" s="14"/>
      <c r="H211" s="196">
        <v>-2.4199999999999999</v>
      </c>
      <c r="I211" s="197"/>
      <c r="J211" s="14"/>
      <c r="K211" s="14"/>
      <c r="L211" s="193"/>
      <c r="M211" s="198"/>
      <c r="N211" s="199"/>
      <c r="O211" s="199"/>
      <c r="P211" s="199"/>
      <c r="Q211" s="199"/>
      <c r="R211" s="199"/>
      <c r="S211" s="199"/>
      <c r="T211" s="20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4" t="s">
        <v>136</v>
      </c>
      <c r="AU211" s="194" t="s">
        <v>86</v>
      </c>
      <c r="AV211" s="14" t="s">
        <v>86</v>
      </c>
      <c r="AW211" s="14" t="s">
        <v>31</v>
      </c>
      <c r="AX211" s="14" t="s">
        <v>76</v>
      </c>
      <c r="AY211" s="194" t="s">
        <v>127</v>
      </c>
    </row>
    <row r="212" s="16" customFormat="1">
      <c r="A212" s="16"/>
      <c r="B212" s="225"/>
      <c r="C212" s="16"/>
      <c r="D212" s="186" t="s">
        <v>136</v>
      </c>
      <c r="E212" s="226" t="s">
        <v>1</v>
      </c>
      <c r="F212" s="227" t="s">
        <v>378</v>
      </c>
      <c r="G212" s="16"/>
      <c r="H212" s="228">
        <v>38.968000000000004</v>
      </c>
      <c r="I212" s="229"/>
      <c r="J212" s="16"/>
      <c r="K212" s="16"/>
      <c r="L212" s="225"/>
      <c r="M212" s="230"/>
      <c r="N212" s="231"/>
      <c r="O212" s="231"/>
      <c r="P212" s="231"/>
      <c r="Q212" s="231"/>
      <c r="R212" s="231"/>
      <c r="S212" s="231"/>
      <c r="T212" s="23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26" t="s">
        <v>136</v>
      </c>
      <c r="AU212" s="226" t="s">
        <v>86</v>
      </c>
      <c r="AV212" s="16" t="s">
        <v>152</v>
      </c>
      <c r="AW212" s="16" t="s">
        <v>31</v>
      </c>
      <c r="AX212" s="16" t="s">
        <v>76</v>
      </c>
      <c r="AY212" s="226" t="s">
        <v>127</v>
      </c>
    </row>
    <row r="213" s="15" customFormat="1">
      <c r="A213" s="15"/>
      <c r="B213" s="201"/>
      <c r="C213" s="15"/>
      <c r="D213" s="186" t="s">
        <v>136</v>
      </c>
      <c r="E213" s="202" t="s">
        <v>1</v>
      </c>
      <c r="F213" s="203" t="s">
        <v>143</v>
      </c>
      <c r="G213" s="15"/>
      <c r="H213" s="204">
        <v>540.26199999999994</v>
      </c>
      <c r="I213" s="205"/>
      <c r="J213" s="15"/>
      <c r="K213" s="15"/>
      <c r="L213" s="201"/>
      <c r="M213" s="206"/>
      <c r="N213" s="207"/>
      <c r="O213" s="207"/>
      <c r="P213" s="207"/>
      <c r="Q213" s="207"/>
      <c r="R213" s="207"/>
      <c r="S213" s="207"/>
      <c r="T213" s="20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2" t="s">
        <v>136</v>
      </c>
      <c r="AU213" s="202" t="s">
        <v>86</v>
      </c>
      <c r="AV213" s="15" t="s">
        <v>134</v>
      </c>
      <c r="AW213" s="15" t="s">
        <v>31</v>
      </c>
      <c r="AX213" s="15" t="s">
        <v>84</v>
      </c>
      <c r="AY213" s="202" t="s">
        <v>127</v>
      </c>
    </row>
    <row r="214" s="2" customFormat="1" ht="16.5" customHeight="1">
      <c r="A214" s="38"/>
      <c r="B214" s="171"/>
      <c r="C214" s="209" t="s">
        <v>8</v>
      </c>
      <c r="D214" s="209" t="s">
        <v>171</v>
      </c>
      <c r="E214" s="210" t="s">
        <v>385</v>
      </c>
      <c r="F214" s="211" t="s">
        <v>386</v>
      </c>
      <c r="G214" s="212" t="s">
        <v>132</v>
      </c>
      <c r="H214" s="213">
        <v>612.32100000000003</v>
      </c>
      <c r="I214" s="214"/>
      <c r="J214" s="215">
        <f>ROUND(I214*H214,2)</f>
        <v>0</v>
      </c>
      <c r="K214" s="211" t="s">
        <v>133</v>
      </c>
      <c r="L214" s="216"/>
      <c r="M214" s="217" t="s">
        <v>1</v>
      </c>
      <c r="N214" s="218" t="s">
        <v>41</v>
      </c>
      <c r="O214" s="77"/>
      <c r="P214" s="181">
        <f>O214*H214</f>
        <v>0</v>
      </c>
      <c r="Q214" s="181">
        <v>0.0023999999999999998</v>
      </c>
      <c r="R214" s="181">
        <f>Q214*H214</f>
        <v>1.4695703999999998</v>
      </c>
      <c r="S214" s="181">
        <v>0</v>
      </c>
      <c r="T214" s="18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3" t="s">
        <v>387</v>
      </c>
      <c r="AT214" s="183" t="s">
        <v>171</v>
      </c>
      <c r="AU214" s="183" t="s">
        <v>86</v>
      </c>
      <c r="AY214" s="19" t="s">
        <v>127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9" t="s">
        <v>84</v>
      </c>
      <c r="BK214" s="184">
        <f>ROUND(I214*H214,2)</f>
        <v>0</v>
      </c>
      <c r="BL214" s="19" t="s">
        <v>387</v>
      </c>
      <c r="BM214" s="183" t="s">
        <v>388</v>
      </c>
    </row>
    <row r="215" s="13" customFormat="1">
      <c r="A215" s="13"/>
      <c r="B215" s="185"/>
      <c r="C215" s="13"/>
      <c r="D215" s="186" t="s">
        <v>136</v>
      </c>
      <c r="E215" s="187" t="s">
        <v>1</v>
      </c>
      <c r="F215" s="188" t="s">
        <v>372</v>
      </c>
      <c r="G215" s="13"/>
      <c r="H215" s="187" t="s">
        <v>1</v>
      </c>
      <c r="I215" s="189"/>
      <c r="J215" s="13"/>
      <c r="K215" s="13"/>
      <c r="L215" s="185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136</v>
      </c>
      <c r="AU215" s="187" t="s">
        <v>86</v>
      </c>
      <c r="AV215" s="13" t="s">
        <v>84</v>
      </c>
      <c r="AW215" s="13" t="s">
        <v>31</v>
      </c>
      <c r="AX215" s="13" t="s">
        <v>76</v>
      </c>
      <c r="AY215" s="187" t="s">
        <v>127</v>
      </c>
    </row>
    <row r="216" s="14" customFormat="1">
      <c r="A216" s="14"/>
      <c r="B216" s="193"/>
      <c r="C216" s="14"/>
      <c r="D216" s="186" t="s">
        <v>136</v>
      </c>
      <c r="E216" s="194" t="s">
        <v>1</v>
      </c>
      <c r="F216" s="195" t="s">
        <v>389</v>
      </c>
      <c r="G216" s="14"/>
      <c r="H216" s="196">
        <v>265.382</v>
      </c>
      <c r="I216" s="197"/>
      <c r="J216" s="14"/>
      <c r="K216" s="14"/>
      <c r="L216" s="193"/>
      <c r="M216" s="198"/>
      <c r="N216" s="199"/>
      <c r="O216" s="199"/>
      <c r="P216" s="199"/>
      <c r="Q216" s="199"/>
      <c r="R216" s="199"/>
      <c r="S216" s="199"/>
      <c r="T216" s="20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4" t="s">
        <v>136</v>
      </c>
      <c r="AU216" s="194" t="s">
        <v>86</v>
      </c>
      <c r="AV216" s="14" t="s">
        <v>86</v>
      </c>
      <c r="AW216" s="14" t="s">
        <v>31</v>
      </c>
      <c r="AX216" s="14" t="s">
        <v>76</v>
      </c>
      <c r="AY216" s="194" t="s">
        <v>127</v>
      </c>
    </row>
    <row r="217" s="14" customFormat="1">
      <c r="A217" s="14"/>
      <c r="B217" s="193"/>
      <c r="C217" s="14"/>
      <c r="D217" s="186" t="s">
        <v>136</v>
      </c>
      <c r="E217" s="194" t="s">
        <v>1</v>
      </c>
      <c r="F217" s="195" t="s">
        <v>390</v>
      </c>
      <c r="G217" s="14"/>
      <c r="H217" s="196">
        <v>130.55699999999999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136</v>
      </c>
      <c r="AU217" s="194" t="s">
        <v>86</v>
      </c>
      <c r="AV217" s="14" t="s">
        <v>86</v>
      </c>
      <c r="AW217" s="14" t="s">
        <v>31</v>
      </c>
      <c r="AX217" s="14" t="s">
        <v>76</v>
      </c>
      <c r="AY217" s="194" t="s">
        <v>127</v>
      </c>
    </row>
    <row r="218" s="14" customFormat="1">
      <c r="A218" s="14"/>
      <c r="B218" s="193"/>
      <c r="C218" s="14"/>
      <c r="D218" s="186" t="s">
        <v>136</v>
      </c>
      <c r="E218" s="194" t="s">
        <v>1</v>
      </c>
      <c r="F218" s="195" t="s">
        <v>375</v>
      </c>
      <c r="G218" s="14"/>
      <c r="H218" s="196">
        <v>-162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136</v>
      </c>
      <c r="AU218" s="194" t="s">
        <v>86</v>
      </c>
      <c r="AV218" s="14" t="s">
        <v>86</v>
      </c>
      <c r="AW218" s="14" t="s">
        <v>31</v>
      </c>
      <c r="AX218" s="14" t="s">
        <v>76</v>
      </c>
      <c r="AY218" s="194" t="s">
        <v>127</v>
      </c>
    </row>
    <row r="219" s="13" customFormat="1">
      <c r="A219" s="13"/>
      <c r="B219" s="185"/>
      <c r="C219" s="13"/>
      <c r="D219" s="186" t="s">
        <v>136</v>
      </c>
      <c r="E219" s="187" t="s">
        <v>1</v>
      </c>
      <c r="F219" s="188" t="s">
        <v>376</v>
      </c>
      <c r="G219" s="13"/>
      <c r="H219" s="187" t="s">
        <v>1</v>
      </c>
      <c r="I219" s="189"/>
      <c r="J219" s="13"/>
      <c r="K219" s="13"/>
      <c r="L219" s="185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136</v>
      </c>
      <c r="AU219" s="187" t="s">
        <v>86</v>
      </c>
      <c r="AV219" s="13" t="s">
        <v>84</v>
      </c>
      <c r="AW219" s="13" t="s">
        <v>31</v>
      </c>
      <c r="AX219" s="13" t="s">
        <v>76</v>
      </c>
      <c r="AY219" s="187" t="s">
        <v>127</v>
      </c>
    </row>
    <row r="220" s="14" customFormat="1">
      <c r="A220" s="14"/>
      <c r="B220" s="193"/>
      <c r="C220" s="14"/>
      <c r="D220" s="186" t="s">
        <v>136</v>
      </c>
      <c r="E220" s="194" t="s">
        <v>1</v>
      </c>
      <c r="F220" s="195" t="s">
        <v>391</v>
      </c>
      <c r="G220" s="14"/>
      <c r="H220" s="196">
        <v>314.16000000000003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136</v>
      </c>
      <c r="AU220" s="194" t="s">
        <v>86</v>
      </c>
      <c r="AV220" s="14" t="s">
        <v>86</v>
      </c>
      <c r="AW220" s="14" t="s">
        <v>31</v>
      </c>
      <c r="AX220" s="14" t="s">
        <v>76</v>
      </c>
      <c r="AY220" s="194" t="s">
        <v>127</v>
      </c>
    </row>
    <row r="221" s="16" customFormat="1">
      <c r="A221" s="16"/>
      <c r="B221" s="225"/>
      <c r="C221" s="16"/>
      <c r="D221" s="186" t="s">
        <v>136</v>
      </c>
      <c r="E221" s="226" t="s">
        <v>1</v>
      </c>
      <c r="F221" s="227" t="s">
        <v>378</v>
      </c>
      <c r="G221" s="16"/>
      <c r="H221" s="228">
        <v>548.09900000000005</v>
      </c>
      <c r="I221" s="229"/>
      <c r="J221" s="16"/>
      <c r="K221" s="16"/>
      <c r="L221" s="225"/>
      <c r="M221" s="230"/>
      <c r="N221" s="231"/>
      <c r="O221" s="231"/>
      <c r="P221" s="231"/>
      <c r="Q221" s="231"/>
      <c r="R221" s="231"/>
      <c r="S221" s="231"/>
      <c r="T221" s="23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26" t="s">
        <v>136</v>
      </c>
      <c r="AU221" s="226" t="s">
        <v>86</v>
      </c>
      <c r="AV221" s="16" t="s">
        <v>152</v>
      </c>
      <c r="AW221" s="16" t="s">
        <v>31</v>
      </c>
      <c r="AX221" s="16" t="s">
        <v>76</v>
      </c>
      <c r="AY221" s="226" t="s">
        <v>127</v>
      </c>
    </row>
    <row r="222" s="13" customFormat="1">
      <c r="A222" s="13"/>
      <c r="B222" s="185"/>
      <c r="C222" s="13"/>
      <c r="D222" s="186" t="s">
        <v>136</v>
      </c>
      <c r="E222" s="187" t="s">
        <v>1</v>
      </c>
      <c r="F222" s="188" t="s">
        <v>139</v>
      </c>
      <c r="G222" s="13"/>
      <c r="H222" s="187" t="s">
        <v>1</v>
      </c>
      <c r="I222" s="189"/>
      <c r="J222" s="13"/>
      <c r="K222" s="13"/>
      <c r="L222" s="185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136</v>
      </c>
      <c r="AU222" s="187" t="s">
        <v>86</v>
      </c>
      <c r="AV222" s="13" t="s">
        <v>84</v>
      </c>
      <c r="AW222" s="13" t="s">
        <v>31</v>
      </c>
      <c r="AX222" s="13" t="s">
        <v>76</v>
      </c>
      <c r="AY222" s="187" t="s">
        <v>127</v>
      </c>
    </row>
    <row r="223" s="14" customFormat="1">
      <c r="A223" s="14"/>
      <c r="B223" s="193"/>
      <c r="C223" s="14"/>
      <c r="D223" s="186" t="s">
        <v>136</v>
      </c>
      <c r="E223" s="194" t="s">
        <v>1</v>
      </c>
      <c r="F223" s="195" t="s">
        <v>392</v>
      </c>
      <c r="G223" s="14"/>
      <c r="H223" s="196">
        <v>32.725000000000001</v>
      </c>
      <c r="I223" s="197"/>
      <c r="J223" s="14"/>
      <c r="K223" s="14"/>
      <c r="L223" s="193"/>
      <c r="M223" s="198"/>
      <c r="N223" s="199"/>
      <c r="O223" s="199"/>
      <c r="P223" s="199"/>
      <c r="Q223" s="199"/>
      <c r="R223" s="199"/>
      <c r="S223" s="199"/>
      <c r="T223" s="20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4" t="s">
        <v>136</v>
      </c>
      <c r="AU223" s="194" t="s">
        <v>86</v>
      </c>
      <c r="AV223" s="14" t="s">
        <v>86</v>
      </c>
      <c r="AW223" s="14" t="s">
        <v>31</v>
      </c>
      <c r="AX223" s="14" t="s">
        <v>76</v>
      </c>
      <c r="AY223" s="194" t="s">
        <v>127</v>
      </c>
    </row>
    <row r="224" s="14" customFormat="1">
      <c r="A224" s="14"/>
      <c r="B224" s="193"/>
      <c r="C224" s="14"/>
      <c r="D224" s="186" t="s">
        <v>136</v>
      </c>
      <c r="E224" s="194" t="s">
        <v>1</v>
      </c>
      <c r="F224" s="195" t="s">
        <v>380</v>
      </c>
      <c r="G224" s="14"/>
      <c r="H224" s="196">
        <v>-7.6799999999999997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136</v>
      </c>
      <c r="AU224" s="194" t="s">
        <v>86</v>
      </c>
      <c r="AV224" s="14" t="s">
        <v>86</v>
      </c>
      <c r="AW224" s="14" t="s">
        <v>31</v>
      </c>
      <c r="AX224" s="14" t="s">
        <v>76</v>
      </c>
      <c r="AY224" s="194" t="s">
        <v>127</v>
      </c>
    </row>
    <row r="225" s="14" customFormat="1">
      <c r="A225" s="14"/>
      <c r="B225" s="193"/>
      <c r="C225" s="14"/>
      <c r="D225" s="186" t="s">
        <v>136</v>
      </c>
      <c r="E225" s="194" t="s">
        <v>1</v>
      </c>
      <c r="F225" s="195" t="s">
        <v>381</v>
      </c>
      <c r="G225" s="14"/>
      <c r="H225" s="196">
        <v>-4.3200000000000003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136</v>
      </c>
      <c r="AU225" s="194" t="s">
        <v>86</v>
      </c>
      <c r="AV225" s="14" t="s">
        <v>86</v>
      </c>
      <c r="AW225" s="14" t="s">
        <v>31</v>
      </c>
      <c r="AX225" s="14" t="s">
        <v>76</v>
      </c>
      <c r="AY225" s="194" t="s">
        <v>127</v>
      </c>
    </row>
    <row r="226" s="16" customFormat="1">
      <c r="A226" s="16"/>
      <c r="B226" s="225"/>
      <c r="C226" s="16"/>
      <c r="D226" s="186" t="s">
        <v>136</v>
      </c>
      <c r="E226" s="226" t="s">
        <v>1</v>
      </c>
      <c r="F226" s="227" t="s">
        <v>378</v>
      </c>
      <c r="G226" s="16"/>
      <c r="H226" s="228">
        <v>20.725000000000001</v>
      </c>
      <c r="I226" s="229"/>
      <c r="J226" s="16"/>
      <c r="K226" s="16"/>
      <c r="L226" s="225"/>
      <c r="M226" s="230"/>
      <c r="N226" s="231"/>
      <c r="O226" s="231"/>
      <c r="P226" s="231"/>
      <c r="Q226" s="231"/>
      <c r="R226" s="231"/>
      <c r="S226" s="231"/>
      <c r="T226" s="23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26" t="s">
        <v>136</v>
      </c>
      <c r="AU226" s="226" t="s">
        <v>86</v>
      </c>
      <c r="AV226" s="16" t="s">
        <v>152</v>
      </c>
      <c r="AW226" s="16" t="s">
        <v>31</v>
      </c>
      <c r="AX226" s="16" t="s">
        <v>76</v>
      </c>
      <c r="AY226" s="226" t="s">
        <v>127</v>
      </c>
    </row>
    <row r="227" s="13" customFormat="1">
      <c r="A227" s="13"/>
      <c r="B227" s="185"/>
      <c r="C227" s="13"/>
      <c r="D227" s="186" t="s">
        <v>136</v>
      </c>
      <c r="E227" s="187" t="s">
        <v>1</v>
      </c>
      <c r="F227" s="188" t="s">
        <v>344</v>
      </c>
      <c r="G227" s="13"/>
      <c r="H227" s="187" t="s">
        <v>1</v>
      </c>
      <c r="I227" s="189"/>
      <c r="J227" s="13"/>
      <c r="K227" s="13"/>
      <c r="L227" s="185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136</v>
      </c>
      <c r="AU227" s="187" t="s">
        <v>86</v>
      </c>
      <c r="AV227" s="13" t="s">
        <v>84</v>
      </c>
      <c r="AW227" s="13" t="s">
        <v>31</v>
      </c>
      <c r="AX227" s="13" t="s">
        <v>76</v>
      </c>
      <c r="AY227" s="187" t="s">
        <v>127</v>
      </c>
    </row>
    <row r="228" s="14" customFormat="1">
      <c r="A228" s="14"/>
      <c r="B228" s="193"/>
      <c r="C228" s="14"/>
      <c r="D228" s="186" t="s">
        <v>136</v>
      </c>
      <c r="E228" s="194" t="s">
        <v>1</v>
      </c>
      <c r="F228" s="195" t="s">
        <v>393</v>
      </c>
      <c r="G228" s="14"/>
      <c r="H228" s="196">
        <v>49.817</v>
      </c>
      <c r="I228" s="197"/>
      <c r="J228" s="14"/>
      <c r="K228" s="14"/>
      <c r="L228" s="193"/>
      <c r="M228" s="198"/>
      <c r="N228" s="199"/>
      <c r="O228" s="199"/>
      <c r="P228" s="199"/>
      <c r="Q228" s="199"/>
      <c r="R228" s="199"/>
      <c r="S228" s="199"/>
      <c r="T228" s="20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4" t="s">
        <v>136</v>
      </c>
      <c r="AU228" s="194" t="s">
        <v>86</v>
      </c>
      <c r="AV228" s="14" t="s">
        <v>86</v>
      </c>
      <c r="AW228" s="14" t="s">
        <v>31</v>
      </c>
      <c r="AX228" s="14" t="s">
        <v>76</v>
      </c>
      <c r="AY228" s="194" t="s">
        <v>127</v>
      </c>
    </row>
    <row r="229" s="14" customFormat="1">
      <c r="A229" s="14"/>
      <c r="B229" s="193"/>
      <c r="C229" s="14"/>
      <c r="D229" s="186" t="s">
        <v>136</v>
      </c>
      <c r="E229" s="194" t="s">
        <v>1</v>
      </c>
      <c r="F229" s="195" t="s">
        <v>383</v>
      </c>
      <c r="G229" s="14"/>
      <c r="H229" s="196">
        <v>-3.8999999999999999</v>
      </c>
      <c r="I229" s="197"/>
      <c r="J229" s="14"/>
      <c r="K229" s="14"/>
      <c r="L229" s="193"/>
      <c r="M229" s="198"/>
      <c r="N229" s="199"/>
      <c r="O229" s="199"/>
      <c r="P229" s="199"/>
      <c r="Q229" s="199"/>
      <c r="R229" s="199"/>
      <c r="S229" s="199"/>
      <c r="T229" s="20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4" t="s">
        <v>136</v>
      </c>
      <c r="AU229" s="194" t="s">
        <v>86</v>
      </c>
      <c r="AV229" s="14" t="s">
        <v>86</v>
      </c>
      <c r="AW229" s="14" t="s">
        <v>31</v>
      </c>
      <c r="AX229" s="14" t="s">
        <v>76</v>
      </c>
      <c r="AY229" s="194" t="s">
        <v>127</v>
      </c>
    </row>
    <row r="230" s="14" customFormat="1">
      <c r="A230" s="14"/>
      <c r="B230" s="193"/>
      <c r="C230" s="14"/>
      <c r="D230" s="186" t="s">
        <v>136</v>
      </c>
      <c r="E230" s="194" t="s">
        <v>1</v>
      </c>
      <c r="F230" s="195" t="s">
        <v>384</v>
      </c>
      <c r="G230" s="14"/>
      <c r="H230" s="196">
        <v>-2.4199999999999999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136</v>
      </c>
      <c r="AU230" s="194" t="s">
        <v>86</v>
      </c>
      <c r="AV230" s="14" t="s">
        <v>86</v>
      </c>
      <c r="AW230" s="14" t="s">
        <v>31</v>
      </c>
      <c r="AX230" s="14" t="s">
        <v>76</v>
      </c>
      <c r="AY230" s="194" t="s">
        <v>127</v>
      </c>
    </row>
    <row r="231" s="16" customFormat="1">
      <c r="A231" s="16"/>
      <c r="B231" s="225"/>
      <c r="C231" s="16"/>
      <c r="D231" s="186" t="s">
        <v>136</v>
      </c>
      <c r="E231" s="226" t="s">
        <v>1</v>
      </c>
      <c r="F231" s="227" t="s">
        <v>378</v>
      </c>
      <c r="G231" s="16"/>
      <c r="H231" s="228">
        <v>43.497</v>
      </c>
      <c r="I231" s="229"/>
      <c r="J231" s="16"/>
      <c r="K231" s="16"/>
      <c r="L231" s="225"/>
      <c r="M231" s="230"/>
      <c r="N231" s="231"/>
      <c r="O231" s="231"/>
      <c r="P231" s="231"/>
      <c r="Q231" s="231"/>
      <c r="R231" s="231"/>
      <c r="S231" s="231"/>
      <c r="T231" s="23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26" t="s">
        <v>136</v>
      </c>
      <c r="AU231" s="226" t="s">
        <v>86</v>
      </c>
      <c r="AV231" s="16" t="s">
        <v>152</v>
      </c>
      <c r="AW231" s="16" t="s">
        <v>31</v>
      </c>
      <c r="AX231" s="16" t="s">
        <v>76</v>
      </c>
      <c r="AY231" s="226" t="s">
        <v>127</v>
      </c>
    </row>
    <row r="232" s="15" customFormat="1">
      <c r="A232" s="15"/>
      <c r="B232" s="201"/>
      <c r="C232" s="15"/>
      <c r="D232" s="186" t="s">
        <v>136</v>
      </c>
      <c r="E232" s="202" t="s">
        <v>1</v>
      </c>
      <c r="F232" s="203" t="s">
        <v>143</v>
      </c>
      <c r="G232" s="15"/>
      <c r="H232" s="204">
        <v>612.32100000000003</v>
      </c>
      <c r="I232" s="205"/>
      <c r="J232" s="15"/>
      <c r="K232" s="15"/>
      <c r="L232" s="201"/>
      <c r="M232" s="206"/>
      <c r="N232" s="207"/>
      <c r="O232" s="207"/>
      <c r="P232" s="207"/>
      <c r="Q232" s="207"/>
      <c r="R232" s="207"/>
      <c r="S232" s="207"/>
      <c r="T232" s="20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2" t="s">
        <v>136</v>
      </c>
      <c r="AU232" s="202" t="s">
        <v>86</v>
      </c>
      <c r="AV232" s="15" t="s">
        <v>134</v>
      </c>
      <c r="AW232" s="15" t="s">
        <v>31</v>
      </c>
      <c r="AX232" s="15" t="s">
        <v>84</v>
      </c>
      <c r="AY232" s="202" t="s">
        <v>127</v>
      </c>
    </row>
    <row r="233" s="2" customFormat="1" ht="49.05" customHeight="1">
      <c r="A233" s="38"/>
      <c r="B233" s="171"/>
      <c r="C233" s="172" t="s">
        <v>228</v>
      </c>
      <c r="D233" s="172" t="s">
        <v>129</v>
      </c>
      <c r="E233" s="173" t="s">
        <v>394</v>
      </c>
      <c r="F233" s="174" t="s">
        <v>395</v>
      </c>
      <c r="G233" s="175" t="s">
        <v>132</v>
      </c>
      <c r="H233" s="176">
        <v>2.7000000000000002</v>
      </c>
      <c r="I233" s="177"/>
      <c r="J233" s="178">
        <f>ROUND(I233*H233,2)</f>
        <v>0</v>
      </c>
      <c r="K233" s="174" t="s">
        <v>133</v>
      </c>
      <c r="L233" s="39"/>
      <c r="M233" s="179" t="s">
        <v>1</v>
      </c>
      <c r="N233" s="180" t="s">
        <v>41</v>
      </c>
      <c r="O233" s="77"/>
      <c r="P233" s="181">
        <f>O233*H233</f>
        <v>0</v>
      </c>
      <c r="Q233" s="181">
        <v>0.011599999999999999</v>
      </c>
      <c r="R233" s="181">
        <f>Q233*H233</f>
        <v>0.031320000000000001</v>
      </c>
      <c r="S233" s="181">
        <v>0</v>
      </c>
      <c r="T233" s="18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3" t="s">
        <v>134</v>
      </c>
      <c r="AT233" s="183" t="s">
        <v>129</v>
      </c>
      <c r="AU233" s="183" t="s">
        <v>86</v>
      </c>
      <c r="AY233" s="19" t="s">
        <v>127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9" t="s">
        <v>84</v>
      </c>
      <c r="BK233" s="184">
        <f>ROUND(I233*H233,2)</f>
        <v>0</v>
      </c>
      <c r="BL233" s="19" t="s">
        <v>134</v>
      </c>
      <c r="BM233" s="183" t="s">
        <v>396</v>
      </c>
    </row>
    <row r="234" s="13" customFormat="1">
      <c r="A234" s="13"/>
      <c r="B234" s="185"/>
      <c r="C234" s="13"/>
      <c r="D234" s="186" t="s">
        <v>136</v>
      </c>
      <c r="E234" s="187" t="s">
        <v>1</v>
      </c>
      <c r="F234" s="188" t="s">
        <v>335</v>
      </c>
      <c r="G234" s="13"/>
      <c r="H234" s="187" t="s">
        <v>1</v>
      </c>
      <c r="I234" s="189"/>
      <c r="J234" s="13"/>
      <c r="K234" s="13"/>
      <c r="L234" s="185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136</v>
      </c>
      <c r="AU234" s="187" t="s">
        <v>86</v>
      </c>
      <c r="AV234" s="13" t="s">
        <v>84</v>
      </c>
      <c r="AW234" s="13" t="s">
        <v>31</v>
      </c>
      <c r="AX234" s="13" t="s">
        <v>76</v>
      </c>
      <c r="AY234" s="187" t="s">
        <v>127</v>
      </c>
    </row>
    <row r="235" s="14" customFormat="1">
      <c r="A235" s="14"/>
      <c r="B235" s="193"/>
      <c r="C235" s="14"/>
      <c r="D235" s="186" t="s">
        <v>136</v>
      </c>
      <c r="E235" s="194" t="s">
        <v>1</v>
      </c>
      <c r="F235" s="195" t="s">
        <v>397</v>
      </c>
      <c r="G235" s="14"/>
      <c r="H235" s="196">
        <v>2.7000000000000002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136</v>
      </c>
      <c r="AU235" s="194" t="s">
        <v>86</v>
      </c>
      <c r="AV235" s="14" t="s">
        <v>86</v>
      </c>
      <c r="AW235" s="14" t="s">
        <v>31</v>
      </c>
      <c r="AX235" s="14" t="s">
        <v>84</v>
      </c>
      <c r="AY235" s="194" t="s">
        <v>127</v>
      </c>
    </row>
    <row r="236" s="2" customFormat="1" ht="24.15" customHeight="1">
      <c r="A236" s="38"/>
      <c r="B236" s="171"/>
      <c r="C236" s="209" t="s">
        <v>232</v>
      </c>
      <c r="D236" s="209" t="s">
        <v>171</v>
      </c>
      <c r="E236" s="210" t="s">
        <v>398</v>
      </c>
      <c r="F236" s="211" t="s">
        <v>399</v>
      </c>
      <c r="G236" s="212" t="s">
        <v>132</v>
      </c>
      <c r="H236" s="213">
        <v>2.835</v>
      </c>
      <c r="I236" s="214"/>
      <c r="J236" s="215">
        <f>ROUND(I236*H236,2)</f>
        <v>0</v>
      </c>
      <c r="K236" s="211" t="s">
        <v>318</v>
      </c>
      <c r="L236" s="216"/>
      <c r="M236" s="217" t="s">
        <v>1</v>
      </c>
      <c r="N236" s="218" t="s">
        <v>41</v>
      </c>
      <c r="O236" s="77"/>
      <c r="P236" s="181">
        <f>O236*H236</f>
        <v>0</v>
      </c>
      <c r="Q236" s="181">
        <v>0.0050000000000000001</v>
      </c>
      <c r="R236" s="181">
        <f>Q236*H236</f>
        <v>0.014175</v>
      </c>
      <c r="S236" s="181">
        <v>0</v>
      </c>
      <c r="T236" s="18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3" t="s">
        <v>175</v>
      </c>
      <c r="AT236" s="183" t="s">
        <v>171</v>
      </c>
      <c r="AU236" s="183" t="s">
        <v>86</v>
      </c>
      <c r="AY236" s="19" t="s">
        <v>127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9" t="s">
        <v>84</v>
      </c>
      <c r="BK236" s="184">
        <f>ROUND(I236*H236,2)</f>
        <v>0</v>
      </c>
      <c r="BL236" s="19" t="s">
        <v>134</v>
      </c>
      <c r="BM236" s="183" t="s">
        <v>400</v>
      </c>
    </row>
    <row r="237" s="13" customFormat="1">
      <c r="A237" s="13"/>
      <c r="B237" s="185"/>
      <c r="C237" s="13"/>
      <c r="D237" s="186" t="s">
        <v>136</v>
      </c>
      <c r="E237" s="187" t="s">
        <v>1</v>
      </c>
      <c r="F237" s="188" t="s">
        <v>335</v>
      </c>
      <c r="G237" s="13"/>
      <c r="H237" s="187" t="s">
        <v>1</v>
      </c>
      <c r="I237" s="189"/>
      <c r="J237" s="13"/>
      <c r="K237" s="13"/>
      <c r="L237" s="185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7" t="s">
        <v>136</v>
      </c>
      <c r="AU237" s="187" t="s">
        <v>86</v>
      </c>
      <c r="AV237" s="13" t="s">
        <v>84</v>
      </c>
      <c r="AW237" s="13" t="s">
        <v>31</v>
      </c>
      <c r="AX237" s="13" t="s">
        <v>76</v>
      </c>
      <c r="AY237" s="187" t="s">
        <v>127</v>
      </c>
    </row>
    <row r="238" s="14" customFormat="1">
      <c r="A238" s="14"/>
      <c r="B238" s="193"/>
      <c r="C238" s="14"/>
      <c r="D238" s="186" t="s">
        <v>136</v>
      </c>
      <c r="E238" s="194" t="s">
        <v>1</v>
      </c>
      <c r="F238" s="195" t="s">
        <v>397</v>
      </c>
      <c r="G238" s="14"/>
      <c r="H238" s="196">
        <v>2.7000000000000002</v>
      </c>
      <c r="I238" s="197"/>
      <c r="J238" s="14"/>
      <c r="K238" s="14"/>
      <c r="L238" s="193"/>
      <c r="M238" s="198"/>
      <c r="N238" s="199"/>
      <c r="O238" s="199"/>
      <c r="P238" s="199"/>
      <c r="Q238" s="199"/>
      <c r="R238" s="199"/>
      <c r="S238" s="199"/>
      <c r="T238" s="20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4" t="s">
        <v>136</v>
      </c>
      <c r="AU238" s="194" t="s">
        <v>86</v>
      </c>
      <c r="AV238" s="14" t="s">
        <v>86</v>
      </c>
      <c r="AW238" s="14" t="s">
        <v>31</v>
      </c>
      <c r="AX238" s="14" t="s">
        <v>84</v>
      </c>
      <c r="AY238" s="194" t="s">
        <v>127</v>
      </c>
    </row>
    <row r="239" s="14" customFormat="1">
      <c r="A239" s="14"/>
      <c r="B239" s="193"/>
      <c r="C239" s="14"/>
      <c r="D239" s="186" t="s">
        <v>136</v>
      </c>
      <c r="E239" s="14"/>
      <c r="F239" s="195" t="s">
        <v>401</v>
      </c>
      <c r="G239" s="14"/>
      <c r="H239" s="196">
        <v>2.835</v>
      </c>
      <c r="I239" s="197"/>
      <c r="J239" s="14"/>
      <c r="K239" s="14"/>
      <c r="L239" s="193"/>
      <c r="M239" s="198"/>
      <c r="N239" s="199"/>
      <c r="O239" s="199"/>
      <c r="P239" s="199"/>
      <c r="Q239" s="199"/>
      <c r="R239" s="199"/>
      <c r="S239" s="199"/>
      <c r="T239" s="20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4" t="s">
        <v>136</v>
      </c>
      <c r="AU239" s="194" t="s">
        <v>86</v>
      </c>
      <c r="AV239" s="14" t="s">
        <v>86</v>
      </c>
      <c r="AW239" s="14" t="s">
        <v>3</v>
      </c>
      <c r="AX239" s="14" t="s">
        <v>84</v>
      </c>
      <c r="AY239" s="194" t="s">
        <v>127</v>
      </c>
    </row>
    <row r="240" s="2" customFormat="1" ht="37.8" customHeight="1">
      <c r="A240" s="38"/>
      <c r="B240" s="171"/>
      <c r="C240" s="172" t="s">
        <v>236</v>
      </c>
      <c r="D240" s="172" t="s">
        <v>129</v>
      </c>
      <c r="E240" s="173" t="s">
        <v>402</v>
      </c>
      <c r="F240" s="174" t="s">
        <v>403</v>
      </c>
      <c r="G240" s="175" t="s">
        <v>211</v>
      </c>
      <c r="H240" s="176">
        <v>174</v>
      </c>
      <c r="I240" s="177"/>
      <c r="J240" s="178">
        <f>ROUND(I240*H240,2)</f>
        <v>0</v>
      </c>
      <c r="K240" s="174" t="s">
        <v>133</v>
      </c>
      <c r="L240" s="39"/>
      <c r="M240" s="179" t="s">
        <v>1</v>
      </c>
      <c r="N240" s="180" t="s">
        <v>41</v>
      </c>
      <c r="O240" s="77"/>
      <c r="P240" s="181">
        <f>O240*H240</f>
        <v>0</v>
      </c>
      <c r="Q240" s="181">
        <v>0.0033899999999999998</v>
      </c>
      <c r="R240" s="181">
        <f>Q240*H240</f>
        <v>0.58985999999999994</v>
      </c>
      <c r="S240" s="181">
        <v>0</v>
      </c>
      <c r="T240" s="18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3" t="s">
        <v>134</v>
      </c>
      <c r="AT240" s="183" t="s">
        <v>129</v>
      </c>
      <c r="AU240" s="183" t="s">
        <v>86</v>
      </c>
      <c r="AY240" s="19" t="s">
        <v>127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9" t="s">
        <v>84</v>
      </c>
      <c r="BK240" s="184">
        <f>ROUND(I240*H240,2)</f>
        <v>0</v>
      </c>
      <c r="BL240" s="19" t="s">
        <v>134</v>
      </c>
      <c r="BM240" s="183" t="s">
        <v>404</v>
      </c>
    </row>
    <row r="241" s="13" customFormat="1">
      <c r="A241" s="13"/>
      <c r="B241" s="185"/>
      <c r="C241" s="13"/>
      <c r="D241" s="186" t="s">
        <v>136</v>
      </c>
      <c r="E241" s="187" t="s">
        <v>1</v>
      </c>
      <c r="F241" s="188" t="s">
        <v>405</v>
      </c>
      <c r="G241" s="13"/>
      <c r="H241" s="187" t="s">
        <v>1</v>
      </c>
      <c r="I241" s="189"/>
      <c r="J241" s="13"/>
      <c r="K241" s="13"/>
      <c r="L241" s="185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136</v>
      </c>
      <c r="AU241" s="187" t="s">
        <v>86</v>
      </c>
      <c r="AV241" s="13" t="s">
        <v>84</v>
      </c>
      <c r="AW241" s="13" t="s">
        <v>31</v>
      </c>
      <c r="AX241" s="13" t="s">
        <v>76</v>
      </c>
      <c r="AY241" s="187" t="s">
        <v>127</v>
      </c>
    </row>
    <row r="242" s="14" customFormat="1">
      <c r="A242" s="14"/>
      <c r="B242" s="193"/>
      <c r="C242" s="14"/>
      <c r="D242" s="186" t="s">
        <v>136</v>
      </c>
      <c r="E242" s="194" t="s">
        <v>1</v>
      </c>
      <c r="F242" s="195" t="s">
        <v>406</v>
      </c>
      <c r="G242" s="14"/>
      <c r="H242" s="196">
        <v>174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136</v>
      </c>
      <c r="AU242" s="194" t="s">
        <v>86</v>
      </c>
      <c r="AV242" s="14" t="s">
        <v>86</v>
      </c>
      <c r="AW242" s="14" t="s">
        <v>31</v>
      </c>
      <c r="AX242" s="14" t="s">
        <v>76</v>
      </c>
      <c r="AY242" s="194" t="s">
        <v>127</v>
      </c>
    </row>
    <row r="243" s="15" customFormat="1">
      <c r="A243" s="15"/>
      <c r="B243" s="201"/>
      <c r="C243" s="15"/>
      <c r="D243" s="186" t="s">
        <v>136</v>
      </c>
      <c r="E243" s="202" t="s">
        <v>1</v>
      </c>
      <c r="F243" s="203" t="s">
        <v>143</v>
      </c>
      <c r="G243" s="15"/>
      <c r="H243" s="204">
        <v>174</v>
      </c>
      <c r="I243" s="205"/>
      <c r="J243" s="15"/>
      <c r="K243" s="15"/>
      <c r="L243" s="201"/>
      <c r="M243" s="206"/>
      <c r="N243" s="207"/>
      <c r="O243" s="207"/>
      <c r="P243" s="207"/>
      <c r="Q243" s="207"/>
      <c r="R243" s="207"/>
      <c r="S243" s="207"/>
      <c r="T243" s="20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2" t="s">
        <v>136</v>
      </c>
      <c r="AU243" s="202" t="s">
        <v>86</v>
      </c>
      <c r="AV243" s="15" t="s">
        <v>134</v>
      </c>
      <c r="AW243" s="15" t="s">
        <v>31</v>
      </c>
      <c r="AX243" s="15" t="s">
        <v>84</v>
      </c>
      <c r="AY243" s="202" t="s">
        <v>127</v>
      </c>
    </row>
    <row r="244" s="2" customFormat="1" ht="16.5" customHeight="1">
      <c r="A244" s="38"/>
      <c r="B244" s="171"/>
      <c r="C244" s="209" t="s">
        <v>241</v>
      </c>
      <c r="D244" s="209" t="s">
        <v>171</v>
      </c>
      <c r="E244" s="210" t="s">
        <v>367</v>
      </c>
      <c r="F244" s="211" t="s">
        <v>368</v>
      </c>
      <c r="G244" s="212" t="s">
        <v>132</v>
      </c>
      <c r="H244" s="213">
        <v>66.989999999999995</v>
      </c>
      <c r="I244" s="214"/>
      <c r="J244" s="215">
        <f>ROUND(I244*H244,2)</f>
        <v>0</v>
      </c>
      <c r="K244" s="211" t="s">
        <v>133</v>
      </c>
      <c r="L244" s="216"/>
      <c r="M244" s="217" t="s">
        <v>1</v>
      </c>
      <c r="N244" s="218" t="s">
        <v>41</v>
      </c>
      <c r="O244" s="77"/>
      <c r="P244" s="181">
        <f>O244*H244</f>
        <v>0</v>
      </c>
      <c r="Q244" s="181">
        <v>0.00059999999999999995</v>
      </c>
      <c r="R244" s="181">
        <f>Q244*H244</f>
        <v>0.040193999999999994</v>
      </c>
      <c r="S244" s="181">
        <v>0</v>
      </c>
      <c r="T244" s="18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83" t="s">
        <v>175</v>
      </c>
      <c r="AT244" s="183" t="s">
        <v>171</v>
      </c>
      <c r="AU244" s="183" t="s">
        <v>86</v>
      </c>
      <c r="AY244" s="19" t="s">
        <v>127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9" t="s">
        <v>84</v>
      </c>
      <c r="BK244" s="184">
        <f>ROUND(I244*H244,2)</f>
        <v>0</v>
      </c>
      <c r="BL244" s="19" t="s">
        <v>134</v>
      </c>
      <c r="BM244" s="183" t="s">
        <v>407</v>
      </c>
    </row>
    <row r="245" s="13" customFormat="1">
      <c r="A245" s="13"/>
      <c r="B245" s="185"/>
      <c r="C245" s="13"/>
      <c r="D245" s="186" t="s">
        <v>136</v>
      </c>
      <c r="E245" s="187" t="s">
        <v>1</v>
      </c>
      <c r="F245" s="188" t="s">
        <v>405</v>
      </c>
      <c r="G245" s="13"/>
      <c r="H245" s="187" t="s">
        <v>1</v>
      </c>
      <c r="I245" s="189"/>
      <c r="J245" s="13"/>
      <c r="K245" s="13"/>
      <c r="L245" s="185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7" t="s">
        <v>136</v>
      </c>
      <c r="AU245" s="187" t="s">
        <v>86</v>
      </c>
      <c r="AV245" s="13" t="s">
        <v>84</v>
      </c>
      <c r="AW245" s="13" t="s">
        <v>31</v>
      </c>
      <c r="AX245" s="13" t="s">
        <v>76</v>
      </c>
      <c r="AY245" s="187" t="s">
        <v>127</v>
      </c>
    </row>
    <row r="246" s="14" customFormat="1">
      <c r="A246" s="14"/>
      <c r="B246" s="193"/>
      <c r="C246" s="14"/>
      <c r="D246" s="186" t="s">
        <v>136</v>
      </c>
      <c r="E246" s="194" t="s">
        <v>1</v>
      </c>
      <c r="F246" s="195" t="s">
        <v>408</v>
      </c>
      <c r="G246" s="14"/>
      <c r="H246" s="196">
        <v>66.989999999999995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136</v>
      </c>
      <c r="AU246" s="194" t="s">
        <v>86</v>
      </c>
      <c r="AV246" s="14" t="s">
        <v>86</v>
      </c>
      <c r="AW246" s="14" t="s">
        <v>31</v>
      </c>
      <c r="AX246" s="14" t="s">
        <v>84</v>
      </c>
      <c r="AY246" s="194" t="s">
        <v>127</v>
      </c>
    </row>
    <row r="247" s="2" customFormat="1" ht="37.8" customHeight="1">
      <c r="A247" s="38"/>
      <c r="B247" s="171"/>
      <c r="C247" s="172" t="s">
        <v>249</v>
      </c>
      <c r="D247" s="172" t="s">
        <v>129</v>
      </c>
      <c r="E247" s="173" t="s">
        <v>409</v>
      </c>
      <c r="F247" s="174" t="s">
        <v>410</v>
      </c>
      <c r="G247" s="175" t="s">
        <v>211</v>
      </c>
      <c r="H247" s="176">
        <v>54</v>
      </c>
      <c r="I247" s="177"/>
      <c r="J247" s="178">
        <f>ROUND(I247*H247,2)</f>
        <v>0</v>
      </c>
      <c r="K247" s="174" t="s">
        <v>318</v>
      </c>
      <c r="L247" s="39"/>
      <c r="M247" s="179" t="s">
        <v>1</v>
      </c>
      <c r="N247" s="180" t="s">
        <v>41</v>
      </c>
      <c r="O247" s="77"/>
      <c r="P247" s="181">
        <f>O247*H247</f>
        <v>0</v>
      </c>
      <c r="Q247" s="181">
        <v>0.0033899999999999998</v>
      </c>
      <c r="R247" s="181">
        <f>Q247*H247</f>
        <v>0.18306</v>
      </c>
      <c r="S247" s="181">
        <v>0</v>
      </c>
      <c r="T247" s="18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83" t="s">
        <v>134</v>
      </c>
      <c r="AT247" s="183" t="s">
        <v>129</v>
      </c>
      <c r="AU247" s="183" t="s">
        <v>86</v>
      </c>
      <c r="AY247" s="19" t="s">
        <v>127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9" t="s">
        <v>84</v>
      </c>
      <c r="BK247" s="184">
        <f>ROUND(I247*H247,2)</f>
        <v>0</v>
      </c>
      <c r="BL247" s="19" t="s">
        <v>134</v>
      </c>
      <c r="BM247" s="183" t="s">
        <v>411</v>
      </c>
    </row>
    <row r="248" s="13" customFormat="1">
      <c r="A248" s="13"/>
      <c r="B248" s="185"/>
      <c r="C248" s="13"/>
      <c r="D248" s="186" t="s">
        <v>136</v>
      </c>
      <c r="E248" s="187" t="s">
        <v>1</v>
      </c>
      <c r="F248" s="188" t="s">
        <v>412</v>
      </c>
      <c r="G248" s="13"/>
      <c r="H248" s="187" t="s">
        <v>1</v>
      </c>
      <c r="I248" s="189"/>
      <c r="J248" s="13"/>
      <c r="K248" s="13"/>
      <c r="L248" s="185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136</v>
      </c>
      <c r="AU248" s="187" t="s">
        <v>86</v>
      </c>
      <c r="AV248" s="13" t="s">
        <v>84</v>
      </c>
      <c r="AW248" s="13" t="s">
        <v>31</v>
      </c>
      <c r="AX248" s="13" t="s">
        <v>76</v>
      </c>
      <c r="AY248" s="187" t="s">
        <v>127</v>
      </c>
    </row>
    <row r="249" s="14" customFormat="1">
      <c r="A249" s="14"/>
      <c r="B249" s="193"/>
      <c r="C249" s="14"/>
      <c r="D249" s="186" t="s">
        <v>136</v>
      </c>
      <c r="E249" s="194" t="s">
        <v>1</v>
      </c>
      <c r="F249" s="195" t="s">
        <v>413</v>
      </c>
      <c r="G249" s="14"/>
      <c r="H249" s="196">
        <v>54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136</v>
      </c>
      <c r="AU249" s="194" t="s">
        <v>86</v>
      </c>
      <c r="AV249" s="14" t="s">
        <v>86</v>
      </c>
      <c r="AW249" s="14" t="s">
        <v>31</v>
      </c>
      <c r="AX249" s="14" t="s">
        <v>84</v>
      </c>
      <c r="AY249" s="194" t="s">
        <v>127</v>
      </c>
    </row>
    <row r="250" s="2" customFormat="1" ht="24.15" customHeight="1">
      <c r="A250" s="38"/>
      <c r="B250" s="171"/>
      <c r="C250" s="209" t="s">
        <v>7</v>
      </c>
      <c r="D250" s="209" t="s">
        <v>171</v>
      </c>
      <c r="E250" s="210" t="s">
        <v>414</v>
      </c>
      <c r="F250" s="211" t="s">
        <v>415</v>
      </c>
      <c r="G250" s="212" t="s">
        <v>132</v>
      </c>
      <c r="H250" s="213">
        <v>20.789999999999999</v>
      </c>
      <c r="I250" s="214"/>
      <c r="J250" s="215">
        <f>ROUND(I250*H250,2)</f>
        <v>0</v>
      </c>
      <c r="K250" s="211" t="s">
        <v>318</v>
      </c>
      <c r="L250" s="216"/>
      <c r="M250" s="217" t="s">
        <v>1</v>
      </c>
      <c r="N250" s="218" t="s">
        <v>41</v>
      </c>
      <c r="O250" s="77"/>
      <c r="P250" s="181">
        <f>O250*H250</f>
        <v>0</v>
      </c>
      <c r="Q250" s="181">
        <v>0.0011999999999999999</v>
      </c>
      <c r="R250" s="181">
        <f>Q250*H250</f>
        <v>0.024947999999999998</v>
      </c>
      <c r="S250" s="181">
        <v>0</v>
      </c>
      <c r="T250" s="18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3" t="s">
        <v>175</v>
      </c>
      <c r="AT250" s="183" t="s">
        <v>171</v>
      </c>
      <c r="AU250" s="183" t="s">
        <v>86</v>
      </c>
      <c r="AY250" s="19" t="s">
        <v>127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9" t="s">
        <v>84</v>
      </c>
      <c r="BK250" s="184">
        <f>ROUND(I250*H250,2)</f>
        <v>0</v>
      </c>
      <c r="BL250" s="19" t="s">
        <v>134</v>
      </c>
      <c r="BM250" s="183" t="s">
        <v>416</v>
      </c>
    </row>
    <row r="251" s="14" customFormat="1">
      <c r="A251" s="14"/>
      <c r="B251" s="193"/>
      <c r="C251" s="14"/>
      <c r="D251" s="186" t="s">
        <v>136</v>
      </c>
      <c r="E251" s="194" t="s">
        <v>1</v>
      </c>
      <c r="F251" s="195" t="s">
        <v>417</v>
      </c>
      <c r="G251" s="14"/>
      <c r="H251" s="196">
        <v>20.789999999999999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136</v>
      </c>
      <c r="AU251" s="194" t="s">
        <v>86</v>
      </c>
      <c r="AV251" s="14" t="s">
        <v>86</v>
      </c>
      <c r="AW251" s="14" t="s">
        <v>31</v>
      </c>
      <c r="AX251" s="14" t="s">
        <v>84</v>
      </c>
      <c r="AY251" s="194" t="s">
        <v>127</v>
      </c>
    </row>
    <row r="252" s="2" customFormat="1" ht="24.15" customHeight="1">
      <c r="A252" s="38"/>
      <c r="B252" s="171"/>
      <c r="C252" s="172" t="s">
        <v>256</v>
      </c>
      <c r="D252" s="172" t="s">
        <v>129</v>
      </c>
      <c r="E252" s="173" t="s">
        <v>418</v>
      </c>
      <c r="F252" s="174" t="s">
        <v>419</v>
      </c>
      <c r="G252" s="175" t="s">
        <v>132</v>
      </c>
      <c r="H252" s="176">
        <v>840.64700000000005</v>
      </c>
      <c r="I252" s="177"/>
      <c r="J252" s="178">
        <f>ROUND(I252*H252,2)</f>
        <v>0</v>
      </c>
      <c r="K252" s="174" t="s">
        <v>318</v>
      </c>
      <c r="L252" s="39"/>
      <c r="M252" s="179" t="s">
        <v>1</v>
      </c>
      <c r="N252" s="180" t="s">
        <v>41</v>
      </c>
      <c r="O252" s="77"/>
      <c r="P252" s="181">
        <f>O252*H252</f>
        <v>0</v>
      </c>
      <c r="Q252" s="181">
        <v>8.0000000000000007E-05</v>
      </c>
      <c r="R252" s="181">
        <f>Q252*H252</f>
        <v>0.067251760000000008</v>
      </c>
      <c r="S252" s="181">
        <v>0</v>
      </c>
      <c r="T252" s="18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3" t="s">
        <v>134</v>
      </c>
      <c r="AT252" s="183" t="s">
        <v>129</v>
      </c>
      <c r="AU252" s="183" t="s">
        <v>86</v>
      </c>
      <c r="AY252" s="19" t="s">
        <v>127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9" t="s">
        <v>84</v>
      </c>
      <c r="BK252" s="184">
        <f>ROUND(I252*H252,2)</f>
        <v>0</v>
      </c>
      <c r="BL252" s="19" t="s">
        <v>134</v>
      </c>
      <c r="BM252" s="183" t="s">
        <v>420</v>
      </c>
    </row>
    <row r="253" s="14" customFormat="1">
      <c r="A253" s="14"/>
      <c r="B253" s="193"/>
      <c r="C253" s="14"/>
      <c r="D253" s="186" t="s">
        <v>136</v>
      </c>
      <c r="E253" s="194" t="s">
        <v>1</v>
      </c>
      <c r="F253" s="195" t="s">
        <v>421</v>
      </c>
      <c r="G253" s="14"/>
      <c r="H253" s="196">
        <v>126.364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136</v>
      </c>
      <c r="AU253" s="194" t="s">
        <v>86</v>
      </c>
      <c r="AV253" s="14" t="s">
        <v>86</v>
      </c>
      <c r="AW253" s="14" t="s">
        <v>31</v>
      </c>
      <c r="AX253" s="14" t="s">
        <v>76</v>
      </c>
      <c r="AY253" s="194" t="s">
        <v>127</v>
      </c>
    </row>
    <row r="254" s="13" customFormat="1">
      <c r="A254" s="13"/>
      <c r="B254" s="185"/>
      <c r="C254" s="13"/>
      <c r="D254" s="186" t="s">
        <v>136</v>
      </c>
      <c r="E254" s="187" t="s">
        <v>1</v>
      </c>
      <c r="F254" s="188" t="s">
        <v>422</v>
      </c>
      <c r="G254" s="13"/>
      <c r="H254" s="187" t="s">
        <v>1</v>
      </c>
      <c r="I254" s="189"/>
      <c r="J254" s="13"/>
      <c r="K254" s="13"/>
      <c r="L254" s="185"/>
      <c r="M254" s="190"/>
      <c r="N254" s="191"/>
      <c r="O254" s="191"/>
      <c r="P254" s="191"/>
      <c r="Q254" s="191"/>
      <c r="R254" s="191"/>
      <c r="S254" s="191"/>
      <c r="T254" s="19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136</v>
      </c>
      <c r="AU254" s="187" t="s">
        <v>86</v>
      </c>
      <c r="AV254" s="13" t="s">
        <v>84</v>
      </c>
      <c r="AW254" s="13" t="s">
        <v>31</v>
      </c>
      <c r="AX254" s="13" t="s">
        <v>76</v>
      </c>
      <c r="AY254" s="187" t="s">
        <v>127</v>
      </c>
    </row>
    <row r="255" s="14" customFormat="1">
      <c r="A255" s="14"/>
      <c r="B255" s="193"/>
      <c r="C255" s="14"/>
      <c r="D255" s="186" t="s">
        <v>136</v>
      </c>
      <c r="E255" s="194" t="s">
        <v>1</v>
      </c>
      <c r="F255" s="195" t="s">
        <v>423</v>
      </c>
      <c r="G255" s="14"/>
      <c r="H255" s="196">
        <v>608.32500000000005</v>
      </c>
      <c r="I255" s="197"/>
      <c r="J255" s="14"/>
      <c r="K255" s="14"/>
      <c r="L255" s="193"/>
      <c r="M255" s="198"/>
      <c r="N255" s="199"/>
      <c r="O255" s="199"/>
      <c r="P255" s="199"/>
      <c r="Q255" s="199"/>
      <c r="R255" s="199"/>
      <c r="S255" s="199"/>
      <c r="T255" s="20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4" t="s">
        <v>136</v>
      </c>
      <c r="AU255" s="194" t="s">
        <v>86</v>
      </c>
      <c r="AV255" s="14" t="s">
        <v>86</v>
      </c>
      <c r="AW255" s="14" t="s">
        <v>31</v>
      </c>
      <c r="AX255" s="14" t="s">
        <v>76</v>
      </c>
      <c r="AY255" s="194" t="s">
        <v>127</v>
      </c>
    </row>
    <row r="256" s="13" customFormat="1">
      <c r="A256" s="13"/>
      <c r="B256" s="185"/>
      <c r="C256" s="13"/>
      <c r="D256" s="186" t="s">
        <v>136</v>
      </c>
      <c r="E256" s="187" t="s">
        <v>1</v>
      </c>
      <c r="F256" s="188" t="s">
        <v>405</v>
      </c>
      <c r="G256" s="13"/>
      <c r="H256" s="187" t="s">
        <v>1</v>
      </c>
      <c r="I256" s="189"/>
      <c r="J256" s="13"/>
      <c r="K256" s="13"/>
      <c r="L256" s="185"/>
      <c r="M256" s="190"/>
      <c r="N256" s="191"/>
      <c r="O256" s="191"/>
      <c r="P256" s="191"/>
      <c r="Q256" s="191"/>
      <c r="R256" s="191"/>
      <c r="S256" s="191"/>
      <c r="T256" s="19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136</v>
      </c>
      <c r="AU256" s="187" t="s">
        <v>86</v>
      </c>
      <c r="AV256" s="13" t="s">
        <v>84</v>
      </c>
      <c r="AW256" s="13" t="s">
        <v>31</v>
      </c>
      <c r="AX256" s="13" t="s">
        <v>76</v>
      </c>
      <c r="AY256" s="187" t="s">
        <v>127</v>
      </c>
    </row>
    <row r="257" s="14" customFormat="1">
      <c r="A257" s="14"/>
      <c r="B257" s="193"/>
      <c r="C257" s="14"/>
      <c r="D257" s="186" t="s">
        <v>136</v>
      </c>
      <c r="E257" s="194" t="s">
        <v>1</v>
      </c>
      <c r="F257" s="195" t="s">
        <v>424</v>
      </c>
      <c r="G257" s="14"/>
      <c r="H257" s="196">
        <v>66.989999999999995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136</v>
      </c>
      <c r="AU257" s="194" t="s">
        <v>86</v>
      </c>
      <c r="AV257" s="14" t="s">
        <v>86</v>
      </c>
      <c r="AW257" s="14" t="s">
        <v>31</v>
      </c>
      <c r="AX257" s="14" t="s">
        <v>76</v>
      </c>
      <c r="AY257" s="194" t="s">
        <v>127</v>
      </c>
    </row>
    <row r="258" s="13" customFormat="1">
      <c r="A258" s="13"/>
      <c r="B258" s="185"/>
      <c r="C258" s="13"/>
      <c r="D258" s="186" t="s">
        <v>136</v>
      </c>
      <c r="E258" s="187" t="s">
        <v>1</v>
      </c>
      <c r="F258" s="188" t="s">
        <v>344</v>
      </c>
      <c r="G258" s="13"/>
      <c r="H258" s="187" t="s">
        <v>1</v>
      </c>
      <c r="I258" s="189"/>
      <c r="J258" s="13"/>
      <c r="K258" s="13"/>
      <c r="L258" s="185"/>
      <c r="M258" s="190"/>
      <c r="N258" s="191"/>
      <c r="O258" s="191"/>
      <c r="P258" s="191"/>
      <c r="Q258" s="191"/>
      <c r="R258" s="191"/>
      <c r="S258" s="191"/>
      <c r="T258" s="19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7" t="s">
        <v>136</v>
      </c>
      <c r="AU258" s="187" t="s">
        <v>86</v>
      </c>
      <c r="AV258" s="13" t="s">
        <v>84</v>
      </c>
      <c r="AW258" s="13" t="s">
        <v>31</v>
      </c>
      <c r="AX258" s="13" t="s">
        <v>76</v>
      </c>
      <c r="AY258" s="187" t="s">
        <v>127</v>
      </c>
    </row>
    <row r="259" s="14" customFormat="1">
      <c r="A259" s="14"/>
      <c r="B259" s="193"/>
      <c r="C259" s="14"/>
      <c r="D259" s="186" t="s">
        <v>136</v>
      </c>
      <c r="E259" s="194" t="s">
        <v>1</v>
      </c>
      <c r="F259" s="195" t="s">
        <v>382</v>
      </c>
      <c r="G259" s="14"/>
      <c r="H259" s="196">
        <v>45.287999999999997</v>
      </c>
      <c r="I259" s="197"/>
      <c r="J259" s="14"/>
      <c r="K259" s="14"/>
      <c r="L259" s="193"/>
      <c r="M259" s="198"/>
      <c r="N259" s="199"/>
      <c r="O259" s="199"/>
      <c r="P259" s="199"/>
      <c r="Q259" s="199"/>
      <c r="R259" s="199"/>
      <c r="S259" s="199"/>
      <c r="T259" s="20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4" t="s">
        <v>136</v>
      </c>
      <c r="AU259" s="194" t="s">
        <v>86</v>
      </c>
      <c r="AV259" s="14" t="s">
        <v>86</v>
      </c>
      <c r="AW259" s="14" t="s">
        <v>31</v>
      </c>
      <c r="AX259" s="14" t="s">
        <v>76</v>
      </c>
      <c r="AY259" s="194" t="s">
        <v>127</v>
      </c>
    </row>
    <row r="260" s="14" customFormat="1">
      <c r="A260" s="14"/>
      <c r="B260" s="193"/>
      <c r="C260" s="14"/>
      <c r="D260" s="186" t="s">
        <v>136</v>
      </c>
      <c r="E260" s="194" t="s">
        <v>1</v>
      </c>
      <c r="F260" s="195" t="s">
        <v>383</v>
      </c>
      <c r="G260" s="14"/>
      <c r="H260" s="196">
        <v>-3.8999999999999999</v>
      </c>
      <c r="I260" s="197"/>
      <c r="J260" s="14"/>
      <c r="K260" s="14"/>
      <c r="L260" s="193"/>
      <c r="M260" s="198"/>
      <c r="N260" s="199"/>
      <c r="O260" s="199"/>
      <c r="P260" s="199"/>
      <c r="Q260" s="199"/>
      <c r="R260" s="199"/>
      <c r="S260" s="199"/>
      <c r="T260" s="20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4" t="s">
        <v>136</v>
      </c>
      <c r="AU260" s="194" t="s">
        <v>86</v>
      </c>
      <c r="AV260" s="14" t="s">
        <v>86</v>
      </c>
      <c r="AW260" s="14" t="s">
        <v>31</v>
      </c>
      <c r="AX260" s="14" t="s">
        <v>76</v>
      </c>
      <c r="AY260" s="194" t="s">
        <v>127</v>
      </c>
    </row>
    <row r="261" s="14" customFormat="1">
      <c r="A261" s="14"/>
      <c r="B261" s="193"/>
      <c r="C261" s="14"/>
      <c r="D261" s="186" t="s">
        <v>136</v>
      </c>
      <c r="E261" s="194" t="s">
        <v>1</v>
      </c>
      <c r="F261" s="195" t="s">
        <v>384</v>
      </c>
      <c r="G261" s="14"/>
      <c r="H261" s="196">
        <v>-2.4199999999999999</v>
      </c>
      <c r="I261" s="197"/>
      <c r="J261" s="14"/>
      <c r="K261" s="14"/>
      <c r="L261" s="193"/>
      <c r="M261" s="198"/>
      <c r="N261" s="199"/>
      <c r="O261" s="199"/>
      <c r="P261" s="199"/>
      <c r="Q261" s="199"/>
      <c r="R261" s="199"/>
      <c r="S261" s="199"/>
      <c r="T261" s="20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4" t="s">
        <v>136</v>
      </c>
      <c r="AU261" s="194" t="s">
        <v>86</v>
      </c>
      <c r="AV261" s="14" t="s">
        <v>86</v>
      </c>
      <c r="AW261" s="14" t="s">
        <v>31</v>
      </c>
      <c r="AX261" s="14" t="s">
        <v>76</v>
      </c>
      <c r="AY261" s="194" t="s">
        <v>127</v>
      </c>
    </row>
    <row r="262" s="16" customFormat="1">
      <c r="A262" s="16"/>
      <c r="B262" s="225"/>
      <c r="C262" s="16"/>
      <c r="D262" s="186" t="s">
        <v>136</v>
      </c>
      <c r="E262" s="226" t="s">
        <v>1</v>
      </c>
      <c r="F262" s="227" t="s">
        <v>378</v>
      </c>
      <c r="G262" s="16"/>
      <c r="H262" s="228">
        <v>840.64700000000005</v>
      </c>
      <c r="I262" s="229"/>
      <c r="J262" s="16"/>
      <c r="K262" s="16"/>
      <c r="L262" s="225"/>
      <c r="M262" s="230"/>
      <c r="N262" s="231"/>
      <c r="O262" s="231"/>
      <c r="P262" s="231"/>
      <c r="Q262" s="231"/>
      <c r="R262" s="231"/>
      <c r="S262" s="231"/>
      <c r="T262" s="23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26" t="s">
        <v>136</v>
      </c>
      <c r="AU262" s="226" t="s">
        <v>86</v>
      </c>
      <c r="AV262" s="16" t="s">
        <v>152</v>
      </c>
      <c r="AW262" s="16" t="s">
        <v>31</v>
      </c>
      <c r="AX262" s="16" t="s">
        <v>84</v>
      </c>
      <c r="AY262" s="226" t="s">
        <v>127</v>
      </c>
    </row>
    <row r="263" s="2" customFormat="1" ht="37.8" customHeight="1">
      <c r="A263" s="38"/>
      <c r="B263" s="171"/>
      <c r="C263" s="172" t="s">
        <v>264</v>
      </c>
      <c r="D263" s="172" t="s">
        <v>129</v>
      </c>
      <c r="E263" s="173" t="s">
        <v>425</v>
      </c>
      <c r="F263" s="174" t="s">
        <v>426</v>
      </c>
      <c r="G263" s="175" t="s">
        <v>132</v>
      </c>
      <c r="H263" s="176">
        <v>2.7000000000000002</v>
      </c>
      <c r="I263" s="177"/>
      <c r="J263" s="178">
        <f>ROUND(I263*H263,2)</f>
        <v>0</v>
      </c>
      <c r="K263" s="174" t="s">
        <v>318</v>
      </c>
      <c r="L263" s="39"/>
      <c r="M263" s="179" t="s">
        <v>1</v>
      </c>
      <c r="N263" s="180" t="s">
        <v>41</v>
      </c>
      <c r="O263" s="77"/>
      <c r="P263" s="181">
        <f>O263*H263</f>
        <v>0</v>
      </c>
      <c r="Q263" s="181">
        <v>8.0000000000000007E-05</v>
      </c>
      <c r="R263" s="181">
        <f>Q263*H263</f>
        <v>0.00021600000000000002</v>
      </c>
      <c r="S263" s="181">
        <v>0</v>
      </c>
      <c r="T263" s="18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3" t="s">
        <v>134</v>
      </c>
      <c r="AT263" s="183" t="s">
        <v>129</v>
      </c>
      <c r="AU263" s="183" t="s">
        <v>86</v>
      </c>
      <c r="AY263" s="19" t="s">
        <v>127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9" t="s">
        <v>84</v>
      </c>
      <c r="BK263" s="184">
        <f>ROUND(I263*H263,2)</f>
        <v>0</v>
      </c>
      <c r="BL263" s="19" t="s">
        <v>134</v>
      </c>
      <c r="BM263" s="183" t="s">
        <v>427</v>
      </c>
    </row>
    <row r="264" s="13" customFormat="1">
      <c r="A264" s="13"/>
      <c r="B264" s="185"/>
      <c r="C264" s="13"/>
      <c r="D264" s="186" t="s">
        <v>136</v>
      </c>
      <c r="E264" s="187" t="s">
        <v>1</v>
      </c>
      <c r="F264" s="188" t="s">
        <v>335</v>
      </c>
      <c r="G264" s="13"/>
      <c r="H264" s="187" t="s">
        <v>1</v>
      </c>
      <c r="I264" s="189"/>
      <c r="J264" s="13"/>
      <c r="K264" s="13"/>
      <c r="L264" s="185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136</v>
      </c>
      <c r="AU264" s="187" t="s">
        <v>86</v>
      </c>
      <c r="AV264" s="13" t="s">
        <v>84</v>
      </c>
      <c r="AW264" s="13" t="s">
        <v>31</v>
      </c>
      <c r="AX264" s="13" t="s">
        <v>76</v>
      </c>
      <c r="AY264" s="187" t="s">
        <v>127</v>
      </c>
    </row>
    <row r="265" s="14" customFormat="1">
      <c r="A265" s="14"/>
      <c r="B265" s="193"/>
      <c r="C265" s="14"/>
      <c r="D265" s="186" t="s">
        <v>136</v>
      </c>
      <c r="E265" s="194" t="s">
        <v>1</v>
      </c>
      <c r="F265" s="195" t="s">
        <v>397</v>
      </c>
      <c r="G265" s="14"/>
      <c r="H265" s="196">
        <v>2.7000000000000002</v>
      </c>
      <c r="I265" s="197"/>
      <c r="J265" s="14"/>
      <c r="K265" s="14"/>
      <c r="L265" s="193"/>
      <c r="M265" s="198"/>
      <c r="N265" s="199"/>
      <c r="O265" s="199"/>
      <c r="P265" s="199"/>
      <c r="Q265" s="199"/>
      <c r="R265" s="199"/>
      <c r="S265" s="199"/>
      <c r="T265" s="20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4" t="s">
        <v>136</v>
      </c>
      <c r="AU265" s="194" t="s">
        <v>86</v>
      </c>
      <c r="AV265" s="14" t="s">
        <v>86</v>
      </c>
      <c r="AW265" s="14" t="s">
        <v>31</v>
      </c>
      <c r="AX265" s="14" t="s">
        <v>84</v>
      </c>
      <c r="AY265" s="194" t="s">
        <v>127</v>
      </c>
    </row>
    <row r="266" s="2" customFormat="1" ht="24.15" customHeight="1">
      <c r="A266" s="38"/>
      <c r="B266" s="171"/>
      <c r="C266" s="172" t="s">
        <v>268</v>
      </c>
      <c r="D266" s="172" t="s">
        <v>129</v>
      </c>
      <c r="E266" s="173" t="s">
        <v>428</v>
      </c>
      <c r="F266" s="174" t="s">
        <v>429</v>
      </c>
      <c r="G266" s="175" t="s">
        <v>211</v>
      </c>
      <c r="H266" s="176">
        <v>63.460000000000001</v>
      </c>
      <c r="I266" s="177"/>
      <c r="J266" s="178">
        <f>ROUND(I266*H266,2)</f>
        <v>0</v>
      </c>
      <c r="K266" s="174" t="s">
        <v>318</v>
      </c>
      <c r="L266" s="39"/>
      <c r="M266" s="179" t="s">
        <v>1</v>
      </c>
      <c r="N266" s="180" t="s">
        <v>41</v>
      </c>
      <c r="O266" s="77"/>
      <c r="P266" s="181">
        <f>O266*H266</f>
        <v>0</v>
      </c>
      <c r="Q266" s="181">
        <v>3.0000000000000001E-05</v>
      </c>
      <c r="R266" s="181">
        <f>Q266*H266</f>
        <v>0.0019038</v>
      </c>
      <c r="S266" s="181">
        <v>0</v>
      </c>
      <c r="T266" s="18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3" t="s">
        <v>134</v>
      </c>
      <c r="AT266" s="183" t="s">
        <v>129</v>
      </c>
      <c r="AU266" s="183" t="s">
        <v>86</v>
      </c>
      <c r="AY266" s="19" t="s">
        <v>127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9" t="s">
        <v>84</v>
      </c>
      <c r="BK266" s="184">
        <f>ROUND(I266*H266,2)</f>
        <v>0</v>
      </c>
      <c r="BL266" s="19" t="s">
        <v>134</v>
      </c>
      <c r="BM266" s="183" t="s">
        <v>430</v>
      </c>
    </row>
    <row r="267" s="13" customFormat="1">
      <c r="A267" s="13"/>
      <c r="B267" s="185"/>
      <c r="C267" s="13"/>
      <c r="D267" s="186" t="s">
        <v>136</v>
      </c>
      <c r="E267" s="187" t="s">
        <v>1</v>
      </c>
      <c r="F267" s="188" t="s">
        <v>137</v>
      </c>
      <c r="G267" s="13"/>
      <c r="H267" s="187" t="s">
        <v>1</v>
      </c>
      <c r="I267" s="189"/>
      <c r="J267" s="13"/>
      <c r="K267" s="13"/>
      <c r="L267" s="185"/>
      <c r="M267" s="190"/>
      <c r="N267" s="191"/>
      <c r="O267" s="191"/>
      <c r="P267" s="191"/>
      <c r="Q267" s="191"/>
      <c r="R267" s="191"/>
      <c r="S267" s="191"/>
      <c r="T267" s="19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7" t="s">
        <v>136</v>
      </c>
      <c r="AU267" s="187" t="s">
        <v>86</v>
      </c>
      <c r="AV267" s="13" t="s">
        <v>84</v>
      </c>
      <c r="AW267" s="13" t="s">
        <v>31</v>
      </c>
      <c r="AX267" s="13" t="s">
        <v>76</v>
      </c>
      <c r="AY267" s="187" t="s">
        <v>127</v>
      </c>
    </row>
    <row r="268" s="14" customFormat="1">
      <c r="A268" s="14"/>
      <c r="B268" s="193"/>
      <c r="C268" s="14"/>
      <c r="D268" s="186" t="s">
        <v>136</v>
      </c>
      <c r="E268" s="194" t="s">
        <v>1</v>
      </c>
      <c r="F268" s="195" t="s">
        <v>213</v>
      </c>
      <c r="G268" s="14"/>
      <c r="H268" s="196">
        <v>54.899999999999999</v>
      </c>
      <c r="I268" s="197"/>
      <c r="J268" s="14"/>
      <c r="K268" s="14"/>
      <c r="L268" s="193"/>
      <c r="M268" s="198"/>
      <c r="N268" s="199"/>
      <c r="O268" s="199"/>
      <c r="P268" s="199"/>
      <c r="Q268" s="199"/>
      <c r="R268" s="199"/>
      <c r="S268" s="199"/>
      <c r="T268" s="20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4" t="s">
        <v>136</v>
      </c>
      <c r="AU268" s="194" t="s">
        <v>86</v>
      </c>
      <c r="AV268" s="14" t="s">
        <v>86</v>
      </c>
      <c r="AW268" s="14" t="s">
        <v>31</v>
      </c>
      <c r="AX268" s="14" t="s">
        <v>76</v>
      </c>
      <c r="AY268" s="194" t="s">
        <v>127</v>
      </c>
    </row>
    <row r="269" s="13" customFormat="1">
      <c r="A269" s="13"/>
      <c r="B269" s="185"/>
      <c r="C269" s="13"/>
      <c r="D269" s="186" t="s">
        <v>136</v>
      </c>
      <c r="E269" s="187" t="s">
        <v>1</v>
      </c>
      <c r="F269" s="188" t="s">
        <v>139</v>
      </c>
      <c r="G269" s="13"/>
      <c r="H269" s="187" t="s">
        <v>1</v>
      </c>
      <c r="I269" s="189"/>
      <c r="J269" s="13"/>
      <c r="K269" s="13"/>
      <c r="L269" s="185"/>
      <c r="M269" s="190"/>
      <c r="N269" s="191"/>
      <c r="O269" s="191"/>
      <c r="P269" s="191"/>
      <c r="Q269" s="191"/>
      <c r="R269" s="191"/>
      <c r="S269" s="191"/>
      <c r="T269" s="19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7" t="s">
        <v>136</v>
      </c>
      <c r="AU269" s="187" t="s">
        <v>86</v>
      </c>
      <c r="AV269" s="13" t="s">
        <v>84</v>
      </c>
      <c r="AW269" s="13" t="s">
        <v>31</v>
      </c>
      <c r="AX269" s="13" t="s">
        <v>76</v>
      </c>
      <c r="AY269" s="187" t="s">
        <v>127</v>
      </c>
    </row>
    <row r="270" s="14" customFormat="1">
      <c r="A270" s="14"/>
      <c r="B270" s="193"/>
      <c r="C270" s="14"/>
      <c r="D270" s="186" t="s">
        <v>136</v>
      </c>
      <c r="E270" s="194" t="s">
        <v>1</v>
      </c>
      <c r="F270" s="195" t="s">
        <v>214</v>
      </c>
      <c r="G270" s="14"/>
      <c r="H270" s="196">
        <v>8.5600000000000005</v>
      </c>
      <c r="I270" s="197"/>
      <c r="J270" s="14"/>
      <c r="K270" s="14"/>
      <c r="L270" s="193"/>
      <c r="M270" s="198"/>
      <c r="N270" s="199"/>
      <c r="O270" s="199"/>
      <c r="P270" s="199"/>
      <c r="Q270" s="199"/>
      <c r="R270" s="199"/>
      <c r="S270" s="199"/>
      <c r="T270" s="20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4" t="s">
        <v>136</v>
      </c>
      <c r="AU270" s="194" t="s">
        <v>86</v>
      </c>
      <c r="AV270" s="14" t="s">
        <v>86</v>
      </c>
      <c r="AW270" s="14" t="s">
        <v>31</v>
      </c>
      <c r="AX270" s="14" t="s">
        <v>76</v>
      </c>
      <c r="AY270" s="194" t="s">
        <v>127</v>
      </c>
    </row>
    <row r="271" s="15" customFormat="1">
      <c r="A271" s="15"/>
      <c r="B271" s="201"/>
      <c r="C271" s="15"/>
      <c r="D271" s="186" t="s">
        <v>136</v>
      </c>
      <c r="E271" s="202" t="s">
        <v>1</v>
      </c>
      <c r="F271" s="203" t="s">
        <v>143</v>
      </c>
      <c r="G271" s="15"/>
      <c r="H271" s="204">
        <v>63.460000000000001</v>
      </c>
      <c r="I271" s="205"/>
      <c r="J271" s="15"/>
      <c r="K271" s="15"/>
      <c r="L271" s="201"/>
      <c r="M271" s="206"/>
      <c r="N271" s="207"/>
      <c r="O271" s="207"/>
      <c r="P271" s="207"/>
      <c r="Q271" s="207"/>
      <c r="R271" s="207"/>
      <c r="S271" s="207"/>
      <c r="T271" s="20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02" t="s">
        <v>136</v>
      </c>
      <c r="AU271" s="202" t="s">
        <v>86</v>
      </c>
      <c r="AV271" s="15" t="s">
        <v>134</v>
      </c>
      <c r="AW271" s="15" t="s">
        <v>31</v>
      </c>
      <c r="AX271" s="15" t="s">
        <v>84</v>
      </c>
      <c r="AY271" s="202" t="s">
        <v>127</v>
      </c>
    </row>
    <row r="272" s="2" customFormat="1" ht="24.15" customHeight="1">
      <c r="A272" s="38"/>
      <c r="B272" s="171"/>
      <c r="C272" s="209" t="s">
        <v>272</v>
      </c>
      <c r="D272" s="209" t="s">
        <v>171</v>
      </c>
      <c r="E272" s="210" t="s">
        <v>431</v>
      </c>
      <c r="F272" s="211" t="s">
        <v>432</v>
      </c>
      <c r="G272" s="212" t="s">
        <v>211</v>
      </c>
      <c r="H272" s="213">
        <v>69.805999999999997</v>
      </c>
      <c r="I272" s="214"/>
      <c r="J272" s="215">
        <f>ROUND(I272*H272,2)</f>
        <v>0</v>
      </c>
      <c r="K272" s="211" t="s">
        <v>133</v>
      </c>
      <c r="L272" s="216"/>
      <c r="M272" s="217" t="s">
        <v>1</v>
      </c>
      <c r="N272" s="218" t="s">
        <v>41</v>
      </c>
      <c r="O272" s="77"/>
      <c r="P272" s="181">
        <f>O272*H272</f>
        <v>0</v>
      </c>
      <c r="Q272" s="181">
        <v>0.00059999999999999995</v>
      </c>
      <c r="R272" s="181">
        <f>Q272*H272</f>
        <v>0.041883599999999993</v>
      </c>
      <c r="S272" s="181">
        <v>0</v>
      </c>
      <c r="T272" s="18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3" t="s">
        <v>387</v>
      </c>
      <c r="AT272" s="183" t="s">
        <v>171</v>
      </c>
      <c r="AU272" s="183" t="s">
        <v>86</v>
      </c>
      <c r="AY272" s="19" t="s">
        <v>127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9" t="s">
        <v>84</v>
      </c>
      <c r="BK272" s="184">
        <f>ROUND(I272*H272,2)</f>
        <v>0</v>
      </c>
      <c r="BL272" s="19" t="s">
        <v>387</v>
      </c>
      <c r="BM272" s="183" t="s">
        <v>433</v>
      </c>
    </row>
    <row r="273" s="13" customFormat="1">
      <c r="A273" s="13"/>
      <c r="B273" s="185"/>
      <c r="C273" s="13"/>
      <c r="D273" s="186" t="s">
        <v>136</v>
      </c>
      <c r="E273" s="187" t="s">
        <v>1</v>
      </c>
      <c r="F273" s="188" t="s">
        <v>137</v>
      </c>
      <c r="G273" s="13"/>
      <c r="H273" s="187" t="s">
        <v>1</v>
      </c>
      <c r="I273" s="189"/>
      <c r="J273" s="13"/>
      <c r="K273" s="13"/>
      <c r="L273" s="185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136</v>
      </c>
      <c r="AU273" s="187" t="s">
        <v>86</v>
      </c>
      <c r="AV273" s="13" t="s">
        <v>84</v>
      </c>
      <c r="AW273" s="13" t="s">
        <v>31</v>
      </c>
      <c r="AX273" s="13" t="s">
        <v>76</v>
      </c>
      <c r="AY273" s="187" t="s">
        <v>127</v>
      </c>
    </row>
    <row r="274" s="14" customFormat="1">
      <c r="A274" s="14"/>
      <c r="B274" s="193"/>
      <c r="C274" s="14"/>
      <c r="D274" s="186" t="s">
        <v>136</v>
      </c>
      <c r="E274" s="194" t="s">
        <v>1</v>
      </c>
      <c r="F274" s="195" t="s">
        <v>434</v>
      </c>
      <c r="G274" s="14"/>
      <c r="H274" s="196">
        <v>60.390000000000001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136</v>
      </c>
      <c r="AU274" s="194" t="s">
        <v>86</v>
      </c>
      <c r="AV274" s="14" t="s">
        <v>86</v>
      </c>
      <c r="AW274" s="14" t="s">
        <v>31</v>
      </c>
      <c r="AX274" s="14" t="s">
        <v>76</v>
      </c>
      <c r="AY274" s="194" t="s">
        <v>127</v>
      </c>
    </row>
    <row r="275" s="13" customFormat="1">
      <c r="A275" s="13"/>
      <c r="B275" s="185"/>
      <c r="C275" s="13"/>
      <c r="D275" s="186" t="s">
        <v>136</v>
      </c>
      <c r="E275" s="187" t="s">
        <v>1</v>
      </c>
      <c r="F275" s="188" t="s">
        <v>139</v>
      </c>
      <c r="G275" s="13"/>
      <c r="H275" s="187" t="s">
        <v>1</v>
      </c>
      <c r="I275" s="189"/>
      <c r="J275" s="13"/>
      <c r="K275" s="13"/>
      <c r="L275" s="185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136</v>
      </c>
      <c r="AU275" s="187" t="s">
        <v>86</v>
      </c>
      <c r="AV275" s="13" t="s">
        <v>84</v>
      </c>
      <c r="AW275" s="13" t="s">
        <v>31</v>
      </c>
      <c r="AX275" s="13" t="s">
        <v>76</v>
      </c>
      <c r="AY275" s="187" t="s">
        <v>127</v>
      </c>
    </row>
    <row r="276" s="14" customFormat="1">
      <c r="A276" s="14"/>
      <c r="B276" s="193"/>
      <c r="C276" s="14"/>
      <c r="D276" s="186" t="s">
        <v>136</v>
      </c>
      <c r="E276" s="194" t="s">
        <v>1</v>
      </c>
      <c r="F276" s="195" t="s">
        <v>435</v>
      </c>
      <c r="G276" s="14"/>
      <c r="H276" s="196">
        <v>9.4160000000000004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136</v>
      </c>
      <c r="AU276" s="194" t="s">
        <v>86</v>
      </c>
      <c r="AV276" s="14" t="s">
        <v>86</v>
      </c>
      <c r="AW276" s="14" t="s">
        <v>31</v>
      </c>
      <c r="AX276" s="14" t="s">
        <v>76</v>
      </c>
      <c r="AY276" s="194" t="s">
        <v>127</v>
      </c>
    </row>
    <row r="277" s="15" customFormat="1">
      <c r="A277" s="15"/>
      <c r="B277" s="201"/>
      <c r="C277" s="15"/>
      <c r="D277" s="186" t="s">
        <v>136</v>
      </c>
      <c r="E277" s="202" t="s">
        <v>1</v>
      </c>
      <c r="F277" s="203" t="s">
        <v>143</v>
      </c>
      <c r="G277" s="15"/>
      <c r="H277" s="204">
        <v>69.805999999999997</v>
      </c>
      <c r="I277" s="205"/>
      <c r="J277" s="15"/>
      <c r="K277" s="15"/>
      <c r="L277" s="201"/>
      <c r="M277" s="206"/>
      <c r="N277" s="207"/>
      <c r="O277" s="207"/>
      <c r="P277" s="207"/>
      <c r="Q277" s="207"/>
      <c r="R277" s="207"/>
      <c r="S277" s="207"/>
      <c r="T277" s="20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2" t="s">
        <v>136</v>
      </c>
      <c r="AU277" s="202" t="s">
        <v>86</v>
      </c>
      <c r="AV277" s="15" t="s">
        <v>134</v>
      </c>
      <c r="AW277" s="15" t="s">
        <v>31</v>
      </c>
      <c r="AX277" s="15" t="s">
        <v>84</v>
      </c>
      <c r="AY277" s="202" t="s">
        <v>127</v>
      </c>
    </row>
    <row r="278" s="2" customFormat="1" ht="16.5" customHeight="1">
      <c r="A278" s="38"/>
      <c r="B278" s="171"/>
      <c r="C278" s="172" t="s">
        <v>276</v>
      </c>
      <c r="D278" s="172" t="s">
        <v>129</v>
      </c>
      <c r="E278" s="173" t="s">
        <v>436</v>
      </c>
      <c r="F278" s="174" t="s">
        <v>437</v>
      </c>
      <c r="G278" s="175" t="s">
        <v>211</v>
      </c>
      <c r="H278" s="176">
        <v>9</v>
      </c>
      <c r="I278" s="177"/>
      <c r="J278" s="178">
        <f>ROUND(I278*H278,2)</f>
        <v>0</v>
      </c>
      <c r="K278" s="174" t="s">
        <v>318</v>
      </c>
      <c r="L278" s="39"/>
      <c r="M278" s="179" t="s">
        <v>1</v>
      </c>
      <c r="N278" s="180" t="s">
        <v>41</v>
      </c>
      <c r="O278" s="77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83" t="s">
        <v>134</v>
      </c>
      <c r="AT278" s="183" t="s">
        <v>129</v>
      </c>
      <c r="AU278" s="183" t="s">
        <v>86</v>
      </c>
      <c r="AY278" s="19" t="s">
        <v>127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9" t="s">
        <v>84</v>
      </c>
      <c r="BK278" s="184">
        <f>ROUND(I278*H278,2)</f>
        <v>0</v>
      </c>
      <c r="BL278" s="19" t="s">
        <v>134</v>
      </c>
      <c r="BM278" s="183" t="s">
        <v>438</v>
      </c>
    </row>
    <row r="279" s="14" customFormat="1">
      <c r="A279" s="14"/>
      <c r="B279" s="193"/>
      <c r="C279" s="14"/>
      <c r="D279" s="186" t="s">
        <v>136</v>
      </c>
      <c r="E279" s="194" t="s">
        <v>1</v>
      </c>
      <c r="F279" s="195" t="s">
        <v>439</v>
      </c>
      <c r="G279" s="14"/>
      <c r="H279" s="196">
        <v>9</v>
      </c>
      <c r="I279" s="197"/>
      <c r="J279" s="14"/>
      <c r="K279" s="14"/>
      <c r="L279" s="193"/>
      <c r="M279" s="198"/>
      <c r="N279" s="199"/>
      <c r="O279" s="199"/>
      <c r="P279" s="199"/>
      <c r="Q279" s="199"/>
      <c r="R279" s="199"/>
      <c r="S279" s="199"/>
      <c r="T279" s="20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4" t="s">
        <v>136</v>
      </c>
      <c r="AU279" s="194" t="s">
        <v>86</v>
      </c>
      <c r="AV279" s="14" t="s">
        <v>86</v>
      </c>
      <c r="AW279" s="14" t="s">
        <v>31</v>
      </c>
      <c r="AX279" s="14" t="s">
        <v>84</v>
      </c>
      <c r="AY279" s="194" t="s">
        <v>127</v>
      </c>
    </row>
    <row r="280" s="2" customFormat="1" ht="24.15" customHeight="1">
      <c r="A280" s="38"/>
      <c r="B280" s="171"/>
      <c r="C280" s="209" t="s">
        <v>282</v>
      </c>
      <c r="D280" s="209" t="s">
        <v>171</v>
      </c>
      <c r="E280" s="210" t="s">
        <v>440</v>
      </c>
      <c r="F280" s="211" t="s">
        <v>441</v>
      </c>
      <c r="G280" s="212" t="s">
        <v>211</v>
      </c>
      <c r="H280" s="213">
        <v>9</v>
      </c>
      <c r="I280" s="214"/>
      <c r="J280" s="215">
        <f>ROUND(I280*H280,2)</f>
        <v>0</v>
      </c>
      <c r="K280" s="211" t="s">
        <v>318</v>
      </c>
      <c r="L280" s="216"/>
      <c r="M280" s="217" t="s">
        <v>1</v>
      </c>
      <c r="N280" s="218" t="s">
        <v>41</v>
      </c>
      <c r="O280" s="77"/>
      <c r="P280" s="181">
        <f>O280*H280</f>
        <v>0</v>
      </c>
      <c r="Q280" s="181">
        <v>0.00050000000000000001</v>
      </c>
      <c r="R280" s="181">
        <f>Q280*H280</f>
        <v>0.0045000000000000005</v>
      </c>
      <c r="S280" s="181">
        <v>0</v>
      </c>
      <c r="T280" s="18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83" t="s">
        <v>387</v>
      </c>
      <c r="AT280" s="183" t="s">
        <v>171</v>
      </c>
      <c r="AU280" s="183" t="s">
        <v>86</v>
      </c>
      <c r="AY280" s="19" t="s">
        <v>127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9" t="s">
        <v>84</v>
      </c>
      <c r="BK280" s="184">
        <f>ROUND(I280*H280,2)</f>
        <v>0</v>
      </c>
      <c r="BL280" s="19" t="s">
        <v>387</v>
      </c>
      <c r="BM280" s="183" t="s">
        <v>442</v>
      </c>
    </row>
    <row r="281" s="2" customFormat="1" ht="16.5" customHeight="1">
      <c r="A281" s="38"/>
      <c r="B281" s="171"/>
      <c r="C281" s="172" t="s">
        <v>287</v>
      </c>
      <c r="D281" s="172" t="s">
        <v>129</v>
      </c>
      <c r="E281" s="173" t="s">
        <v>436</v>
      </c>
      <c r="F281" s="174" t="s">
        <v>437</v>
      </c>
      <c r="G281" s="175" t="s">
        <v>211</v>
      </c>
      <c r="H281" s="176">
        <v>64.700000000000003</v>
      </c>
      <c r="I281" s="177"/>
      <c r="J281" s="178">
        <f>ROUND(I281*H281,2)</f>
        <v>0</v>
      </c>
      <c r="K281" s="174" t="s">
        <v>318</v>
      </c>
      <c r="L281" s="39"/>
      <c r="M281" s="179" t="s">
        <v>1</v>
      </c>
      <c r="N281" s="180" t="s">
        <v>41</v>
      </c>
      <c r="O281" s="77"/>
      <c r="P281" s="181">
        <f>O281*H281</f>
        <v>0</v>
      </c>
      <c r="Q281" s="181">
        <v>0</v>
      </c>
      <c r="R281" s="181">
        <f>Q281*H281</f>
        <v>0</v>
      </c>
      <c r="S281" s="181">
        <v>0</v>
      </c>
      <c r="T281" s="18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83" t="s">
        <v>134</v>
      </c>
      <c r="AT281" s="183" t="s">
        <v>129</v>
      </c>
      <c r="AU281" s="183" t="s">
        <v>86</v>
      </c>
      <c r="AY281" s="19" t="s">
        <v>127</v>
      </c>
      <c r="BE281" s="184">
        <f>IF(N281="základní",J281,0)</f>
        <v>0</v>
      </c>
      <c r="BF281" s="184">
        <f>IF(N281="snížená",J281,0)</f>
        <v>0</v>
      </c>
      <c r="BG281" s="184">
        <f>IF(N281="zákl. přenesená",J281,0)</f>
        <v>0</v>
      </c>
      <c r="BH281" s="184">
        <f>IF(N281="sníž. přenesená",J281,0)</f>
        <v>0</v>
      </c>
      <c r="BI281" s="184">
        <f>IF(N281="nulová",J281,0)</f>
        <v>0</v>
      </c>
      <c r="BJ281" s="19" t="s">
        <v>84</v>
      </c>
      <c r="BK281" s="184">
        <f>ROUND(I281*H281,2)</f>
        <v>0</v>
      </c>
      <c r="BL281" s="19" t="s">
        <v>134</v>
      </c>
      <c r="BM281" s="183" t="s">
        <v>443</v>
      </c>
    </row>
    <row r="282" s="13" customFormat="1">
      <c r="A282" s="13"/>
      <c r="B282" s="185"/>
      <c r="C282" s="13"/>
      <c r="D282" s="186" t="s">
        <v>136</v>
      </c>
      <c r="E282" s="187" t="s">
        <v>1</v>
      </c>
      <c r="F282" s="188" t="s">
        <v>444</v>
      </c>
      <c r="G282" s="13"/>
      <c r="H282" s="187" t="s">
        <v>1</v>
      </c>
      <c r="I282" s="189"/>
      <c r="J282" s="13"/>
      <c r="K282" s="13"/>
      <c r="L282" s="185"/>
      <c r="M282" s="190"/>
      <c r="N282" s="191"/>
      <c r="O282" s="191"/>
      <c r="P282" s="191"/>
      <c r="Q282" s="191"/>
      <c r="R282" s="191"/>
      <c r="S282" s="191"/>
      <c r="T282" s="19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136</v>
      </c>
      <c r="AU282" s="187" t="s">
        <v>86</v>
      </c>
      <c r="AV282" s="13" t="s">
        <v>84</v>
      </c>
      <c r="AW282" s="13" t="s">
        <v>31</v>
      </c>
      <c r="AX282" s="13" t="s">
        <v>76</v>
      </c>
      <c r="AY282" s="187" t="s">
        <v>127</v>
      </c>
    </row>
    <row r="283" s="14" customFormat="1">
      <c r="A283" s="14"/>
      <c r="B283" s="193"/>
      <c r="C283" s="14"/>
      <c r="D283" s="186" t="s">
        <v>136</v>
      </c>
      <c r="E283" s="194" t="s">
        <v>1</v>
      </c>
      <c r="F283" s="195" t="s">
        <v>445</v>
      </c>
      <c r="G283" s="14"/>
      <c r="H283" s="196">
        <v>54</v>
      </c>
      <c r="I283" s="197"/>
      <c r="J283" s="14"/>
      <c r="K283" s="14"/>
      <c r="L283" s="193"/>
      <c r="M283" s="198"/>
      <c r="N283" s="199"/>
      <c r="O283" s="199"/>
      <c r="P283" s="199"/>
      <c r="Q283" s="199"/>
      <c r="R283" s="199"/>
      <c r="S283" s="199"/>
      <c r="T283" s="20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4" t="s">
        <v>136</v>
      </c>
      <c r="AU283" s="194" t="s">
        <v>86</v>
      </c>
      <c r="AV283" s="14" t="s">
        <v>86</v>
      </c>
      <c r="AW283" s="14" t="s">
        <v>31</v>
      </c>
      <c r="AX283" s="14" t="s">
        <v>76</v>
      </c>
      <c r="AY283" s="194" t="s">
        <v>127</v>
      </c>
    </row>
    <row r="284" s="14" customFormat="1">
      <c r="A284" s="14"/>
      <c r="B284" s="193"/>
      <c r="C284" s="14"/>
      <c r="D284" s="186" t="s">
        <v>136</v>
      </c>
      <c r="E284" s="194" t="s">
        <v>1</v>
      </c>
      <c r="F284" s="195" t="s">
        <v>446</v>
      </c>
      <c r="G284" s="14"/>
      <c r="H284" s="196">
        <v>4.7999999999999998</v>
      </c>
      <c r="I284" s="197"/>
      <c r="J284" s="14"/>
      <c r="K284" s="14"/>
      <c r="L284" s="193"/>
      <c r="M284" s="198"/>
      <c r="N284" s="199"/>
      <c r="O284" s="199"/>
      <c r="P284" s="199"/>
      <c r="Q284" s="199"/>
      <c r="R284" s="199"/>
      <c r="S284" s="199"/>
      <c r="T284" s="20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4" t="s">
        <v>136</v>
      </c>
      <c r="AU284" s="194" t="s">
        <v>86</v>
      </c>
      <c r="AV284" s="14" t="s">
        <v>86</v>
      </c>
      <c r="AW284" s="14" t="s">
        <v>31</v>
      </c>
      <c r="AX284" s="14" t="s">
        <v>76</v>
      </c>
      <c r="AY284" s="194" t="s">
        <v>127</v>
      </c>
    </row>
    <row r="285" s="14" customFormat="1">
      <c r="A285" s="14"/>
      <c r="B285" s="193"/>
      <c r="C285" s="14"/>
      <c r="D285" s="186" t="s">
        <v>136</v>
      </c>
      <c r="E285" s="194" t="s">
        <v>1</v>
      </c>
      <c r="F285" s="195" t="s">
        <v>447</v>
      </c>
      <c r="G285" s="14"/>
      <c r="H285" s="196">
        <v>1.8</v>
      </c>
      <c r="I285" s="197"/>
      <c r="J285" s="14"/>
      <c r="K285" s="14"/>
      <c r="L285" s="193"/>
      <c r="M285" s="198"/>
      <c r="N285" s="199"/>
      <c r="O285" s="199"/>
      <c r="P285" s="199"/>
      <c r="Q285" s="199"/>
      <c r="R285" s="199"/>
      <c r="S285" s="199"/>
      <c r="T285" s="20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4" t="s">
        <v>136</v>
      </c>
      <c r="AU285" s="194" t="s">
        <v>86</v>
      </c>
      <c r="AV285" s="14" t="s">
        <v>86</v>
      </c>
      <c r="AW285" s="14" t="s">
        <v>31</v>
      </c>
      <c r="AX285" s="14" t="s">
        <v>76</v>
      </c>
      <c r="AY285" s="194" t="s">
        <v>127</v>
      </c>
    </row>
    <row r="286" s="14" customFormat="1">
      <c r="A286" s="14"/>
      <c r="B286" s="193"/>
      <c r="C286" s="14"/>
      <c r="D286" s="186" t="s">
        <v>136</v>
      </c>
      <c r="E286" s="194" t="s">
        <v>1</v>
      </c>
      <c r="F286" s="195" t="s">
        <v>448</v>
      </c>
      <c r="G286" s="14"/>
      <c r="H286" s="196">
        <v>3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136</v>
      </c>
      <c r="AU286" s="194" t="s">
        <v>86</v>
      </c>
      <c r="AV286" s="14" t="s">
        <v>86</v>
      </c>
      <c r="AW286" s="14" t="s">
        <v>31</v>
      </c>
      <c r="AX286" s="14" t="s">
        <v>76</v>
      </c>
      <c r="AY286" s="194" t="s">
        <v>127</v>
      </c>
    </row>
    <row r="287" s="14" customFormat="1">
      <c r="A287" s="14"/>
      <c r="B287" s="193"/>
      <c r="C287" s="14"/>
      <c r="D287" s="186" t="s">
        <v>136</v>
      </c>
      <c r="E287" s="194" t="s">
        <v>1</v>
      </c>
      <c r="F287" s="195" t="s">
        <v>449</v>
      </c>
      <c r="G287" s="14"/>
      <c r="H287" s="196">
        <v>1.1000000000000001</v>
      </c>
      <c r="I287" s="197"/>
      <c r="J287" s="14"/>
      <c r="K287" s="14"/>
      <c r="L287" s="193"/>
      <c r="M287" s="198"/>
      <c r="N287" s="199"/>
      <c r="O287" s="199"/>
      <c r="P287" s="199"/>
      <c r="Q287" s="199"/>
      <c r="R287" s="199"/>
      <c r="S287" s="199"/>
      <c r="T287" s="20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4" t="s">
        <v>136</v>
      </c>
      <c r="AU287" s="194" t="s">
        <v>86</v>
      </c>
      <c r="AV287" s="14" t="s">
        <v>86</v>
      </c>
      <c r="AW287" s="14" t="s">
        <v>31</v>
      </c>
      <c r="AX287" s="14" t="s">
        <v>76</v>
      </c>
      <c r="AY287" s="194" t="s">
        <v>127</v>
      </c>
    </row>
    <row r="288" s="16" customFormat="1">
      <c r="A288" s="16"/>
      <c r="B288" s="225"/>
      <c r="C288" s="16"/>
      <c r="D288" s="186" t="s">
        <v>136</v>
      </c>
      <c r="E288" s="226" t="s">
        <v>1</v>
      </c>
      <c r="F288" s="227" t="s">
        <v>378</v>
      </c>
      <c r="G288" s="16"/>
      <c r="H288" s="228">
        <v>64.700000000000003</v>
      </c>
      <c r="I288" s="229"/>
      <c r="J288" s="16"/>
      <c r="K288" s="16"/>
      <c r="L288" s="225"/>
      <c r="M288" s="230"/>
      <c r="N288" s="231"/>
      <c r="O288" s="231"/>
      <c r="P288" s="231"/>
      <c r="Q288" s="231"/>
      <c r="R288" s="231"/>
      <c r="S288" s="231"/>
      <c r="T288" s="232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26" t="s">
        <v>136</v>
      </c>
      <c r="AU288" s="226" t="s">
        <v>86</v>
      </c>
      <c r="AV288" s="16" t="s">
        <v>152</v>
      </c>
      <c r="AW288" s="16" t="s">
        <v>31</v>
      </c>
      <c r="AX288" s="16" t="s">
        <v>84</v>
      </c>
      <c r="AY288" s="226" t="s">
        <v>127</v>
      </c>
    </row>
    <row r="289" s="2" customFormat="1" ht="24.15" customHeight="1">
      <c r="A289" s="38"/>
      <c r="B289" s="171"/>
      <c r="C289" s="209" t="s">
        <v>450</v>
      </c>
      <c r="D289" s="209" t="s">
        <v>171</v>
      </c>
      <c r="E289" s="210" t="s">
        <v>451</v>
      </c>
      <c r="F289" s="211" t="s">
        <v>444</v>
      </c>
      <c r="G289" s="212" t="s">
        <v>211</v>
      </c>
      <c r="H289" s="213">
        <v>71.170000000000002</v>
      </c>
      <c r="I289" s="214"/>
      <c r="J289" s="215">
        <f>ROUND(I289*H289,2)</f>
        <v>0</v>
      </c>
      <c r="K289" s="211" t="s">
        <v>318</v>
      </c>
      <c r="L289" s="216"/>
      <c r="M289" s="217" t="s">
        <v>1</v>
      </c>
      <c r="N289" s="218" t="s">
        <v>41</v>
      </c>
      <c r="O289" s="77"/>
      <c r="P289" s="181">
        <f>O289*H289</f>
        <v>0</v>
      </c>
      <c r="Q289" s="181">
        <v>0.00029999999999999997</v>
      </c>
      <c r="R289" s="181">
        <f>Q289*H289</f>
        <v>0.021350999999999998</v>
      </c>
      <c r="S289" s="181">
        <v>0</v>
      </c>
      <c r="T289" s="18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83" t="s">
        <v>175</v>
      </c>
      <c r="AT289" s="183" t="s">
        <v>171</v>
      </c>
      <c r="AU289" s="183" t="s">
        <v>86</v>
      </c>
      <c r="AY289" s="19" t="s">
        <v>127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9" t="s">
        <v>84</v>
      </c>
      <c r="BK289" s="184">
        <f>ROUND(I289*H289,2)</f>
        <v>0</v>
      </c>
      <c r="BL289" s="19" t="s">
        <v>134</v>
      </c>
      <c r="BM289" s="183" t="s">
        <v>452</v>
      </c>
    </row>
    <row r="290" s="13" customFormat="1">
      <c r="A290" s="13"/>
      <c r="B290" s="185"/>
      <c r="C290" s="13"/>
      <c r="D290" s="186" t="s">
        <v>136</v>
      </c>
      <c r="E290" s="187" t="s">
        <v>1</v>
      </c>
      <c r="F290" s="188" t="s">
        <v>444</v>
      </c>
      <c r="G290" s="13"/>
      <c r="H290" s="187" t="s">
        <v>1</v>
      </c>
      <c r="I290" s="189"/>
      <c r="J290" s="13"/>
      <c r="K290" s="13"/>
      <c r="L290" s="185"/>
      <c r="M290" s="190"/>
      <c r="N290" s="191"/>
      <c r="O290" s="191"/>
      <c r="P290" s="191"/>
      <c r="Q290" s="191"/>
      <c r="R290" s="191"/>
      <c r="S290" s="191"/>
      <c r="T290" s="19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136</v>
      </c>
      <c r="AU290" s="187" t="s">
        <v>86</v>
      </c>
      <c r="AV290" s="13" t="s">
        <v>84</v>
      </c>
      <c r="AW290" s="13" t="s">
        <v>31</v>
      </c>
      <c r="AX290" s="13" t="s">
        <v>76</v>
      </c>
      <c r="AY290" s="187" t="s">
        <v>127</v>
      </c>
    </row>
    <row r="291" s="14" customFormat="1">
      <c r="A291" s="14"/>
      <c r="B291" s="193"/>
      <c r="C291" s="14"/>
      <c r="D291" s="186" t="s">
        <v>136</v>
      </c>
      <c r="E291" s="194" t="s">
        <v>1</v>
      </c>
      <c r="F291" s="195" t="s">
        <v>453</v>
      </c>
      <c r="G291" s="14"/>
      <c r="H291" s="196">
        <v>59.399999999999999</v>
      </c>
      <c r="I291" s="197"/>
      <c r="J291" s="14"/>
      <c r="K291" s="14"/>
      <c r="L291" s="193"/>
      <c r="M291" s="198"/>
      <c r="N291" s="199"/>
      <c r="O291" s="199"/>
      <c r="P291" s="199"/>
      <c r="Q291" s="199"/>
      <c r="R291" s="199"/>
      <c r="S291" s="199"/>
      <c r="T291" s="20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4" t="s">
        <v>136</v>
      </c>
      <c r="AU291" s="194" t="s">
        <v>86</v>
      </c>
      <c r="AV291" s="14" t="s">
        <v>86</v>
      </c>
      <c r="AW291" s="14" t="s">
        <v>31</v>
      </c>
      <c r="AX291" s="14" t="s">
        <v>76</v>
      </c>
      <c r="AY291" s="194" t="s">
        <v>127</v>
      </c>
    </row>
    <row r="292" s="14" customFormat="1">
      <c r="A292" s="14"/>
      <c r="B292" s="193"/>
      <c r="C292" s="14"/>
      <c r="D292" s="186" t="s">
        <v>136</v>
      </c>
      <c r="E292" s="194" t="s">
        <v>1</v>
      </c>
      <c r="F292" s="195" t="s">
        <v>454</v>
      </c>
      <c r="G292" s="14"/>
      <c r="H292" s="196">
        <v>5.2800000000000002</v>
      </c>
      <c r="I292" s="197"/>
      <c r="J292" s="14"/>
      <c r="K292" s="14"/>
      <c r="L292" s="193"/>
      <c r="M292" s="198"/>
      <c r="N292" s="199"/>
      <c r="O292" s="199"/>
      <c r="P292" s="199"/>
      <c r="Q292" s="199"/>
      <c r="R292" s="199"/>
      <c r="S292" s="199"/>
      <c r="T292" s="20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4" t="s">
        <v>136</v>
      </c>
      <c r="AU292" s="194" t="s">
        <v>86</v>
      </c>
      <c r="AV292" s="14" t="s">
        <v>86</v>
      </c>
      <c r="AW292" s="14" t="s">
        <v>31</v>
      </c>
      <c r="AX292" s="14" t="s">
        <v>76</v>
      </c>
      <c r="AY292" s="194" t="s">
        <v>127</v>
      </c>
    </row>
    <row r="293" s="14" customFormat="1">
      <c r="A293" s="14"/>
      <c r="B293" s="193"/>
      <c r="C293" s="14"/>
      <c r="D293" s="186" t="s">
        <v>136</v>
      </c>
      <c r="E293" s="194" t="s">
        <v>1</v>
      </c>
      <c r="F293" s="195" t="s">
        <v>455</v>
      </c>
      <c r="G293" s="14"/>
      <c r="H293" s="196">
        <v>1.98</v>
      </c>
      <c r="I293" s="197"/>
      <c r="J293" s="14"/>
      <c r="K293" s="14"/>
      <c r="L293" s="193"/>
      <c r="M293" s="198"/>
      <c r="N293" s="199"/>
      <c r="O293" s="199"/>
      <c r="P293" s="199"/>
      <c r="Q293" s="199"/>
      <c r="R293" s="199"/>
      <c r="S293" s="199"/>
      <c r="T293" s="20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4" t="s">
        <v>136</v>
      </c>
      <c r="AU293" s="194" t="s">
        <v>86</v>
      </c>
      <c r="AV293" s="14" t="s">
        <v>86</v>
      </c>
      <c r="AW293" s="14" t="s">
        <v>31</v>
      </c>
      <c r="AX293" s="14" t="s">
        <v>76</v>
      </c>
      <c r="AY293" s="194" t="s">
        <v>127</v>
      </c>
    </row>
    <row r="294" s="14" customFormat="1">
      <c r="A294" s="14"/>
      <c r="B294" s="193"/>
      <c r="C294" s="14"/>
      <c r="D294" s="186" t="s">
        <v>136</v>
      </c>
      <c r="E294" s="194" t="s">
        <v>1</v>
      </c>
      <c r="F294" s="195" t="s">
        <v>456</v>
      </c>
      <c r="G294" s="14"/>
      <c r="H294" s="196">
        <v>3.2999999999999998</v>
      </c>
      <c r="I294" s="197"/>
      <c r="J294" s="14"/>
      <c r="K294" s="14"/>
      <c r="L294" s="193"/>
      <c r="M294" s="198"/>
      <c r="N294" s="199"/>
      <c r="O294" s="199"/>
      <c r="P294" s="199"/>
      <c r="Q294" s="199"/>
      <c r="R294" s="199"/>
      <c r="S294" s="199"/>
      <c r="T294" s="20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4" t="s">
        <v>136</v>
      </c>
      <c r="AU294" s="194" t="s">
        <v>86</v>
      </c>
      <c r="AV294" s="14" t="s">
        <v>86</v>
      </c>
      <c r="AW294" s="14" t="s">
        <v>31</v>
      </c>
      <c r="AX294" s="14" t="s">
        <v>76</v>
      </c>
      <c r="AY294" s="194" t="s">
        <v>127</v>
      </c>
    </row>
    <row r="295" s="14" customFormat="1">
      <c r="A295" s="14"/>
      <c r="B295" s="193"/>
      <c r="C295" s="14"/>
      <c r="D295" s="186" t="s">
        <v>136</v>
      </c>
      <c r="E295" s="194" t="s">
        <v>1</v>
      </c>
      <c r="F295" s="195" t="s">
        <v>457</v>
      </c>
      <c r="G295" s="14"/>
      <c r="H295" s="196">
        <v>1.21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136</v>
      </c>
      <c r="AU295" s="194" t="s">
        <v>86</v>
      </c>
      <c r="AV295" s="14" t="s">
        <v>86</v>
      </c>
      <c r="AW295" s="14" t="s">
        <v>31</v>
      </c>
      <c r="AX295" s="14" t="s">
        <v>76</v>
      </c>
      <c r="AY295" s="194" t="s">
        <v>127</v>
      </c>
    </row>
    <row r="296" s="15" customFormat="1">
      <c r="A296" s="15"/>
      <c r="B296" s="201"/>
      <c r="C296" s="15"/>
      <c r="D296" s="186" t="s">
        <v>136</v>
      </c>
      <c r="E296" s="202" t="s">
        <v>1</v>
      </c>
      <c r="F296" s="203" t="s">
        <v>143</v>
      </c>
      <c r="G296" s="15"/>
      <c r="H296" s="204">
        <v>71.170000000000002</v>
      </c>
      <c r="I296" s="205"/>
      <c r="J296" s="15"/>
      <c r="K296" s="15"/>
      <c r="L296" s="201"/>
      <c r="M296" s="206"/>
      <c r="N296" s="207"/>
      <c r="O296" s="207"/>
      <c r="P296" s="207"/>
      <c r="Q296" s="207"/>
      <c r="R296" s="207"/>
      <c r="S296" s="207"/>
      <c r="T296" s="20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02" t="s">
        <v>136</v>
      </c>
      <c r="AU296" s="202" t="s">
        <v>86</v>
      </c>
      <c r="AV296" s="15" t="s">
        <v>134</v>
      </c>
      <c r="AW296" s="15" t="s">
        <v>31</v>
      </c>
      <c r="AX296" s="15" t="s">
        <v>84</v>
      </c>
      <c r="AY296" s="202" t="s">
        <v>127</v>
      </c>
    </row>
    <row r="297" s="2" customFormat="1" ht="16.5" customHeight="1">
      <c r="A297" s="38"/>
      <c r="B297" s="171"/>
      <c r="C297" s="172" t="s">
        <v>458</v>
      </c>
      <c r="D297" s="172" t="s">
        <v>129</v>
      </c>
      <c r="E297" s="173" t="s">
        <v>436</v>
      </c>
      <c r="F297" s="174" t="s">
        <v>437</v>
      </c>
      <c r="G297" s="175" t="s">
        <v>211</v>
      </c>
      <c r="H297" s="176">
        <v>205.5</v>
      </c>
      <c r="I297" s="177"/>
      <c r="J297" s="178">
        <f>ROUND(I297*H297,2)</f>
        <v>0</v>
      </c>
      <c r="K297" s="174" t="s">
        <v>318</v>
      </c>
      <c r="L297" s="39"/>
      <c r="M297" s="179" t="s">
        <v>1</v>
      </c>
      <c r="N297" s="180" t="s">
        <v>41</v>
      </c>
      <c r="O297" s="77"/>
      <c r="P297" s="181">
        <f>O297*H297</f>
        <v>0</v>
      </c>
      <c r="Q297" s="181">
        <v>0</v>
      </c>
      <c r="R297" s="181">
        <f>Q297*H297</f>
        <v>0</v>
      </c>
      <c r="S297" s="181">
        <v>0</v>
      </c>
      <c r="T297" s="18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83" t="s">
        <v>134</v>
      </c>
      <c r="AT297" s="183" t="s">
        <v>129</v>
      </c>
      <c r="AU297" s="183" t="s">
        <v>86</v>
      </c>
      <c r="AY297" s="19" t="s">
        <v>127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9" t="s">
        <v>84</v>
      </c>
      <c r="BK297" s="184">
        <f>ROUND(I297*H297,2)</f>
        <v>0</v>
      </c>
      <c r="BL297" s="19" t="s">
        <v>134</v>
      </c>
      <c r="BM297" s="183" t="s">
        <v>459</v>
      </c>
    </row>
    <row r="298" s="14" customFormat="1">
      <c r="A298" s="14"/>
      <c r="B298" s="193"/>
      <c r="C298" s="14"/>
      <c r="D298" s="186" t="s">
        <v>136</v>
      </c>
      <c r="E298" s="194" t="s">
        <v>1</v>
      </c>
      <c r="F298" s="195" t="s">
        <v>406</v>
      </c>
      <c r="G298" s="14"/>
      <c r="H298" s="196">
        <v>174</v>
      </c>
      <c r="I298" s="197"/>
      <c r="J298" s="14"/>
      <c r="K298" s="14"/>
      <c r="L298" s="193"/>
      <c r="M298" s="198"/>
      <c r="N298" s="199"/>
      <c r="O298" s="199"/>
      <c r="P298" s="199"/>
      <c r="Q298" s="199"/>
      <c r="R298" s="199"/>
      <c r="S298" s="199"/>
      <c r="T298" s="20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4" t="s">
        <v>136</v>
      </c>
      <c r="AU298" s="194" t="s">
        <v>86</v>
      </c>
      <c r="AV298" s="14" t="s">
        <v>86</v>
      </c>
      <c r="AW298" s="14" t="s">
        <v>31</v>
      </c>
      <c r="AX298" s="14" t="s">
        <v>76</v>
      </c>
      <c r="AY298" s="194" t="s">
        <v>127</v>
      </c>
    </row>
    <row r="299" s="14" customFormat="1">
      <c r="A299" s="14"/>
      <c r="B299" s="193"/>
      <c r="C299" s="14"/>
      <c r="D299" s="186" t="s">
        <v>136</v>
      </c>
      <c r="E299" s="194" t="s">
        <v>1</v>
      </c>
      <c r="F299" s="195" t="s">
        <v>460</v>
      </c>
      <c r="G299" s="14"/>
      <c r="H299" s="196">
        <v>11.199999999999999</v>
      </c>
      <c r="I299" s="197"/>
      <c r="J299" s="14"/>
      <c r="K299" s="14"/>
      <c r="L299" s="193"/>
      <c r="M299" s="198"/>
      <c r="N299" s="199"/>
      <c r="O299" s="199"/>
      <c r="P299" s="199"/>
      <c r="Q299" s="199"/>
      <c r="R299" s="199"/>
      <c r="S299" s="199"/>
      <c r="T299" s="20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4" t="s">
        <v>136</v>
      </c>
      <c r="AU299" s="194" t="s">
        <v>86</v>
      </c>
      <c r="AV299" s="14" t="s">
        <v>86</v>
      </c>
      <c r="AW299" s="14" t="s">
        <v>31</v>
      </c>
      <c r="AX299" s="14" t="s">
        <v>76</v>
      </c>
      <c r="AY299" s="194" t="s">
        <v>127</v>
      </c>
    </row>
    <row r="300" s="14" customFormat="1">
      <c r="A300" s="14"/>
      <c r="B300" s="193"/>
      <c r="C300" s="14"/>
      <c r="D300" s="186" t="s">
        <v>136</v>
      </c>
      <c r="E300" s="194" t="s">
        <v>1</v>
      </c>
      <c r="F300" s="195" t="s">
        <v>461</v>
      </c>
      <c r="G300" s="14"/>
      <c r="H300" s="196">
        <v>6.5999999999999996</v>
      </c>
      <c r="I300" s="197"/>
      <c r="J300" s="14"/>
      <c r="K300" s="14"/>
      <c r="L300" s="193"/>
      <c r="M300" s="198"/>
      <c r="N300" s="199"/>
      <c r="O300" s="199"/>
      <c r="P300" s="199"/>
      <c r="Q300" s="199"/>
      <c r="R300" s="199"/>
      <c r="S300" s="199"/>
      <c r="T300" s="20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4" t="s">
        <v>136</v>
      </c>
      <c r="AU300" s="194" t="s">
        <v>86</v>
      </c>
      <c r="AV300" s="14" t="s">
        <v>86</v>
      </c>
      <c r="AW300" s="14" t="s">
        <v>31</v>
      </c>
      <c r="AX300" s="14" t="s">
        <v>76</v>
      </c>
      <c r="AY300" s="194" t="s">
        <v>127</v>
      </c>
    </row>
    <row r="301" s="14" customFormat="1">
      <c r="A301" s="14"/>
      <c r="B301" s="193"/>
      <c r="C301" s="14"/>
      <c r="D301" s="186" t="s">
        <v>136</v>
      </c>
      <c r="E301" s="194" t="s">
        <v>1</v>
      </c>
      <c r="F301" s="195" t="s">
        <v>462</v>
      </c>
      <c r="G301" s="14"/>
      <c r="H301" s="196">
        <v>8.1999999999999993</v>
      </c>
      <c r="I301" s="197"/>
      <c r="J301" s="14"/>
      <c r="K301" s="14"/>
      <c r="L301" s="193"/>
      <c r="M301" s="198"/>
      <c r="N301" s="199"/>
      <c r="O301" s="199"/>
      <c r="P301" s="199"/>
      <c r="Q301" s="199"/>
      <c r="R301" s="199"/>
      <c r="S301" s="199"/>
      <c r="T301" s="20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4" t="s">
        <v>136</v>
      </c>
      <c r="AU301" s="194" t="s">
        <v>86</v>
      </c>
      <c r="AV301" s="14" t="s">
        <v>86</v>
      </c>
      <c r="AW301" s="14" t="s">
        <v>31</v>
      </c>
      <c r="AX301" s="14" t="s">
        <v>76</v>
      </c>
      <c r="AY301" s="194" t="s">
        <v>127</v>
      </c>
    </row>
    <row r="302" s="14" customFormat="1">
      <c r="A302" s="14"/>
      <c r="B302" s="193"/>
      <c r="C302" s="14"/>
      <c r="D302" s="186" t="s">
        <v>136</v>
      </c>
      <c r="E302" s="194" t="s">
        <v>1</v>
      </c>
      <c r="F302" s="195" t="s">
        <v>463</v>
      </c>
      <c r="G302" s="14"/>
      <c r="H302" s="196">
        <v>5.5</v>
      </c>
      <c r="I302" s="197"/>
      <c r="J302" s="14"/>
      <c r="K302" s="14"/>
      <c r="L302" s="193"/>
      <c r="M302" s="198"/>
      <c r="N302" s="199"/>
      <c r="O302" s="199"/>
      <c r="P302" s="199"/>
      <c r="Q302" s="199"/>
      <c r="R302" s="199"/>
      <c r="S302" s="199"/>
      <c r="T302" s="20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4" t="s">
        <v>136</v>
      </c>
      <c r="AU302" s="194" t="s">
        <v>86</v>
      </c>
      <c r="AV302" s="14" t="s">
        <v>86</v>
      </c>
      <c r="AW302" s="14" t="s">
        <v>31</v>
      </c>
      <c r="AX302" s="14" t="s">
        <v>76</v>
      </c>
      <c r="AY302" s="194" t="s">
        <v>127</v>
      </c>
    </row>
    <row r="303" s="16" customFormat="1">
      <c r="A303" s="16"/>
      <c r="B303" s="225"/>
      <c r="C303" s="16"/>
      <c r="D303" s="186" t="s">
        <v>136</v>
      </c>
      <c r="E303" s="226" t="s">
        <v>1</v>
      </c>
      <c r="F303" s="227" t="s">
        <v>378</v>
      </c>
      <c r="G303" s="16"/>
      <c r="H303" s="228">
        <v>205.5</v>
      </c>
      <c r="I303" s="229"/>
      <c r="J303" s="16"/>
      <c r="K303" s="16"/>
      <c r="L303" s="225"/>
      <c r="M303" s="230"/>
      <c r="N303" s="231"/>
      <c r="O303" s="231"/>
      <c r="P303" s="231"/>
      <c r="Q303" s="231"/>
      <c r="R303" s="231"/>
      <c r="S303" s="231"/>
      <c r="T303" s="23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26" t="s">
        <v>136</v>
      </c>
      <c r="AU303" s="226" t="s">
        <v>86</v>
      </c>
      <c r="AV303" s="16" t="s">
        <v>152</v>
      </c>
      <c r="AW303" s="16" t="s">
        <v>31</v>
      </c>
      <c r="AX303" s="16" t="s">
        <v>84</v>
      </c>
      <c r="AY303" s="226" t="s">
        <v>127</v>
      </c>
    </row>
    <row r="304" s="2" customFormat="1" ht="24.15" customHeight="1">
      <c r="A304" s="38"/>
      <c r="B304" s="171"/>
      <c r="C304" s="209" t="s">
        <v>464</v>
      </c>
      <c r="D304" s="209" t="s">
        <v>171</v>
      </c>
      <c r="E304" s="210" t="s">
        <v>465</v>
      </c>
      <c r="F304" s="211" t="s">
        <v>466</v>
      </c>
      <c r="G304" s="212" t="s">
        <v>211</v>
      </c>
      <c r="H304" s="213">
        <v>226.05000000000001</v>
      </c>
      <c r="I304" s="214"/>
      <c r="J304" s="215">
        <f>ROUND(I304*H304,2)</f>
        <v>0</v>
      </c>
      <c r="K304" s="211" t="s">
        <v>318</v>
      </c>
      <c r="L304" s="216"/>
      <c r="M304" s="217" t="s">
        <v>1</v>
      </c>
      <c r="N304" s="218" t="s">
        <v>41</v>
      </c>
      <c r="O304" s="77"/>
      <c r="P304" s="181">
        <f>O304*H304</f>
        <v>0</v>
      </c>
      <c r="Q304" s="181">
        <v>4.0000000000000003E-05</v>
      </c>
      <c r="R304" s="181">
        <f>Q304*H304</f>
        <v>0.0090420000000000014</v>
      </c>
      <c r="S304" s="181">
        <v>0</v>
      </c>
      <c r="T304" s="18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83" t="s">
        <v>175</v>
      </c>
      <c r="AT304" s="183" t="s">
        <v>171</v>
      </c>
      <c r="AU304" s="183" t="s">
        <v>86</v>
      </c>
      <c r="AY304" s="19" t="s">
        <v>127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9" t="s">
        <v>84</v>
      </c>
      <c r="BK304" s="184">
        <f>ROUND(I304*H304,2)</f>
        <v>0</v>
      </c>
      <c r="BL304" s="19" t="s">
        <v>134</v>
      </c>
      <c r="BM304" s="183" t="s">
        <v>467</v>
      </c>
    </row>
    <row r="305" s="14" customFormat="1">
      <c r="A305" s="14"/>
      <c r="B305" s="193"/>
      <c r="C305" s="14"/>
      <c r="D305" s="186" t="s">
        <v>136</v>
      </c>
      <c r="E305" s="194" t="s">
        <v>1</v>
      </c>
      <c r="F305" s="195" t="s">
        <v>468</v>
      </c>
      <c r="G305" s="14"/>
      <c r="H305" s="196">
        <v>191.40000000000001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136</v>
      </c>
      <c r="AU305" s="194" t="s">
        <v>86</v>
      </c>
      <c r="AV305" s="14" t="s">
        <v>86</v>
      </c>
      <c r="AW305" s="14" t="s">
        <v>31</v>
      </c>
      <c r="AX305" s="14" t="s">
        <v>76</v>
      </c>
      <c r="AY305" s="194" t="s">
        <v>127</v>
      </c>
    </row>
    <row r="306" s="14" customFormat="1">
      <c r="A306" s="14"/>
      <c r="B306" s="193"/>
      <c r="C306" s="14"/>
      <c r="D306" s="186" t="s">
        <v>136</v>
      </c>
      <c r="E306" s="194" t="s">
        <v>1</v>
      </c>
      <c r="F306" s="195" t="s">
        <v>469</v>
      </c>
      <c r="G306" s="14"/>
      <c r="H306" s="196">
        <v>12.32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136</v>
      </c>
      <c r="AU306" s="194" t="s">
        <v>86</v>
      </c>
      <c r="AV306" s="14" t="s">
        <v>86</v>
      </c>
      <c r="AW306" s="14" t="s">
        <v>31</v>
      </c>
      <c r="AX306" s="14" t="s">
        <v>76</v>
      </c>
      <c r="AY306" s="194" t="s">
        <v>127</v>
      </c>
    </row>
    <row r="307" s="14" customFormat="1">
      <c r="A307" s="14"/>
      <c r="B307" s="193"/>
      <c r="C307" s="14"/>
      <c r="D307" s="186" t="s">
        <v>136</v>
      </c>
      <c r="E307" s="194" t="s">
        <v>1</v>
      </c>
      <c r="F307" s="195" t="s">
        <v>470</v>
      </c>
      <c r="G307" s="14"/>
      <c r="H307" s="196">
        <v>7.2599999999999998</v>
      </c>
      <c r="I307" s="197"/>
      <c r="J307" s="14"/>
      <c r="K307" s="14"/>
      <c r="L307" s="193"/>
      <c r="M307" s="198"/>
      <c r="N307" s="199"/>
      <c r="O307" s="199"/>
      <c r="P307" s="199"/>
      <c r="Q307" s="199"/>
      <c r="R307" s="199"/>
      <c r="S307" s="199"/>
      <c r="T307" s="20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4" t="s">
        <v>136</v>
      </c>
      <c r="AU307" s="194" t="s">
        <v>86</v>
      </c>
      <c r="AV307" s="14" t="s">
        <v>86</v>
      </c>
      <c r="AW307" s="14" t="s">
        <v>31</v>
      </c>
      <c r="AX307" s="14" t="s">
        <v>76</v>
      </c>
      <c r="AY307" s="194" t="s">
        <v>127</v>
      </c>
    </row>
    <row r="308" s="14" customFormat="1">
      <c r="A308" s="14"/>
      <c r="B308" s="193"/>
      <c r="C308" s="14"/>
      <c r="D308" s="186" t="s">
        <v>136</v>
      </c>
      <c r="E308" s="194" t="s">
        <v>1</v>
      </c>
      <c r="F308" s="195" t="s">
        <v>471</v>
      </c>
      <c r="G308" s="14"/>
      <c r="H308" s="196">
        <v>9.0199999999999996</v>
      </c>
      <c r="I308" s="197"/>
      <c r="J308" s="14"/>
      <c r="K308" s="14"/>
      <c r="L308" s="193"/>
      <c r="M308" s="198"/>
      <c r="N308" s="199"/>
      <c r="O308" s="199"/>
      <c r="P308" s="199"/>
      <c r="Q308" s="199"/>
      <c r="R308" s="199"/>
      <c r="S308" s="199"/>
      <c r="T308" s="20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4" t="s">
        <v>136</v>
      </c>
      <c r="AU308" s="194" t="s">
        <v>86</v>
      </c>
      <c r="AV308" s="14" t="s">
        <v>86</v>
      </c>
      <c r="AW308" s="14" t="s">
        <v>31</v>
      </c>
      <c r="AX308" s="14" t="s">
        <v>76</v>
      </c>
      <c r="AY308" s="194" t="s">
        <v>127</v>
      </c>
    </row>
    <row r="309" s="14" customFormat="1">
      <c r="A309" s="14"/>
      <c r="B309" s="193"/>
      <c r="C309" s="14"/>
      <c r="D309" s="186" t="s">
        <v>136</v>
      </c>
      <c r="E309" s="194" t="s">
        <v>1</v>
      </c>
      <c r="F309" s="195" t="s">
        <v>472</v>
      </c>
      <c r="G309" s="14"/>
      <c r="H309" s="196">
        <v>6.0499999999999998</v>
      </c>
      <c r="I309" s="197"/>
      <c r="J309" s="14"/>
      <c r="K309" s="14"/>
      <c r="L309" s="193"/>
      <c r="M309" s="198"/>
      <c r="N309" s="199"/>
      <c r="O309" s="199"/>
      <c r="P309" s="199"/>
      <c r="Q309" s="199"/>
      <c r="R309" s="199"/>
      <c r="S309" s="199"/>
      <c r="T309" s="20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4" t="s">
        <v>136</v>
      </c>
      <c r="AU309" s="194" t="s">
        <v>86</v>
      </c>
      <c r="AV309" s="14" t="s">
        <v>86</v>
      </c>
      <c r="AW309" s="14" t="s">
        <v>31</v>
      </c>
      <c r="AX309" s="14" t="s">
        <v>76</v>
      </c>
      <c r="AY309" s="194" t="s">
        <v>127</v>
      </c>
    </row>
    <row r="310" s="15" customFormat="1">
      <c r="A310" s="15"/>
      <c r="B310" s="201"/>
      <c r="C310" s="15"/>
      <c r="D310" s="186" t="s">
        <v>136</v>
      </c>
      <c r="E310" s="202" t="s">
        <v>1</v>
      </c>
      <c r="F310" s="203" t="s">
        <v>143</v>
      </c>
      <c r="G310" s="15"/>
      <c r="H310" s="204">
        <v>226.05000000000001</v>
      </c>
      <c r="I310" s="205"/>
      <c r="J310" s="15"/>
      <c r="K310" s="15"/>
      <c r="L310" s="201"/>
      <c r="M310" s="206"/>
      <c r="N310" s="207"/>
      <c r="O310" s="207"/>
      <c r="P310" s="207"/>
      <c r="Q310" s="207"/>
      <c r="R310" s="207"/>
      <c r="S310" s="207"/>
      <c r="T310" s="20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02" t="s">
        <v>136</v>
      </c>
      <c r="AU310" s="202" t="s">
        <v>86</v>
      </c>
      <c r="AV310" s="15" t="s">
        <v>134</v>
      </c>
      <c r="AW310" s="15" t="s">
        <v>31</v>
      </c>
      <c r="AX310" s="15" t="s">
        <v>84</v>
      </c>
      <c r="AY310" s="202" t="s">
        <v>127</v>
      </c>
    </row>
    <row r="311" s="2" customFormat="1" ht="16.5" customHeight="1">
      <c r="A311" s="38"/>
      <c r="B311" s="171"/>
      <c r="C311" s="172" t="s">
        <v>259</v>
      </c>
      <c r="D311" s="172" t="s">
        <v>129</v>
      </c>
      <c r="E311" s="173" t="s">
        <v>436</v>
      </c>
      <c r="F311" s="174" t="s">
        <v>437</v>
      </c>
      <c r="G311" s="175" t="s">
        <v>211</v>
      </c>
      <c r="H311" s="176">
        <v>140.80000000000001</v>
      </c>
      <c r="I311" s="177"/>
      <c r="J311" s="178">
        <f>ROUND(I311*H311,2)</f>
        <v>0</v>
      </c>
      <c r="K311" s="174" t="s">
        <v>318</v>
      </c>
      <c r="L311" s="39"/>
      <c r="M311" s="179" t="s">
        <v>1</v>
      </c>
      <c r="N311" s="180" t="s">
        <v>41</v>
      </c>
      <c r="O311" s="77"/>
      <c r="P311" s="181">
        <f>O311*H311</f>
        <v>0</v>
      </c>
      <c r="Q311" s="181">
        <v>0</v>
      </c>
      <c r="R311" s="181">
        <f>Q311*H311</f>
        <v>0</v>
      </c>
      <c r="S311" s="181">
        <v>0</v>
      </c>
      <c r="T311" s="18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83" t="s">
        <v>134</v>
      </c>
      <c r="AT311" s="183" t="s">
        <v>129</v>
      </c>
      <c r="AU311" s="183" t="s">
        <v>86</v>
      </c>
      <c r="AY311" s="19" t="s">
        <v>127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19" t="s">
        <v>84</v>
      </c>
      <c r="BK311" s="184">
        <f>ROUND(I311*H311,2)</f>
        <v>0</v>
      </c>
      <c r="BL311" s="19" t="s">
        <v>134</v>
      </c>
      <c r="BM311" s="183" t="s">
        <v>473</v>
      </c>
    </row>
    <row r="312" s="14" customFormat="1">
      <c r="A312" s="14"/>
      <c r="B312" s="193"/>
      <c r="C312" s="14"/>
      <c r="D312" s="186" t="s">
        <v>136</v>
      </c>
      <c r="E312" s="194" t="s">
        <v>1</v>
      </c>
      <c r="F312" s="195" t="s">
        <v>474</v>
      </c>
      <c r="G312" s="14"/>
      <c r="H312" s="196">
        <v>120</v>
      </c>
      <c r="I312" s="197"/>
      <c r="J312" s="14"/>
      <c r="K312" s="14"/>
      <c r="L312" s="193"/>
      <c r="M312" s="198"/>
      <c r="N312" s="199"/>
      <c r="O312" s="199"/>
      <c r="P312" s="199"/>
      <c r="Q312" s="199"/>
      <c r="R312" s="199"/>
      <c r="S312" s="199"/>
      <c r="T312" s="20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4" t="s">
        <v>136</v>
      </c>
      <c r="AU312" s="194" t="s">
        <v>86</v>
      </c>
      <c r="AV312" s="14" t="s">
        <v>86</v>
      </c>
      <c r="AW312" s="14" t="s">
        <v>31</v>
      </c>
      <c r="AX312" s="14" t="s">
        <v>76</v>
      </c>
      <c r="AY312" s="194" t="s">
        <v>127</v>
      </c>
    </row>
    <row r="313" s="14" customFormat="1">
      <c r="A313" s="14"/>
      <c r="B313" s="193"/>
      <c r="C313" s="14"/>
      <c r="D313" s="186" t="s">
        <v>136</v>
      </c>
      <c r="E313" s="194" t="s">
        <v>1</v>
      </c>
      <c r="F313" s="195" t="s">
        <v>475</v>
      </c>
      <c r="G313" s="14"/>
      <c r="H313" s="196">
        <v>6.4000000000000004</v>
      </c>
      <c r="I313" s="197"/>
      <c r="J313" s="14"/>
      <c r="K313" s="14"/>
      <c r="L313" s="193"/>
      <c r="M313" s="198"/>
      <c r="N313" s="199"/>
      <c r="O313" s="199"/>
      <c r="P313" s="199"/>
      <c r="Q313" s="199"/>
      <c r="R313" s="199"/>
      <c r="S313" s="199"/>
      <c r="T313" s="20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4" t="s">
        <v>136</v>
      </c>
      <c r="AU313" s="194" t="s">
        <v>86</v>
      </c>
      <c r="AV313" s="14" t="s">
        <v>86</v>
      </c>
      <c r="AW313" s="14" t="s">
        <v>31</v>
      </c>
      <c r="AX313" s="14" t="s">
        <v>76</v>
      </c>
      <c r="AY313" s="194" t="s">
        <v>127</v>
      </c>
    </row>
    <row r="314" s="14" customFormat="1">
      <c r="A314" s="14"/>
      <c r="B314" s="193"/>
      <c r="C314" s="14"/>
      <c r="D314" s="186" t="s">
        <v>136</v>
      </c>
      <c r="E314" s="194" t="s">
        <v>1</v>
      </c>
      <c r="F314" s="195" t="s">
        <v>476</v>
      </c>
      <c r="G314" s="14"/>
      <c r="H314" s="196">
        <v>4.7999999999999998</v>
      </c>
      <c r="I314" s="197"/>
      <c r="J314" s="14"/>
      <c r="K314" s="14"/>
      <c r="L314" s="193"/>
      <c r="M314" s="198"/>
      <c r="N314" s="199"/>
      <c r="O314" s="199"/>
      <c r="P314" s="199"/>
      <c r="Q314" s="199"/>
      <c r="R314" s="199"/>
      <c r="S314" s="199"/>
      <c r="T314" s="20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4" t="s">
        <v>136</v>
      </c>
      <c r="AU314" s="194" t="s">
        <v>86</v>
      </c>
      <c r="AV314" s="14" t="s">
        <v>86</v>
      </c>
      <c r="AW314" s="14" t="s">
        <v>31</v>
      </c>
      <c r="AX314" s="14" t="s">
        <v>76</v>
      </c>
      <c r="AY314" s="194" t="s">
        <v>127</v>
      </c>
    </row>
    <row r="315" s="14" customFormat="1">
      <c r="A315" s="14"/>
      <c r="B315" s="193"/>
      <c r="C315" s="14"/>
      <c r="D315" s="186" t="s">
        <v>136</v>
      </c>
      <c r="E315" s="194" t="s">
        <v>1</v>
      </c>
      <c r="F315" s="195" t="s">
        <v>477</v>
      </c>
      <c r="G315" s="14"/>
      <c r="H315" s="196">
        <v>5.2000000000000002</v>
      </c>
      <c r="I315" s="197"/>
      <c r="J315" s="14"/>
      <c r="K315" s="14"/>
      <c r="L315" s="193"/>
      <c r="M315" s="198"/>
      <c r="N315" s="199"/>
      <c r="O315" s="199"/>
      <c r="P315" s="199"/>
      <c r="Q315" s="199"/>
      <c r="R315" s="199"/>
      <c r="S315" s="199"/>
      <c r="T315" s="20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4" t="s">
        <v>136</v>
      </c>
      <c r="AU315" s="194" t="s">
        <v>86</v>
      </c>
      <c r="AV315" s="14" t="s">
        <v>86</v>
      </c>
      <c r="AW315" s="14" t="s">
        <v>31</v>
      </c>
      <c r="AX315" s="14" t="s">
        <v>76</v>
      </c>
      <c r="AY315" s="194" t="s">
        <v>127</v>
      </c>
    </row>
    <row r="316" s="14" customFormat="1">
      <c r="A316" s="14"/>
      <c r="B316" s="193"/>
      <c r="C316" s="14"/>
      <c r="D316" s="186" t="s">
        <v>136</v>
      </c>
      <c r="E316" s="194" t="s">
        <v>1</v>
      </c>
      <c r="F316" s="195" t="s">
        <v>478</v>
      </c>
      <c r="G316" s="14"/>
      <c r="H316" s="196">
        <v>4.4000000000000004</v>
      </c>
      <c r="I316" s="197"/>
      <c r="J316" s="14"/>
      <c r="K316" s="14"/>
      <c r="L316" s="193"/>
      <c r="M316" s="198"/>
      <c r="N316" s="199"/>
      <c r="O316" s="199"/>
      <c r="P316" s="199"/>
      <c r="Q316" s="199"/>
      <c r="R316" s="199"/>
      <c r="S316" s="199"/>
      <c r="T316" s="20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4" t="s">
        <v>136</v>
      </c>
      <c r="AU316" s="194" t="s">
        <v>86</v>
      </c>
      <c r="AV316" s="14" t="s">
        <v>86</v>
      </c>
      <c r="AW316" s="14" t="s">
        <v>31</v>
      </c>
      <c r="AX316" s="14" t="s">
        <v>76</v>
      </c>
      <c r="AY316" s="194" t="s">
        <v>127</v>
      </c>
    </row>
    <row r="317" s="16" customFormat="1">
      <c r="A317" s="16"/>
      <c r="B317" s="225"/>
      <c r="C317" s="16"/>
      <c r="D317" s="186" t="s">
        <v>136</v>
      </c>
      <c r="E317" s="226" t="s">
        <v>1</v>
      </c>
      <c r="F317" s="227" t="s">
        <v>378</v>
      </c>
      <c r="G317" s="16"/>
      <c r="H317" s="228">
        <v>140.80000000000001</v>
      </c>
      <c r="I317" s="229"/>
      <c r="J317" s="16"/>
      <c r="K317" s="16"/>
      <c r="L317" s="225"/>
      <c r="M317" s="230"/>
      <c r="N317" s="231"/>
      <c r="O317" s="231"/>
      <c r="P317" s="231"/>
      <c r="Q317" s="231"/>
      <c r="R317" s="231"/>
      <c r="S317" s="231"/>
      <c r="T317" s="232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26" t="s">
        <v>136</v>
      </c>
      <c r="AU317" s="226" t="s">
        <v>86</v>
      </c>
      <c r="AV317" s="16" t="s">
        <v>152</v>
      </c>
      <c r="AW317" s="16" t="s">
        <v>31</v>
      </c>
      <c r="AX317" s="16" t="s">
        <v>84</v>
      </c>
      <c r="AY317" s="226" t="s">
        <v>127</v>
      </c>
    </row>
    <row r="318" s="2" customFormat="1" ht="24.15" customHeight="1">
      <c r="A318" s="38"/>
      <c r="B318" s="171"/>
      <c r="C318" s="209" t="s">
        <v>479</v>
      </c>
      <c r="D318" s="209" t="s">
        <v>171</v>
      </c>
      <c r="E318" s="210" t="s">
        <v>480</v>
      </c>
      <c r="F318" s="211" t="s">
        <v>481</v>
      </c>
      <c r="G318" s="212" t="s">
        <v>211</v>
      </c>
      <c r="H318" s="213">
        <v>154.88</v>
      </c>
      <c r="I318" s="214"/>
      <c r="J318" s="215">
        <f>ROUND(I318*H318,2)</f>
        <v>0</v>
      </c>
      <c r="K318" s="211" t="s">
        <v>318</v>
      </c>
      <c r="L318" s="216"/>
      <c r="M318" s="217" t="s">
        <v>1</v>
      </c>
      <c r="N318" s="218" t="s">
        <v>41</v>
      </c>
      <c r="O318" s="77"/>
      <c r="P318" s="181">
        <f>O318*H318</f>
        <v>0</v>
      </c>
      <c r="Q318" s="181">
        <v>3.0000000000000001E-05</v>
      </c>
      <c r="R318" s="181">
        <f>Q318*H318</f>
        <v>0.0046464000000000002</v>
      </c>
      <c r="S318" s="181">
        <v>0</v>
      </c>
      <c r="T318" s="18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83" t="s">
        <v>175</v>
      </c>
      <c r="AT318" s="183" t="s">
        <v>171</v>
      </c>
      <c r="AU318" s="183" t="s">
        <v>86</v>
      </c>
      <c r="AY318" s="19" t="s">
        <v>127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9" t="s">
        <v>84</v>
      </c>
      <c r="BK318" s="184">
        <f>ROUND(I318*H318,2)</f>
        <v>0</v>
      </c>
      <c r="BL318" s="19" t="s">
        <v>134</v>
      </c>
      <c r="BM318" s="183" t="s">
        <v>482</v>
      </c>
    </row>
    <row r="319" s="13" customFormat="1">
      <c r="A319" s="13"/>
      <c r="B319" s="185"/>
      <c r="C319" s="13"/>
      <c r="D319" s="186" t="s">
        <v>136</v>
      </c>
      <c r="E319" s="187" t="s">
        <v>1</v>
      </c>
      <c r="F319" s="188" t="s">
        <v>481</v>
      </c>
      <c r="G319" s="13"/>
      <c r="H319" s="187" t="s">
        <v>1</v>
      </c>
      <c r="I319" s="189"/>
      <c r="J319" s="13"/>
      <c r="K319" s="13"/>
      <c r="L319" s="185"/>
      <c r="M319" s="190"/>
      <c r="N319" s="191"/>
      <c r="O319" s="191"/>
      <c r="P319" s="191"/>
      <c r="Q319" s="191"/>
      <c r="R319" s="191"/>
      <c r="S319" s="191"/>
      <c r="T319" s="19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7" t="s">
        <v>136</v>
      </c>
      <c r="AU319" s="187" t="s">
        <v>86</v>
      </c>
      <c r="AV319" s="13" t="s">
        <v>84</v>
      </c>
      <c r="AW319" s="13" t="s">
        <v>31</v>
      </c>
      <c r="AX319" s="13" t="s">
        <v>76</v>
      </c>
      <c r="AY319" s="187" t="s">
        <v>127</v>
      </c>
    </row>
    <row r="320" s="14" customFormat="1">
      <c r="A320" s="14"/>
      <c r="B320" s="193"/>
      <c r="C320" s="14"/>
      <c r="D320" s="186" t="s">
        <v>136</v>
      </c>
      <c r="E320" s="194" t="s">
        <v>1</v>
      </c>
      <c r="F320" s="195" t="s">
        <v>483</v>
      </c>
      <c r="G320" s="14"/>
      <c r="H320" s="196">
        <v>132</v>
      </c>
      <c r="I320" s="197"/>
      <c r="J320" s="14"/>
      <c r="K320" s="14"/>
      <c r="L320" s="193"/>
      <c r="M320" s="198"/>
      <c r="N320" s="199"/>
      <c r="O320" s="199"/>
      <c r="P320" s="199"/>
      <c r="Q320" s="199"/>
      <c r="R320" s="199"/>
      <c r="S320" s="199"/>
      <c r="T320" s="20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4" t="s">
        <v>136</v>
      </c>
      <c r="AU320" s="194" t="s">
        <v>86</v>
      </c>
      <c r="AV320" s="14" t="s">
        <v>86</v>
      </c>
      <c r="AW320" s="14" t="s">
        <v>31</v>
      </c>
      <c r="AX320" s="14" t="s">
        <v>76</v>
      </c>
      <c r="AY320" s="194" t="s">
        <v>127</v>
      </c>
    </row>
    <row r="321" s="14" customFormat="1">
      <c r="A321" s="14"/>
      <c r="B321" s="193"/>
      <c r="C321" s="14"/>
      <c r="D321" s="186" t="s">
        <v>136</v>
      </c>
      <c r="E321" s="194" t="s">
        <v>1</v>
      </c>
      <c r="F321" s="195" t="s">
        <v>484</v>
      </c>
      <c r="G321" s="14"/>
      <c r="H321" s="196">
        <v>7.04</v>
      </c>
      <c r="I321" s="197"/>
      <c r="J321" s="14"/>
      <c r="K321" s="14"/>
      <c r="L321" s="193"/>
      <c r="M321" s="198"/>
      <c r="N321" s="199"/>
      <c r="O321" s="199"/>
      <c r="P321" s="199"/>
      <c r="Q321" s="199"/>
      <c r="R321" s="199"/>
      <c r="S321" s="199"/>
      <c r="T321" s="20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4" t="s">
        <v>136</v>
      </c>
      <c r="AU321" s="194" t="s">
        <v>86</v>
      </c>
      <c r="AV321" s="14" t="s">
        <v>86</v>
      </c>
      <c r="AW321" s="14" t="s">
        <v>31</v>
      </c>
      <c r="AX321" s="14" t="s">
        <v>76</v>
      </c>
      <c r="AY321" s="194" t="s">
        <v>127</v>
      </c>
    </row>
    <row r="322" s="14" customFormat="1">
      <c r="A322" s="14"/>
      <c r="B322" s="193"/>
      <c r="C322" s="14"/>
      <c r="D322" s="186" t="s">
        <v>136</v>
      </c>
      <c r="E322" s="194" t="s">
        <v>1</v>
      </c>
      <c r="F322" s="195" t="s">
        <v>485</v>
      </c>
      <c r="G322" s="14"/>
      <c r="H322" s="196">
        <v>5.2800000000000002</v>
      </c>
      <c r="I322" s="197"/>
      <c r="J322" s="14"/>
      <c r="K322" s="14"/>
      <c r="L322" s="193"/>
      <c r="M322" s="198"/>
      <c r="N322" s="199"/>
      <c r="O322" s="199"/>
      <c r="P322" s="199"/>
      <c r="Q322" s="199"/>
      <c r="R322" s="199"/>
      <c r="S322" s="199"/>
      <c r="T322" s="20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4" t="s">
        <v>136</v>
      </c>
      <c r="AU322" s="194" t="s">
        <v>86</v>
      </c>
      <c r="AV322" s="14" t="s">
        <v>86</v>
      </c>
      <c r="AW322" s="14" t="s">
        <v>31</v>
      </c>
      <c r="AX322" s="14" t="s">
        <v>76</v>
      </c>
      <c r="AY322" s="194" t="s">
        <v>127</v>
      </c>
    </row>
    <row r="323" s="14" customFormat="1">
      <c r="A323" s="14"/>
      <c r="B323" s="193"/>
      <c r="C323" s="14"/>
      <c r="D323" s="186" t="s">
        <v>136</v>
      </c>
      <c r="E323" s="194" t="s">
        <v>1</v>
      </c>
      <c r="F323" s="195" t="s">
        <v>486</v>
      </c>
      <c r="G323" s="14"/>
      <c r="H323" s="196">
        <v>5.7199999999999998</v>
      </c>
      <c r="I323" s="197"/>
      <c r="J323" s="14"/>
      <c r="K323" s="14"/>
      <c r="L323" s="193"/>
      <c r="M323" s="198"/>
      <c r="N323" s="199"/>
      <c r="O323" s="199"/>
      <c r="P323" s="199"/>
      <c r="Q323" s="199"/>
      <c r="R323" s="199"/>
      <c r="S323" s="199"/>
      <c r="T323" s="20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4" t="s">
        <v>136</v>
      </c>
      <c r="AU323" s="194" t="s">
        <v>86</v>
      </c>
      <c r="AV323" s="14" t="s">
        <v>86</v>
      </c>
      <c r="AW323" s="14" t="s">
        <v>31</v>
      </c>
      <c r="AX323" s="14" t="s">
        <v>76</v>
      </c>
      <c r="AY323" s="194" t="s">
        <v>127</v>
      </c>
    </row>
    <row r="324" s="14" customFormat="1">
      <c r="A324" s="14"/>
      <c r="B324" s="193"/>
      <c r="C324" s="14"/>
      <c r="D324" s="186" t="s">
        <v>136</v>
      </c>
      <c r="E324" s="194" t="s">
        <v>1</v>
      </c>
      <c r="F324" s="195" t="s">
        <v>487</v>
      </c>
      <c r="G324" s="14"/>
      <c r="H324" s="196">
        <v>4.8399999999999999</v>
      </c>
      <c r="I324" s="197"/>
      <c r="J324" s="14"/>
      <c r="K324" s="14"/>
      <c r="L324" s="193"/>
      <c r="M324" s="198"/>
      <c r="N324" s="199"/>
      <c r="O324" s="199"/>
      <c r="P324" s="199"/>
      <c r="Q324" s="199"/>
      <c r="R324" s="199"/>
      <c r="S324" s="199"/>
      <c r="T324" s="20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4" t="s">
        <v>136</v>
      </c>
      <c r="AU324" s="194" t="s">
        <v>86</v>
      </c>
      <c r="AV324" s="14" t="s">
        <v>86</v>
      </c>
      <c r="AW324" s="14" t="s">
        <v>31</v>
      </c>
      <c r="AX324" s="14" t="s">
        <v>76</v>
      </c>
      <c r="AY324" s="194" t="s">
        <v>127</v>
      </c>
    </row>
    <row r="325" s="15" customFormat="1">
      <c r="A325" s="15"/>
      <c r="B325" s="201"/>
      <c r="C325" s="15"/>
      <c r="D325" s="186" t="s">
        <v>136</v>
      </c>
      <c r="E325" s="202" t="s">
        <v>1</v>
      </c>
      <c r="F325" s="203" t="s">
        <v>143</v>
      </c>
      <c r="G325" s="15"/>
      <c r="H325" s="204">
        <v>154.88</v>
      </c>
      <c r="I325" s="205"/>
      <c r="J325" s="15"/>
      <c r="K325" s="15"/>
      <c r="L325" s="201"/>
      <c r="M325" s="206"/>
      <c r="N325" s="207"/>
      <c r="O325" s="207"/>
      <c r="P325" s="207"/>
      <c r="Q325" s="207"/>
      <c r="R325" s="207"/>
      <c r="S325" s="207"/>
      <c r="T325" s="20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2" t="s">
        <v>136</v>
      </c>
      <c r="AU325" s="202" t="s">
        <v>86</v>
      </c>
      <c r="AV325" s="15" t="s">
        <v>134</v>
      </c>
      <c r="AW325" s="15" t="s">
        <v>31</v>
      </c>
      <c r="AX325" s="15" t="s">
        <v>84</v>
      </c>
      <c r="AY325" s="202" t="s">
        <v>127</v>
      </c>
    </row>
    <row r="326" s="2" customFormat="1" ht="16.5" customHeight="1">
      <c r="A326" s="38"/>
      <c r="B326" s="171"/>
      <c r="C326" s="172" t="s">
        <v>488</v>
      </c>
      <c r="D326" s="172" t="s">
        <v>129</v>
      </c>
      <c r="E326" s="173" t="s">
        <v>436</v>
      </c>
      <c r="F326" s="174" t="s">
        <v>437</v>
      </c>
      <c r="G326" s="175" t="s">
        <v>211</v>
      </c>
      <c r="H326" s="176">
        <v>61.399999999999999</v>
      </c>
      <c r="I326" s="177"/>
      <c r="J326" s="178">
        <f>ROUND(I326*H326,2)</f>
        <v>0</v>
      </c>
      <c r="K326" s="174" t="s">
        <v>318</v>
      </c>
      <c r="L326" s="39"/>
      <c r="M326" s="179" t="s">
        <v>1</v>
      </c>
      <c r="N326" s="180" t="s">
        <v>41</v>
      </c>
      <c r="O326" s="77"/>
      <c r="P326" s="181">
        <f>O326*H326</f>
        <v>0</v>
      </c>
      <c r="Q326" s="181">
        <v>0</v>
      </c>
      <c r="R326" s="181">
        <f>Q326*H326</f>
        <v>0</v>
      </c>
      <c r="S326" s="181">
        <v>0</v>
      </c>
      <c r="T326" s="18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83" t="s">
        <v>134</v>
      </c>
      <c r="AT326" s="183" t="s">
        <v>129</v>
      </c>
      <c r="AU326" s="183" t="s">
        <v>86</v>
      </c>
      <c r="AY326" s="19" t="s">
        <v>127</v>
      </c>
      <c r="BE326" s="184">
        <f>IF(N326="základní",J326,0)</f>
        <v>0</v>
      </c>
      <c r="BF326" s="184">
        <f>IF(N326="snížená",J326,0)</f>
        <v>0</v>
      </c>
      <c r="BG326" s="184">
        <f>IF(N326="zákl. přenesená",J326,0)</f>
        <v>0</v>
      </c>
      <c r="BH326" s="184">
        <f>IF(N326="sníž. přenesená",J326,0)</f>
        <v>0</v>
      </c>
      <c r="BI326" s="184">
        <f>IF(N326="nulová",J326,0)</f>
        <v>0</v>
      </c>
      <c r="BJ326" s="19" t="s">
        <v>84</v>
      </c>
      <c r="BK326" s="184">
        <f>ROUND(I326*H326,2)</f>
        <v>0</v>
      </c>
      <c r="BL326" s="19" t="s">
        <v>134</v>
      </c>
      <c r="BM326" s="183" t="s">
        <v>489</v>
      </c>
    </row>
    <row r="327" s="13" customFormat="1">
      <c r="A327" s="13"/>
      <c r="B327" s="185"/>
      <c r="C327" s="13"/>
      <c r="D327" s="186" t="s">
        <v>136</v>
      </c>
      <c r="E327" s="187" t="s">
        <v>1</v>
      </c>
      <c r="F327" s="188" t="s">
        <v>412</v>
      </c>
      <c r="G327" s="13"/>
      <c r="H327" s="187" t="s">
        <v>1</v>
      </c>
      <c r="I327" s="189"/>
      <c r="J327" s="13"/>
      <c r="K327" s="13"/>
      <c r="L327" s="185"/>
      <c r="M327" s="190"/>
      <c r="N327" s="191"/>
      <c r="O327" s="191"/>
      <c r="P327" s="191"/>
      <c r="Q327" s="191"/>
      <c r="R327" s="191"/>
      <c r="S327" s="191"/>
      <c r="T327" s="19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7" t="s">
        <v>136</v>
      </c>
      <c r="AU327" s="187" t="s">
        <v>86</v>
      </c>
      <c r="AV327" s="13" t="s">
        <v>84</v>
      </c>
      <c r="AW327" s="13" t="s">
        <v>31</v>
      </c>
      <c r="AX327" s="13" t="s">
        <v>76</v>
      </c>
      <c r="AY327" s="187" t="s">
        <v>127</v>
      </c>
    </row>
    <row r="328" s="14" customFormat="1">
      <c r="A328" s="14"/>
      <c r="B328" s="193"/>
      <c r="C328" s="14"/>
      <c r="D328" s="186" t="s">
        <v>136</v>
      </c>
      <c r="E328" s="194" t="s">
        <v>1</v>
      </c>
      <c r="F328" s="195" t="s">
        <v>490</v>
      </c>
      <c r="G328" s="14"/>
      <c r="H328" s="196">
        <v>61.399999999999999</v>
      </c>
      <c r="I328" s="197"/>
      <c r="J328" s="14"/>
      <c r="K328" s="14"/>
      <c r="L328" s="193"/>
      <c r="M328" s="198"/>
      <c r="N328" s="199"/>
      <c r="O328" s="199"/>
      <c r="P328" s="199"/>
      <c r="Q328" s="199"/>
      <c r="R328" s="199"/>
      <c r="S328" s="199"/>
      <c r="T328" s="20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4" t="s">
        <v>136</v>
      </c>
      <c r="AU328" s="194" t="s">
        <v>86</v>
      </c>
      <c r="AV328" s="14" t="s">
        <v>86</v>
      </c>
      <c r="AW328" s="14" t="s">
        <v>31</v>
      </c>
      <c r="AX328" s="14" t="s">
        <v>84</v>
      </c>
      <c r="AY328" s="194" t="s">
        <v>127</v>
      </c>
    </row>
    <row r="329" s="2" customFormat="1" ht="24.15" customHeight="1">
      <c r="A329" s="38"/>
      <c r="B329" s="171"/>
      <c r="C329" s="209" t="s">
        <v>491</v>
      </c>
      <c r="D329" s="209" t="s">
        <v>171</v>
      </c>
      <c r="E329" s="210" t="s">
        <v>492</v>
      </c>
      <c r="F329" s="211" t="s">
        <v>493</v>
      </c>
      <c r="G329" s="212" t="s">
        <v>211</v>
      </c>
      <c r="H329" s="213">
        <v>67.540000000000006</v>
      </c>
      <c r="I329" s="214"/>
      <c r="J329" s="215">
        <f>ROUND(I329*H329,2)</f>
        <v>0</v>
      </c>
      <c r="K329" s="211" t="s">
        <v>318</v>
      </c>
      <c r="L329" s="216"/>
      <c r="M329" s="217" t="s">
        <v>1</v>
      </c>
      <c r="N329" s="218" t="s">
        <v>41</v>
      </c>
      <c r="O329" s="77"/>
      <c r="P329" s="181">
        <f>O329*H329</f>
        <v>0</v>
      </c>
      <c r="Q329" s="181">
        <v>0.00020000000000000001</v>
      </c>
      <c r="R329" s="181">
        <f>Q329*H329</f>
        <v>0.013508000000000003</v>
      </c>
      <c r="S329" s="181">
        <v>0</v>
      </c>
      <c r="T329" s="18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83" t="s">
        <v>175</v>
      </c>
      <c r="AT329" s="183" t="s">
        <v>171</v>
      </c>
      <c r="AU329" s="183" t="s">
        <v>86</v>
      </c>
      <c r="AY329" s="19" t="s">
        <v>127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9" t="s">
        <v>84</v>
      </c>
      <c r="BK329" s="184">
        <f>ROUND(I329*H329,2)</f>
        <v>0</v>
      </c>
      <c r="BL329" s="19" t="s">
        <v>134</v>
      </c>
      <c r="BM329" s="183" t="s">
        <v>494</v>
      </c>
    </row>
    <row r="330" s="13" customFormat="1">
      <c r="A330" s="13"/>
      <c r="B330" s="185"/>
      <c r="C330" s="13"/>
      <c r="D330" s="186" t="s">
        <v>136</v>
      </c>
      <c r="E330" s="187" t="s">
        <v>1</v>
      </c>
      <c r="F330" s="188" t="s">
        <v>412</v>
      </c>
      <c r="G330" s="13"/>
      <c r="H330" s="187" t="s">
        <v>1</v>
      </c>
      <c r="I330" s="189"/>
      <c r="J330" s="13"/>
      <c r="K330" s="13"/>
      <c r="L330" s="185"/>
      <c r="M330" s="190"/>
      <c r="N330" s="191"/>
      <c r="O330" s="191"/>
      <c r="P330" s="191"/>
      <c r="Q330" s="191"/>
      <c r="R330" s="191"/>
      <c r="S330" s="191"/>
      <c r="T330" s="19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7" t="s">
        <v>136</v>
      </c>
      <c r="AU330" s="187" t="s">
        <v>86</v>
      </c>
      <c r="AV330" s="13" t="s">
        <v>84</v>
      </c>
      <c r="AW330" s="13" t="s">
        <v>31</v>
      </c>
      <c r="AX330" s="13" t="s">
        <v>76</v>
      </c>
      <c r="AY330" s="187" t="s">
        <v>127</v>
      </c>
    </row>
    <row r="331" s="14" customFormat="1">
      <c r="A331" s="14"/>
      <c r="B331" s="193"/>
      <c r="C331" s="14"/>
      <c r="D331" s="186" t="s">
        <v>136</v>
      </c>
      <c r="E331" s="194" t="s">
        <v>1</v>
      </c>
      <c r="F331" s="195" t="s">
        <v>495</v>
      </c>
      <c r="G331" s="14"/>
      <c r="H331" s="196">
        <v>67.540000000000006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136</v>
      </c>
      <c r="AU331" s="194" t="s">
        <v>86</v>
      </c>
      <c r="AV331" s="14" t="s">
        <v>86</v>
      </c>
      <c r="AW331" s="14" t="s">
        <v>31</v>
      </c>
      <c r="AX331" s="14" t="s">
        <v>84</v>
      </c>
      <c r="AY331" s="194" t="s">
        <v>127</v>
      </c>
    </row>
    <row r="332" s="2" customFormat="1" ht="16.5" customHeight="1">
      <c r="A332" s="38"/>
      <c r="B332" s="171"/>
      <c r="C332" s="172" t="s">
        <v>496</v>
      </c>
      <c r="D332" s="172" t="s">
        <v>129</v>
      </c>
      <c r="E332" s="173" t="s">
        <v>497</v>
      </c>
      <c r="F332" s="174" t="s">
        <v>437</v>
      </c>
      <c r="G332" s="175" t="s">
        <v>211</v>
      </c>
      <c r="H332" s="176">
        <v>13.5</v>
      </c>
      <c r="I332" s="177"/>
      <c r="J332" s="178">
        <f>ROUND(I332*H332,2)</f>
        <v>0</v>
      </c>
      <c r="K332" s="174" t="s">
        <v>133</v>
      </c>
      <c r="L332" s="39"/>
      <c r="M332" s="179" t="s">
        <v>1</v>
      </c>
      <c r="N332" s="180" t="s">
        <v>41</v>
      </c>
      <c r="O332" s="77"/>
      <c r="P332" s="181">
        <f>O332*H332</f>
        <v>0</v>
      </c>
      <c r="Q332" s="181">
        <v>0</v>
      </c>
      <c r="R332" s="181">
        <f>Q332*H332</f>
        <v>0</v>
      </c>
      <c r="S332" s="181">
        <v>0</v>
      </c>
      <c r="T332" s="18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83" t="s">
        <v>134</v>
      </c>
      <c r="AT332" s="183" t="s">
        <v>129</v>
      </c>
      <c r="AU332" s="183" t="s">
        <v>86</v>
      </c>
      <c r="AY332" s="19" t="s">
        <v>127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19" t="s">
        <v>84</v>
      </c>
      <c r="BK332" s="184">
        <f>ROUND(I332*H332,2)</f>
        <v>0</v>
      </c>
      <c r="BL332" s="19" t="s">
        <v>134</v>
      </c>
      <c r="BM332" s="183" t="s">
        <v>498</v>
      </c>
    </row>
    <row r="333" s="14" customFormat="1">
      <c r="A333" s="14"/>
      <c r="B333" s="193"/>
      <c r="C333" s="14"/>
      <c r="D333" s="186" t="s">
        <v>136</v>
      </c>
      <c r="E333" s="194" t="s">
        <v>1</v>
      </c>
      <c r="F333" s="195" t="s">
        <v>499</v>
      </c>
      <c r="G333" s="14"/>
      <c r="H333" s="196">
        <v>13.5</v>
      </c>
      <c r="I333" s="197"/>
      <c r="J333" s="14"/>
      <c r="K333" s="14"/>
      <c r="L333" s="193"/>
      <c r="M333" s="198"/>
      <c r="N333" s="199"/>
      <c r="O333" s="199"/>
      <c r="P333" s="199"/>
      <c r="Q333" s="199"/>
      <c r="R333" s="199"/>
      <c r="S333" s="199"/>
      <c r="T333" s="20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4" t="s">
        <v>136</v>
      </c>
      <c r="AU333" s="194" t="s">
        <v>86</v>
      </c>
      <c r="AV333" s="14" t="s">
        <v>86</v>
      </c>
      <c r="AW333" s="14" t="s">
        <v>31</v>
      </c>
      <c r="AX333" s="14" t="s">
        <v>84</v>
      </c>
      <c r="AY333" s="194" t="s">
        <v>127</v>
      </c>
    </row>
    <row r="334" s="2" customFormat="1" ht="24.15" customHeight="1">
      <c r="A334" s="38"/>
      <c r="B334" s="171"/>
      <c r="C334" s="209" t="s">
        <v>500</v>
      </c>
      <c r="D334" s="209" t="s">
        <v>171</v>
      </c>
      <c r="E334" s="210" t="s">
        <v>501</v>
      </c>
      <c r="F334" s="211" t="s">
        <v>502</v>
      </c>
      <c r="G334" s="212" t="s">
        <v>211</v>
      </c>
      <c r="H334" s="213">
        <v>13.5</v>
      </c>
      <c r="I334" s="214"/>
      <c r="J334" s="215">
        <f>ROUND(I334*H334,2)</f>
        <v>0</v>
      </c>
      <c r="K334" s="211" t="s">
        <v>133</v>
      </c>
      <c r="L334" s="216"/>
      <c r="M334" s="217" t="s">
        <v>1</v>
      </c>
      <c r="N334" s="218" t="s">
        <v>41</v>
      </c>
      <c r="O334" s="77"/>
      <c r="P334" s="181">
        <f>O334*H334</f>
        <v>0</v>
      </c>
      <c r="Q334" s="181">
        <v>0.00050000000000000001</v>
      </c>
      <c r="R334" s="181">
        <f>Q334*H334</f>
        <v>0.0067499999999999999</v>
      </c>
      <c r="S334" s="181">
        <v>0</v>
      </c>
      <c r="T334" s="18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83" t="s">
        <v>387</v>
      </c>
      <c r="AT334" s="183" t="s">
        <v>171</v>
      </c>
      <c r="AU334" s="183" t="s">
        <v>86</v>
      </c>
      <c r="AY334" s="19" t="s">
        <v>127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19" t="s">
        <v>84</v>
      </c>
      <c r="BK334" s="184">
        <f>ROUND(I334*H334,2)</f>
        <v>0</v>
      </c>
      <c r="BL334" s="19" t="s">
        <v>387</v>
      </c>
      <c r="BM334" s="183" t="s">
        <v>503</v>
      </c>
    </row>
    <row r="335" s="2" customFormat="1" ht="24.15" customHeight="1">
      <c r="A335" s="38"/>
      <c r="B335" s="171"/>
      <c r="C335" s="172" t="s">
        <v>504</v>
      </c>
      <c r="D335" s="172" t="s">
        <v>129</v>
      </c>
      <c r="E335" s="173" t="s">
        <v>505</v>
      </c>
      <c r="F335" s="174" t="s">
        <v>506</v>
      </c>
      <c r="G335" s="175" t="s">
        <v>132</v>
      </c>
      <c r="H335" s="176">
        <v>34.902999999999999</v>
      </c>
      <c r="I335" s="177"/>
      <c r="J335" s="178">
        <f>ROUND(I335*H335,2)</f>
        <v>0</v>
      </c>
      <c r="K335" s="174" t="s">
        <v>318</v>
      </c>
      <c r="L335" s="39"/>
      <c r="M335" s="179" t="s">
        <v>1</v>
      </c>
      <c r="N335" s="180" t="s">
        <v>41</v>
      </c>
      <c r="O335" s="77"/>
      <c r="P335" s="181">
        <f>O335*H335</f>
        <v>0</v>
      </c>
      <c r="Q335" s="181">
        <v>0.0038</v>
      </c>
      <c r="R335" s="181">
        <f>Q335*H335</f>
        <v>0.13263139999999998</v>
      </c>
      <c r="S335" s="181">
        <v>0</v>
      </c>
      <c r="T335" s="18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83" t="s">
        <v>134</v>
      </c>
      <c r="AT335" s="183" t="s">
        <v>129</v>
      </c>
      <c r="AU335" s="183" t="s">
        <v>86</v>
      </c>
      <c r="AY335" s="19" t="s">
        <v>127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9" t="s">
        <v>84</v>
      </c>
      <c r="BK335" s="184">
        <f>ROUND(I335*H335,2)</f>
        <v>0</v>
      </c>
      <c r="BL335" s="19" t="s">
        <v>134</v>
      </c>
      <c r="BM335" s="183" t="s">
        <v>507</v>
      </c>
    </row>
    <row r="336" s="13" customFormat="1">
      <c r="A336" s="13"/>
      <c r="B336" s="185"/>
      <c r="C336" s="13"/>
      <c r="D336" s="186" t="s">
        <v>136</v>
      </c>
      <c r="E336" s="187" t="s">
        <v>1</v>
      </c>
      <c r="F336" s="188" t="s">
        <v>137</v>
      </c>
      <c r="G336" s="13"/>
      <c r="H336" s="187" t="s">
        <v>1</v>
      </c>
      <c r="I336" s="189"/>
      <c r="J336" s="13"/>
      <c r="K336" s="13"/>
      <c r="L336" s="185"/>
      <c r="M336" s="190"/>
      <c r="N336" s="191"/>
      <c r="O336" s="191"/>
      <c r="P336" s="191"/>
      <c r="Q336" s="191"/>
      <c r="R336" s="191"/>
      <c r="S336" s="191"/>
      <c r="T336" s="19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7" t="s">
        <v>136</v>
      </c>
      <c r="AU336" s="187" t="s">
        <v>86</v>
      </c>
      <c r="AV336" s="13" t="s">
        <v>84</v>
      </c>
      <c r="AW336" s="13" t="s">
        <v>31</v>
      </c>
      <c r="AX336" s="13" t="s">
        <v>76</v>
      </c>
      <c r="AY336" s="187" t="s">
        <v>127</v>
      </c>
    </row>
    <row r="337" s="14" customFormat="1">
      <c r="A337" s="14"/>
      <c r="B337" s="193"/>
      <c r="C337" s="14"/>
      <c r="D337" s="186" t="s">
        <v>136</v>
      </c>
      <c r="E337" s="194" t="s">
        <v>1</v>
      </c>
      <c r="F337" s="195" t="s">
        <v>261</v>
      </c>
      <c r="G337" s="14"/>
      <c r="H337" s="196">
        <v>30.195</v>
      </c>
      <c r="I337" s="197"/>
      <c r="J337" s="14"/>
      <c r="K337" s="14"/>
      <c r="L337" s="193"/>
      <c r="M337" s="198"/>
      <c r="N337" s="199"/>
      <c r="O337" s="199"/>
      <c r="P337" s="199"/>
      <c r="Q337" s="199"/>
      <c r="R337" s="199"/>
      <c r="S337" s="199"/>
      <c r="T337" s="20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4" t="s">
        <v>136</v>
      </c>
      <c r="AU337" s="194" t="s">
        <v>86</v>
      </c>
      <c r="AV337" s="14" t="s">
        <v>86</v>
      </c>
      <c r="AW337" s="14" t="s">
        <v>31</v>
      </c>
      <c r="AX337" s="14" t="s">
        <v>76</v>
      </c>
      <c r="AY337" s="194" t="s">
        <v>127</v>
      </c>
    </row>
    <row r="338" s="13" customFormat="1">
      <c r="A338" s="13"/>
      <c r="B338" s="185"/>
      <c r="C338" s="13"/>
      <c r="D338" s="186" t="s">
        <v>136</v>
      </c>
      <c r="E338" s="187" t="s">
        <v>1</v>
      </c>
      <c r="F338" s="188" t="s">
        <v>139</v>
      </c>
      <c r="G338" s="13"/>
      <c r="H338" s="187" t="s">
        <v>1</v>
      </c>
      <c r="I338" s="189"/>
      <c r="J338" s="13"/>
      <c r="K338" s="13"/>
      <c r="L338" s="185"/>
      <c r="M338" s="190"/>
      <c r="N338" s="191"/>
      <c r="O338" s="191"/>
      <c r="P338" s="191"/>
      <c r="Q338" s="191"/>
      <c r="R338" s="191"/>
      <c r="S338" s="191"/>
      <c r="T338" s="19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7" t="s">
        <v>136</v>
      </c>
      <c r="AU338" s="187" t="s">
        <v>86</v>
      </c>
      <c r="AV338" s="13" t="s">
        <v>84</v>
      </c>
      <c r="AW338" s="13" t="s">
        <v>31</v>
      </c>
      <c r="AX338" s="13" t="s">
        <v>76</v>
      </c>
      <c r="AY338" s="187" t="s">
        <v>127</v>
      </c>
    </row>
    <row r="339" s="14" customFormat="1">
      <c r="A339" s="14"/>
      <c r="B339" s="193"/>
      <c r="C339" s="14"/>
      <c r="D339" s="186" t="s">
        <v>136</v>
      </c>
      <c r="E339" s="194" t="s">
        <v>1</v>
      </c>
      <c r="F339" s="195" t="s">
        <v>262</v>
      </c>
      <c r="G339" s="14"/>
      <c r="H339" s="196">
        <v>4.7080000000000002</v>
      </c>
      <c r="I339" s="197"/>
      <c r="J339" s="14"/>
      <c r="K339" s="14"/>
      <c r="L339" s="193"/>
      <c r="M339" s="198"/>
      <c r="N339" s="199"/>
      <c r="O339" s="199"/>
      <c r="P339" s="199"/>
      <c r="Q339" s="199"/>
      <c r="R339" s="199"/>
      <c r="S339" s="199"/>
      <c r="T339" s="20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4" t="s">
        <v>136</v>
      </c>
      <c r="AU339" s="194" t="s">
        <v>86</v>
      </c>
      <c r="AV339" s="14" t="s">
        <v>86</v>
      </c>
      <c r="AW339" s="14" t="s">
        <v>31</v>
      </c>
      <c r="AX339" s="14" t="s">
        <v>76</v>
      </c>
      <c r="AY339" s="194" t="s">
        <v>127</v>
      </c>
    </row>
    <row r="340" s="15" customFormat="1">
      <c r="A340" s="15"/>
      <c r="B340" s="201"/>
      <c r="C340" s="15"/>
      <c r="D340" s="186" t="s">
        <v>136</v>
      </c>
      <c r="E340" s="202" t="s">
        <v>1</v>
      </c>
      <c r="F340" s="203" t="s">
        <v>143</v>
      </c>
      <c r="G340" s="15"/>
      <c r="H340" s="204">
        <v>34.902999999999999</v>
      </c>
      <c r="I340" s="205"/>
      <c r="J340" s="15"/>
      <c r="K340" s="15"/>
      <c r="L340" s="201"/>
      <c r="M340" s="206"/>
      <c r="N340" s="207"/>
      <c r="O340" s="207"/>
      <c r="P340" s="207"/>
      <c r="Q340" s="207"/>
      <c r="R340" s="207"/>
      <c r="S340" s="207"/>
      <c r="T340" s="20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02" t="s">
        <v>136</v>
      </c>
      <c r="AU340" s="202" t="s">
        <v>86</v>
      </c>
      <c r="AV340" s="15" t="s">
        <v>134</v>
      </c>
      <c r="AW340" s="15" t="s">
        <v>31</v>
      </c>
      <c r="AX340" s="15" t="s">
        <v>84</v>
      </c>
      <c r="AY340" s="202" t="s">
        <v>127</v>
      </c>
    </row>
    <row r="341" s="2" customFormat="1" ht="24.15" customHeight="1">
      <c r="A341" s="38"/>
      <c r="B341" s="171"/>
      <c r="C341" s="172" t="s">
        <v>508</v>
      </c>
      <c r="D341" s="172" t="s">
        <v>129</v>
      </c>
      <c r="E341" s="173" t="s">
        <v>509</v>
      </c>
      <c r="F341" s="174" t="s">
        <v>510</v>
      </c>
      <c r="G341" s="175" t="s">
        <v>132</v>
      </c>
      <c r="H341" s="176">
        <v>765.08500000000004</v>
      </c>
      <c r="I341" s="177"/>
      <c r="J341" s="178">
        <f>ROUND(I341*H341,2)</f>
        <v>0</v>
      </c>
      <c r="K341" s="174" t="s">
        <v>318</v>
      </c>
      <c r="L341" s="39"/>
      <c r="M341" s="179" t="s">
        <v>1</v>
      </c>
      <c r="N341" s="180" t="s">
        <v>41</v>
      </c>
      <c r="O341" s="77"/>
      <c r="P341" s="181">
        <f>O341*H341</f>
        <v>0</v>
      </c>
      <c r="Q341" s="181">
        <v>0.0033</v>
      </c>
      <c r="R341" s="181">
        <f>Q341*H341</f>
        <v>2.5247805000000003</v>
      </c>
      <c r="S341" s="181">
        <v>0</v>
      </c>
      <c r="T341" s="18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83" t="s">
        <v>134</v>
      </c>
      <c r="AT341" s="183" t="s">
        <v>129</v>
      </c>
      <c r="AU341" s="183" t="s">
        <v>86</v>
      </c>
      <c r="AY341" s="19" t="s">
        <v>127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9" t="s">
        <v>84</v>
      </c>
      <c r="BK341" s="184">
        <f>ROUND(I341*H341,2)</f>
        <v>0</v>
      </c>
      <c r="BL341" s="19" t="s">
        <v>134</v>
      </c>
      <c r="BM341" s="183" t="s">
        <v>511</v>
      </c>
    </row>
    <row r="342" s="14" customFormat="1">
      <c r="A342" s="14"/>
      <c r="B342" s="193"/>
      <c r="C342" s="14"/>
      <c r="D342" s="186" t="s">
        <v>136</v>
      </c>
      <c r="E342" s="194" t="s">
        <v>1</v>
      </c>
      <c r="F342" s="195" t="s">
        <v>512</v>
      </c>
      <c r="G342" s="14"/>
      <c r="H342" s="196">
        <v>765.08500000000004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136</v>
      </c>
      <c r="AU342" s="194" t="s">
        <v>86</v>
      </c>
      <c r="AV342" s="14" t="s">
        <v>86</v>
      </c>
      <c r="AW342" s="14" t="s">
        <v>31</v>
      </c>
      <c r="AX342" s="14" t="s">
        <v>76</v>
      </c>
      <c r="AY342" s="194" t="s">
        <v>127</v>
      </c>
    </row>
    <row r="343" s="15" customFormat="1">
      <c r="A343" s="15"/>
      <c r="B343" s="201"/>
      <c r="C343" s="15"/>
      <c r="D343" s="186" t="s">
        <v>136</v>
      </c>
      <c r="E343" s="202" t="s">
        <v>1</v>
      </c>
      <c r="F343" s="203" t="s">
        <v>143</v>
      </c>
      <c r="G343" s="15"/>
      <c r="H343" s="204">
        <v>765.08500000000004</v>
      </c>
      <c r="I343" s="205"/>
      <c r="J343" s="15"/>
      <c r="K343" s="15"/>
      <c r="L343" s="201"/>
      <c r="M343" s="206"/>
      <c r="N343" s="207"/>
      <c r="O343" s="207"/>
      <c r="P343" s="207"/>
      <c r="Q343" s="207"/>
      <c r="R343" s="207"/>
      <c r="S343" s="207"/>
      <c r="T343" s="20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02" t="s">
        <v>136</v>
      </c>
      <c r="AU343" s="202" t="s">
        <v>86</v>
      </c>
      <c r="AV343" s="15" t="s">
        <v>134</v>
      </c>
      <c r="AW343" s="15" t="s">
        <v>31</v>
      </c>
      <c r="AX343" s="15" t="s">
        <v>84</v>
      </c>
      <c r="AY343" s="202" t="s">
        <v>127</v>
      </c>
    </row>
    <row r="344" s="2" customFormat="1" ht="21.75" customHeight="1">
      <c r="A344" s="38"/>
      <c r="B344" s="171"/>
      <c r="C344" s="172" t="s">
        <v>513</v>
      </c>
      <c r="D344" s="172" t="s">
        <v>129</v>
      </c>
      <c r="E344" s="173" t="s">
        <v>514</v>
      </c>
      <c r="F344" s="174" t="s">
        <v>515</v>
      </c>
      <c r="G344" s="175" t="s">
        <v>132</v>
      </c>
      <c r="H344" s="176">
        <v>174</v>
      </c>
      <c r="I344" s="177"/>
      <c r="J344" s="178">
        <f>ROUND(I344*H344,2)</f>
        <v>0</v>
      </c>
      <c r="K344" s="174" t="s">
        <v>318</v>
      </c>
      <c r="L344" s="39"/>
      <c r="M344" s="179" t="s">
        <v>1</v>
      </c>
      <c r="N344" s="180" t="s">
        <v>41</v>
      </c>
      <c r="O344" s="77"/>
      <c r="P344" s="181">
        <f>O344*H344</f>
        <v>0</v>
      </c>
      <c r="Q344" s="181">
        <v>0</v>
      </c>
      <c r="R344" s="181">
        <f>Q344*H344</f>
        <v>0</v>
      </c>
      <c r="S344" s="181">
        <v>0</v>
      </c>
      <c r="T344" s="18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83" t="s">
        <v>134</v>
      </c>
      <c r="AT344" s="183" t="s">
        <v>129</v>
      </c>
      <c r="AU344" s="183" t="s">
        <v>86</v>
      </c>
      <c r="AY344" s="19" t="s">
        <v>127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9" t="s">
        <v>84</v>
      </c>
      <c r="BK344" s="184">
        <f>ROUND(I344*H344,2)</f>
        <v>0</v>
      </c>
      <c r="BL344" s="19" t="s">
        <v>134</v>
      </c>
      <c r="BM344" s="183" t="s">
        <v>516</v>
      </c>
    </row>
    <row r="345" s="13" customFormat="1">
      <c r="A345" s="13"/>
      <c r="B345" s="185"/>
      <c r="C345" s="13"/>
      <c r="D345" s="186" t="s">
        <v>136</v>
      </c>
      <c r="E345" s="187" t="s">
        <v>1</v>
      </c>
      <c r="F345" s="188" t="s">
        <v>517</v>
      </c>
      <c r="G345" s="13"/>
      <c r="H345" s="187" t="s">
        <v>1</v>
      </c>
      <c r="I345" s="189"/>
      <c r="J345" s="13"/>
      <c r="K345" s="13"/>
      <c r="L345" s="185"/>
      <c r="M345" s="190"/>
      <c r="N345" s="191"/>
      <c r="O345" s="191"/>
      <c r="P345" s="191"/>
      <c r="Q345" s="191"/>
      <c r="R345" s="191"/>
      <c r="S345" s="191"/>
      <c r="T345" s="19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7" t="s">
        <v>136</v>
      </c>
      <c r="AU345" s="187" t="s">
        <v>86</v>
      </c>
      <c r="AV345" s="13" t="s">
        <v>84</v>
      </c>
      <c r="AW345" s="13" t="s">
        <v>31</v>
      </c>
      <c r="AX345" s="13" t="s">
        <v>76</v>
      </c>
      <c r="AY345" s="187" t="s">
        <v>127</v>
      </c>
    </row>
    <row r="346" s="14" customFormat="1">
      <c r="A346" s="14"/>
      <c r="B346" s="193"/>
      <c r="C346" s="14"/>
      <c r="D346" s="186" t="s">
        <v>136</v>
      </c>
      <c r="E346" s="194" t="s">
        <v>1</v>
      </c>
      <c r="F346" s="195" t="s">
        <v>518</v>
      </c>
      <c r="G346" s="14"/>
      <c r="H346" s="196">
        <v>162</v>
      </c>
      <c r="I346" s="197"/>
      <c r="J346" s="14"/>
      <c r="K346" s="14"/>
      <c r="L346" s="193"/>
      <c r="M346" s="198"/>
      <c r="N346" s="199"/>
      <c r="O346" s="199"/>
      <c r="P346" s="199"/>
      <c r="Q346" s="199"/>
      <c r="R346" s="199"/>
      <c r="S346" s="199"/>
      <c r="T346" s="20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4" t="s">
        <v>136</v>
      </c>
      <c r="AU346" s="194" t="s">
        <v>86</v>
      </c>
      <c r="AV346" s="14" t="s">
        <v>86</v>
      </c>
      <c r="AW346" s="14" t="s">
        <v>31</v>
      </c>
      <c r="AX346" s="14" t="s">
        <v>76</v>
      </c>
      <c r="AY346" s="194" t="s">
        <v>127</v>
      </c>
    </row>
    <row r="347" s="13" customFormat="1">
      <c r="A347" s="13"/>
      <c r="B347" s="185"/>
      <c r="C347" s="13"/>
      <c r="D347" s="186" t="s">
        <v>136</v>
      </c>
      <c r="E347" s="187" t="s">
        <v>1</v>
      </c>
      <c r="F347" s="188" t="s">
        <v>519</v>
      </c>
      <c r="G347" s="13"/>
      <c r="H347" s="187" t="s">
        <v>1</v>
      </c>
      <c r="I347" s="189"/>
      <c r="J347" s="13"/>
      <c r="K347" s="13"/>
      <c r="L347" s="185"/>
      <c r="M347" s="190"/>
      <c r="N347" s="191"/>
      <c r="O347" s="191"/>
      <c r="P347" s="191"/>
      <c r="Q347" s="191"/>
      <c r="R347" s="191"/>
      <c r="S347" s="191"/>
      <c r="T347" s="19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7" t="s">
        <v>136</v>
      </c>
      <c r="AU347" s="187" t="s">
        <v>86</v>
      </c>
      <c r="AV347" s="13" t="s">
        <v>84</v>
      </c>
      <c r="AW347" s="13" t="s">
        <v>31</v>
      </c>
      <c r="AX347" s="13" t="s">
        <v>76</v>
      </c>
      <c r="AY347" s="187" t="s">
        <v>127</v>
      </c>
    </row>
    <row r="348" s="14" customFormat="1">
      <c r="A348" s="14"/>
      <c r="B348" s="193"/>
      <c r="C348" s="14"/>
      <c r="D348" s="186" t="s">
        <v>136</v>
      </c>
      <c r="E348" s="194" t="s">
        <v>1</v>
      </c>
      <c r="F348" s="195" t="s">
        <v>520</v>
      </c>
      <c r="G348" s="14"/>
      <c r="H348" s="196">
        <v>7.6799999999999997</v>
      </c>
      <c r="I348" s="197"/>
      <c r="J348" s="14"/>
      <c r="K348" s="14"/>
      <c r="L348" s="193"/>
      <c r="M348" s="198"/>
      <c r="N348" s="199"/>
      <c r="O348" s="199"/>
      <c r="P348" s="199"/>
      <c r="Q348" s="199"/>
      <c r="R348" s="199"/>
      <c r="S348" s="199"/>
      <c r="T348" s="20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4" t="s">
        <v>136</v>
      </c>
      <c r="AU348" s="194" t="s">
        <v>86</v>
      </c>
      <c r="AV348" s="14" t="s">
        <v>86</v>
      </c>
      <c r="AW348" s="14" t="s">
        <v>31</v>
      </c>
      <c r="AX348" s="14" t="s">
        <v>76</v>
      </c>
      <c r="AY348" s="194" t="s">
        <v>127</v>
      </c>
    </row>
    <row r="349" s="14" customFormat="1">
      <c r="A349" s="14"/>
      <c r="B349" s="193"/>
      <c r="C349" s="14"/>
      <c r="D349" s="186" t="s">
        <v>136</v>
      </c>
      <c r="E349" s="194" t="s">
        <v>1</v>
      </c>
      <c r="F349" s="195" t="s">
        <v>521</v>
      </c>
      <c r="G349" s="14"/>
      <c r="H349" s="196">
        <v>4.3200000000000003</v>
      </c>
      <c r="I349" s="197"/>
      <c r="J349" s="14"/>
      <c r="K349" s="14"/>
      <c r="L349" s="193"/>
      <c r="M349" s="198"/>
      <c r="N349" s="199"/>
      <c r="O349" s="199"/>
      <c r="P349" s="199"/>
      <c r="Q349" s="199"/>
      <c r="R349" s="199"/>
      <c r="S349" s="199"/>
      <c r="T349" s="20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4" t="s">
        <v>136</v>
      </c>
      <c r="AU349" s="194" t="s">
        <v>86</v>
      </c>
      <c r="AV349" s="14" t="s">
        <v>86</v>
      </c>
      <c r="AW349" s="14" t="s">
        <v>31</v>
      </c>
      <c r="AX349" s="14" t="s">
        <v>76</v>
      </c>
      <c r="AY349" s="194" t="s">
        <v>127</v>
      </c>
    </row>
    <row r="350" s="15" customFormat="1">
      <c r="A350" s="15"/>
      <c r="B350" s="201"/>
      <c r="C350" s="15"/>
      <c r="D350" s="186" t="s">
        <v>136</v>
      </c>
      <c r="E350" s="202" t="s">
        <v>1</v>
      </c>
      <c r="F350" s="203" t="s">
        <v>143</v>
      </c>
      <c r="G350" s="15"/>
      <c r="H350" s="204">
        <v>174</v>
      </c>
      <c r="I350" s="205"/>
      <c r="J350" s="15"/>
      <c r="K350" s="15"/>
      <c r="L350" s="201"/>
      <c r="M350" s="206"/>
      <c r="N350" s="207"/>
      <c r="O350" s="207"/>
      <c r="P350" s="207"/>
      <c r="Q350" s="207"/>
      <c r="R350" s="207"/>
      <c r="S350" s="207"/>
      <c r="T350" s="20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02" t="s">
        <v>136</v>
      </c>
      <c r="AU350" s="202" t="s">
        <v>86</v>
      </c>
      <c r="AV350" s="15" t="s">
        <v>134</v>
      </c>
      <c r="AW350" s="15" t="s">
        <v>31</v>
      </c>
      <c r="AX350" s="15" t="s">
        <v>84</v>
      </c>
      <c r="AY350" s="202" t="s">
        <v>127</v>
      </c>
    </row>
    <row r="351" s="2" customFormat="1" ht="24.15" customHeight="1">
      <c r="A351" s="38"/>
      <c r="B351" s="171"/>
      <c r="C351" s="172" t="s">
        <v>522</v>
      </c>
      <c r="D351" s="172" t="s">
        <v>129</v>
      </c>
      <c r="E351" s="173" t="s">
        <v>523</v>
      </c>
      <c r="F351" s="174" t="s">
        <v>524</v>
      </c>
      <c r="G351" s="175" t="s">
        <v>132</v>
      </c>
      <c r="H351" s="176">
        <v>851.54100000000005</v>
      </c>
      <c r="I351" s="177"/>
      <c r="J351" s="178">
        <f>ROUND(I351*H351,2)</f>
        <v>0</v>
      </c>
      <c r="K351" s="174" t="s">
        <v>318</v>
      </c>
      <c r="L351" s="39"/>
      <c r="M351" s="179" t="s">
        <v>1</v>
      </c>
      <c r="N351" s="180" t="s">
        <v>41</v>
      </c>
      <c r="O351" s="77"/>
      <c r="P351" s="181">
        <f>O351*H351</f>
        <v>0</v>
      </c>
      <c r="Q351" s="181">
        <v>0</v>
      </c>
      <c r="R351" s="181">
        <f>Q351*H351</f>
        <v>0</v>
      </c>
      <c r="S351" s="181">
        <v>0</v>
      </c>
      <c r="T351" s="18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83" t="s">
        <v>134</v>
      </c>
      <c r="AT351" s="183" t="s">
        <v>129</v>
      </c>
      <c r="AU351" s="183" t="s">
        <v>86</v>
      </c>
      <c r="AY351" s="19" t="s">
        <v>127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9" t="s">
        <v>84</v>
      </c>
      <c r="BK351" s="184">
        <f>ROUND(I351*H351,2)</f>
        <v>0</v>
      </c>
      <c r="BL351" s="19" t="s">
        <v>134</v>
      </c>
      <c r="BM351" s="183" t="s">
        <v>525</v>
      </c>
    </row>
    <row r="352" s="14" customFormat="1">
      <c r="A352" s="14"/>
      <c r="B352" s="193"/>
      <c r="C352" s="14"/>
      <c r="D352" s="186" t="s">
        <v>136</v>
      </c>
      <c r="E352" s="194" t="s">
        <v>1</v>
      </c>
      <c r="F352" s="195" t="s">
        <v>329</v>
      </c>
      <c r="G352" s="14"/>
      <c r="H352" s="196">
        <v>851.54100000000005</v>
      </c>
      <c r="I352" s="197"/>
      <c r="J352" s="14"/>
      <c r="K352" s="14"/>
      <c r="L352" s="193"/>
      <c r="M352" s="198"/>
      <c r="N352" s="199"/>
      <c r="O352" s="199"/>
      <c r="P352" s="199"/>
      <c r="Q352" s="199"/>
      <c r="R352" s="199"/>
      <c r="S352" s="199"/>
      <c r="T352" s="20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4" t="s">
        <v>136</v>
      </c>
      <c r="AU352" s="194" t="s">
        <v>86</v>
      </c>
      <c r="AV352" s="14" t="s">
        <v>86</v>
      </c>
      <c r="AW352" s="14" t="s">
        <v>31</v>
      </c>
      <c r="AX352" s="14" t="s">
        <v>84</v>
      </c>
      <c r="AY352" s="194" t="s">
        <v>127</v>
      </c>
    </row>
    <row r="353" s="12" customFormat="1" ht="22.8" customHeight="1">
      <c r="A353" s="12"/>
      <c r="B353" s="158"/>
      <c r="C353" s="12"/>
      <c r="D353" s="159" t="s">
        <v>75</v>
      </c>
      <c r="E353" s="169" t="s">
        <v>175</v>
      </c>
      <c r="F353" s="169" t="s">
        <v>526</v>
      </c>
      <c r="G353" s="12"/>
      <c r="H353" s="12"/>
      <c r="I353" s="161"/>
      <c r="J353" s="170">
        <f>BK353</f>
        <v>0</v>
      </c>
      <c r="K353" s="12"/>
      <c r="L353" s="158"/>
      <c r="M353" s="163"/>
      <c r="N353" s="164"/>
      <c r="O353" s="164"/>
      <c r="P353" s="165">
        <f>SUM(P354:P356)</f>
        <v>0</v>
      </c>
      <c r="Q353" s="164"/>
      <c r="R353" s="165">
        <f>SUM(R354:R356)</f>
        <v>0.0074999999999999997</v>
      </c>
      <c r="S353" s="164"/>
      <c r="T353" s="166">
        <f>SUM(T354:T356)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59" t="s">
        <v>84</v>
      </c>
      <c r="AT353" s="167" t="s">
        <v>75</v>
      </c>
      <c r="AU353" s="167" t="s">
        <v>84</v>
      </c>
      <c r="AY353" s="159" t="s">
        <v>127</v>
      </c>
      <c r="BK353" s="168">
        <f>SUM(BK354:BK356)</f>
        <v>0</v>
      </c>
    </row>
    <row r="354" s="2" customFormat="1" ht="24.15" customHeight="1">
      <c r="A354" s="38"/>
      <c r="B354" s="171"/>
      <c r="C354" s="172" t="s">
        <v>527</v>
      </c>
      <c r="D354" s="172" t="s">
        <v>129</v>
      </c>
      <c r="E354" s="173" t="s">
        <v>528</v>
      </c>
      <c r="F354" s="174" t="s">
        <v>529</v>
      </c>
      <c r="G354" s="175" t="s">
        <v>530</v>
      </c>
      <c r="H354" s="176">
        <v>5</v>
      </c>
      <c r="I354" s="177"/>
      <c r="J354" s="178">
        <f>ROUND(I354*H354,2)</f>
        <v>0</v>
      </c>
      <c r="K354" s="174" t="s">
        <v>318</v>
      </c>
      <c r="L354" s="39"/>
      <c r="M354" s="179" t="s">
        <v>1</v>
      </c>
      <c r="N354" s="180" t="s">
        <v>41</v>
      </c>
      <c r="O354" s="77"/>
      <c r="P354" s="181">
        <f>O354*H354</f>
        <v>0</v>
      </c>
      <c r="Q354" s="181">
        <v>0</v>
      </c>
      <c r="R354" s="181">
        <f>Q354*H354</f>
        <v>0</v>
      </c>
      <c r="S354" s="181">
        <v>0</v>
      </c>
      <c r="T354" s="18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83" t="s">
        <v>134</v>
      </c>
      <c r="AT354" s="183" t="s">
        <v>129</v>
      </c>
      <c r="AU354" s="183" t="s">
        <v>86</v>
      </c>
      <c r="AY354" s="19" t="s">
        <v>127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9" t="s">
        <v>84</v>
      </c>
      <c r="BK354" s="184">
        <f>ROUND(I354*H354,2)</f>
        <v>0</v>
      </c>
      <c r="BL354" s="19" t="s">
        <v>134</v>
      </c>
      <c r="BM354" s="183" t="s">
        <v>531</v>
      </c>
    </row>
    <row r="355" s="14" customFormat="1">
      <c r="A355" s="14"/>
      <c r="B355" s="193"/>
      <c r="C355" s="14"/>
      <c r="D355" s="186" t="s">
        <v>136</v>
      </c>
      <c r="E355" s="194" t="s">
        <v>1</v>
      </c>
      <c r="F355" s="195" t="s">
        <v>159</v>
      </c>
      <c r="G355" s="14"/>
      <c r="H355" s="196">
        <v>5</v>
      </c>
      <c r="I355" s="197"/>
      <c r="J355" s="14"/>
      <c r="K355" s="14"/>
      <c r="L355" s="193"/>
      <c r="M355" s="198"/>
      <c r="N355" s="199"/>
      <c r="O355" s="199"/>
      <c r="P355" s="199"/>
      <c r="Q355" s="199"/>
      <c r="R355" s="199"/>
      <c r="S355" s="199"/>
      <c r="T355" s="20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4" t="s">
        <v>136</v>
      </c>
      <c r="AU355" s="194" t="s">
        <v>86</v>
      </c>
      <c r="AV355" s="14" t="s">
        <v>86</v>
      </c>
      <c r="AW355" s="14" t="s">
        <v>31</v>
      </c>
      <c r="AX355" s="14" t="s">
        <v>84</v>
      </c>
      <c r="AY355" s="194" t="s">
        <v>127</v>
      </c>
    </row>
    <row r="356" s="2" customFormat="1" ht="24.15" customHeight="1">
      <c r="A356" s="38"/>
      <c r="B356" s="171"/>
      <c r="C356" s="209" t="s">
        <v>532</v>
      </c>
      <c r="D356" s="209" t="s">
        <v>171</v>
      </c>
      <c r="E356" s="210" t="s">
        <v>533</v>
      </c>
      <c r="F356" s="211" t="s">
        <v>534</v>
      </c>
      <c r="G356" s="212" t="s">
        <v>530</v>
      </c>
      <c r="H356" s="213">
        <v>5</v>
      </c>
      <c r="I356" s="214"/>
      <c r="J356" s="215">
        <f>ROUND(I356*H356,2)</f>
        <v>0</v>
      </c>
      <c r="K356" s="211" t="s">
        <v>318</v>
      </c>
      <c r="L356" s="216"/>
      <c r="M356" s="217" t="s">
        <v>1</v>
      </c>
      <c r="N356" s="218" t="s">
        <v>41</v>
      </c>
      <c r="O356" s="77"/>
      <c r="P356" s="181">
        <f>O356*H356</f>
        <v>0</v>
      </c>
      <c r="Q356" s="181">
        <v>0.0015</v>
      </c>
      <c r="R356" s="181">
        <f>Q356*H356</f>
        <v>0.0074999999999999997</v>
      </c>
      <c r="S356" s="181">
        <v>0</v>
      </c>
      <c r="T356" s="18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83" t="s">
        <v>175</v>
      </c>
      <c r="AT356" s="183" t="s">
        <v>171</v>
      </c>
      <c r="AU356" s="183" t="s">
        <v>86</v>
      </c>
      <c r="AY356" s="19" t="s">
        <v>127</v>
      </c>
      <c r="BE356" s="184">
        <f>IF(N356="základní",J356,0)</f>
        <v>0</v>
      </c>
      <c r="BF356" s="184">
        <f>IF(N356="snížená",J356,0)</f>
        <v>0</v>
      </c>
      <c r="BG356" s="184">
        <f>IF(N356="zákl. přenesená",J356,0)</f>
        <v>0</v>
      </c>
      <c r="BH356" s="184">
        <f>IF(N356="sníž. přenesená",J356,0)</f>
        <v>0</v>
      </c>
      <c r="BI356" s="184">
        <f>IF(N356="nulová",J356,0)</f>
        <v>0</v>
      </c>
      <c r="BJ356" s="19" t="s">
        <v>84</v>
      </c>
      <c r="BK356" s="184">
        <f>ROUND(I356*H356,2)</f>
        <v>0</v>
      </c>
      <c r="BL356" s="19" t="s">
        <v>134</v>
      </c>
      <c r="BM356" s="183" t="s">
        <v>535</v>
      </c>
    </row>
    <row r="357" s="12" customFormat="1" ht="22.8" customHeight="1">
      <c r="A357" s="12"/>
      <c r="B357" s="158"/>
      <c r="C357" s="12"/>
      <c r="D357" s="159" t="s">
        <v>75</v>
      </c>
      <c r="E357" s="169" t="s">
        <v>183</v>
      </c>
      <c r="F357" s="169" t="s">
        <v>536</v>
      </c>
      <c r="G357" s="12"/>
      <c r="H357" s="12"/>
      <c r="I357" s="161"/>
      <c r="J357" s="170">
        <f>BK357</f>
        <v>0</v>
      </c>
      <c r="K357" s="12"/>
      <c r="L357" s="158"/>
      <c r="M357" s="163"/>
      <c r="N357" s="164"/>
      <c r="O357" s="164"/>
      <c r="P357" s="165">
        <f>SUM(P358:P381)</f>
        <v>0</v>
      </c>
      <c r="Q357" s="164"/>
      <c r="R357" s="165">
        <f>SUM(R358:R381)</f>
        <v>0</v>
      </c>
      <c r="S357" s="164"/>
      <c r="T357" s="166">
        <f>SUM(T358:T381)</f>
        <v>12.760944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59" t="s">
        <v>84</v>
      </c>
      <c r="AT357" s="167" t="s">
        <v>75</v>
      </c>
      <c r="AU357" s="167" t="s">
        <v>84</v>
      </c>
      <c r="AY357" s="159" t="s">
        <v>127</v>
      </c>
      <c r="BK357" s="168">
        <f>SUM(BK358:BK381)</f>
        <v>0</v>
      </c>
    </row>
    <row r="358" s="2" customFormat="1" ht="33" customHeight="1">
      <c r="A358" s="38"/>
      <c r="B358" s="171"/>
      <c r="C358" s="172" t="s">
        <v>537</v>
      </c>
      <c r="D358" s="172" t="s">
        <v>129</v>
      </c>
      <c r="E358" s="173" t="s">
        <v>538</v>
      </c>
      <c r="F358" s="174" t="s">
        <v>539</v>
      </c>
      <c r="G358" s="175" t="s">
        <v>132</v>
      </c>
      <c r="H358" s="176">
        <v>910.21699999999998</v>
      </c>
      <c r="I358" s="177"/>
      <c r="J358" s="178">
        <f>ROUND(I358*H358,2)</f>
        <v>0</v>
      </c>
      <c r="K358" s="174" t="s">
        <v>318</v>
      </c>
      <c r="L358" s="39"/>
      <c r="M358" s="179" t="s">
        <v>1</v>
      </c>
      <c r="N358" s="180" t="s">
        <v>41</v>
      </c>
      <c r="O358" s="77"/>
      <c r="P358" s="181">
        <f>O358*H358</f>
        <v>0</v>
      </c>
      <c r="Q358" s="181">
        <v>0</v>
      </c>
      <c r="R358" s="181">
        <f>Q358*H358</f>
        <v>0</v>
      </c>
      <c r="S358" s="181">
        <v>0</v>
      </c>
      <c r="T358" s="18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83" t="s">
        <v>134</v>
      </c>
      <c r="AT358" s="183" t="s">
        <v>129</v>
      </c>
      <c r="AU358" s="183" t="s">
        <v>86</v>
      </c>
      <c r="AY358" s="19" t="s">
        <v>127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9" t="s">
        <v>84</v>
      </c>
      <c r="BK358" s="184">
        <f>ROUND(I358*H358,2)</f>
        <v>0</v>
      </c>
      <c r="BL358" s="19" t="s">
        <v>134</v>
      </c>
      <c r="BM358" s="183" t="s">
        <v>540</v>
      </c>
    </row>
    <row r="359" s="13" customFormat="1">
      <c r="A359" s="13"/>
      <c r="B359" s="185"/>
      <c r="C359" s="13"/>
      <c r="D359" s="186" t="s">
        <v>136</v>
      </c>
      <c r="E359" s="187" t="s">
        <v>1</v>
      </c>
      <c r="F359" s="188" t="s">
        <v>372</v>
      </c>
      <c r="G359" s="13"/>
      <c r="H359" s="187" t="s">
        <v>1</v>
      </c>
      <c r="I359" s="189"/>
      <c r="J359" s="13"/>
      <c r="K359" s="13"/>
      <c r="L359" s="185"/>
      <c r="M359" s="190"/>
      <c r="N359" s="191"/>
      <c r="O359" s="191"/>
      <c r="P359" s="191"/>
      <c r="Q359" s="191"/>
      <c r="R359" s="191"/>
      <c r="S359" s="191"/>
      <c r="T359" s="19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7" t="s">
        <v>136</v>
      </c>
      <c r="AU359" s="187" t="s">
        <v>86</v>
      </c>
      <c r="AV359" s="13" t="s">
        <v>84</v>
      </c>
      <c r="AW359" s="13" t="s">
        <v>31</v>
      </c>
      <c r="AX359" s="13" t="s">
        <v>76</v>
      </c>
      <c r="AY359" s="187" t="s">
        <v>127</v>
      </c>
    </row>
    <row r="360" s="14" customFormat="1">
      <c r="A360" s="14"/>
      <c r="B360" s="193"/>
      <c r="C360" s="14"/>
      <c r="D360" s="186" t="s">
        <v>136</v>
      </c>
      <c r="E360" s="194" t="s">
        <v>1</v>
      </c>
      <c r="F360" s="195" t="s">
        <v>541</v>
      </c>
      <c r="G360" s="14"/>
      <c r="H360" s="196">
        <v>336.60000000000002</v>
      </c>
      <c r="I360" s="197"/>
      <c r="J360" s="14"/>
      <c r="K360" s="14"/>
      <c r="L360" s="193"/>
      <c r="M360" s="198"/>
      <c r="N360" s="199"/>
      <c r="O360" s="199"/>
      <c r="P360" s="199"/>
      <c r="Q360" s="199"/>
      <c r="R360" s="199"/>
      <c r="S360" s="199"/>
      <c r="T360" s="20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4" t="s">
        <v>136</v>
      </c>
      <c r="AU360" s="194" t="s">
        <v>86</v>
      </c>
      <c r="AV360" s="14" t="s">
        <v>86</v>
      </c>
      <c r="AW360" s="14" t="s">
        <v>31</v>
      </c>
      <c r="AX360" s="14" t="s">
        <v>76</v>
      </c>
      <c r="AY360" s="194" t="s">
        <v>127</v>
      </c>
    </row>
    <row r="361" s="14" customFormat="1">
      <c r="A361" s="14"/>
      <c r="B361" s="193"/>
      <c r="C361" s="14"/>
      <c r="D361" s="186" t="s">
        <v>136</v>
      </c>
      <c r="E361" s="194" t="s">
        <v>1</v>
      </c>
      <c r="F361" s="195" t="s">
        <v>542</v>
      </c>
      <c r="G361" s="14"/>
      <c r="H361" s="196">
        <v>178.19999999999999</v>
      </c>
      <c r="I361" s="197"/>
      <c r="J361" s="14"/>
      <c r="K361" s="14"/>
      <c r="L361" s="193"/>
      <c r="M361" s="198"/>
      <c r="N361" s="199"/>
      <c r="O361" s="199"/>
      <c r="P361" s="199"/>
      <c r="Q361" s="199"/>
      <c r="R361" s="199"/>
      <c r="S361" s="199"/>
      <c r="T361" s="20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4" t="s">
        <v>136</v>
      </c>
      <c r="AU361" s="194" t="s">
        <v>86</v>
      </c>
      <c r="AV361" s="14" t="s">
        <v>86</v>
      </c>
      <c r="AW361" s="14" t="s">
        <v>31</v>
      </c>
      <c r="AX361" s="14" t="s">
        <v>76</v>
      </c>
      <c r="AY361" s="194" t="s">
        <v>127</v>
      </c>
    </row>
    <row r="362" s="13" customFormat="1">
      <c r="A362" s="13"/>
      <c r="B362" s="185"/>
      <c r="C362" s="13"/>
      <c r="D362" s="186" t="s">
        <v>136</v>
      </c>
      <c r="E362" s="187" t="s">
        <v>1</v>
      </c>
      <c r="F362" s="188" t="s">
        <v>376</v>
      </c>
      <c r="G362" s="13"/>
      <c r="H362" s="187" t="s">
        <v>1</v>
      </c>
      <c r="I362" s="189"/>
      <c r="J362" s="13"/>
      <c r="K362" s="13"/>
      <c r="L362" s="185"/>
      <c r="M362" s="190"/>
      <c r="N362" s="191"/>
      <c r="O362" s="191"/>
      <c r="P362" s="191"/>
      <c r="Q362" s="191"/>
      <c r="R362" s="191"/>
      <c r="S362" s="191"/>
      <c r="T362" s="19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7" t="s">
        <v>136</v>
      </c>
      <c r="AU362" s="187" t="s">
        <v>86</v>
      </c>
      <c r="AV362" s="13" t="s">
        <v>84</v>
      </c>
      <c r="AW362" s="13" t="s">
        <v>31</v>
      </c>
      <c r="AX362" s="13" t="s">
        <v>76</v>
      </c>
      <c r="AY362" s="187" t="s">
        <v>127</v>
      </c>
    </row>
    <row r="363" s="14" customFormat="1">
      <c r="A363" s="14"/>
      <c r="B363" s="193"/>
      <c r="C363" s="14"/>
      <c r="D363" s="186" t="s">
        <v>136</v>
      </c>
      <c r="E363" s="194" t="s">
        <v>1</v>
      </c>
      <c r="F363" s="195" t="s">
        <v>543</v>
      </c>
      <c r="G363" s="14"/>
      <c r="H363" s="196">
        <v>298.10000000000002</v>
      </c>
      <c r="I363" s="197"/>
      <c r="J363" s="14"/>
      <c r="K363" s="14"/>
      <c r="L363" s="193"/>
      <c r="M363" s="198"/>
      <c r="N363" s="199"/>
      <c r="O363" s="199"/>
      <c r="P363" s="199"/>
      <c r="Q363" s="199"/>
      <c r="R363" s="199"/>
      <c r="S363" s="199"/>
      <c r="T363" s="20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4" t="s">
        <v>136</v>
      </c>
      <c r="AU363" s="194" t="s">
        <v>86</v>
      </c>
      <c r="AV363" s="14" t="s">
        <v>86</v>
      </c>
      <c r="AW363" s="14" t="s">
        <v>31</v>
      </c>
      <c r="AX363" s="14" t="s">
        <v>76</v>
      </c>
      <c r="AY363" s="194" t="s">
        <v>127</v>
      </c>
    </row>
    <row r="364" s="16" customFormat="1">
      <c r="A364" s="16"/>
      <c r="B364" s="225"/>
      <c r="C364" s="16"/>
      <c r="D364" s="186" t="s">
        <v>136</v>
      </c>
      <c r="E364" s="226" t="s">
        <v>1</v>
      </c>
      <c r="F364" s="227" t="s">
        <v>378</v>
      </c>
      <c r="G364" s="16"/>
      <c r="H364" s="228">
        <v>812.89999999999998</v>
      </c>
      <c r="I364" s="229"/>
      <c r="J364" s="16"/>
      <c r="K364" s="16"/>
      <c r="L364" s="225"/>
      <c r="M364" s="230"/>
      <c r="N364" s="231"/>
      <c r="O364" s="231"/>
      <c r="P364" s="231"/>
      <c r="Q364" s="231"/>
      <c r="R364" s="231"/>
      <c r="S364" s="231"/>
      <c r="T364" s="23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26" t="s">
        <v>136</v>
      </c>
      <c r="AU364" s="226" t="s">
        <v>86</v>
      </c>
      <c r="AV364" s="16" t="s">
        <v>152</v>
      </c>
      <c r="AW364" s="16" t="s">
        <v>31</v>
      </c>
      <c r="AX364" s="16" t="s">
        <v>76</v>
      </c>
      <c r="AY364" s="226" t="s">
        <v>127</v>
      </c>
    </row>
    <row r="365" s="13" customFormat="1">
      <c r="A365" s="13"/>
      <c r="B365" s="185"/>
      <c r="C365" s="13"/>
      <c r="D365" s="186" t="s">
        <v>136</v>
      </c>
      <c r="E365" s="187" t="s">
        <v>1</v>
      </c>
      <c r="F365" s="188" t="s">
        <v>139</v>
      </c>
      <c r="G365" s="13"/>
      <c r="H365" s="187" t="s">
        <v>1</v>
      </c>
      <c r="I365" s="189"/>
      <c r="J365" s="13"/>
      <c r="K365" s="13"/>
      <c r="L365" s="185"/>
      <c r="M365" s="190"/>
      <c r="N365" s="191"/>
      <c r="O365" s="191"/>
      <c r="P365" s="191"/>
      <c r="Q365" s="191"/>
      <c r="R365" s="191"/>
      <c r="S365" s="191"/>
      <c r="T365" s="19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136</v>
      </c>
      <c r="AU365" s="187" t="s">
        <v>86</v>
      </c>
      <c r="AV365" s="13" t="s">
        <v>84</v>
      </c>
      <c r="AW365" s="13" t="s">
        <v>31</v>
      </c>
      <c r="AX365" s="13" t="s">
        <v>76</v>
      </c>
      <c r="AY365" s="187" t="s">
        <v>127</v>
      </c>
    </row>
    <row r="366" s="14" customFormat="1">
      <c r="A366" s="14"/>
      <c r="B366" s="193"/>
      <c r="C366" s="14"/>
      <c r="D366" s="186" t="s">
        <v>136</v>
      </c>
      <c r="E366" s="194" t="s">
        <v>1</v>
      </c>
      <c r="F366" s="195" t="s">
        <v>544</v>
      </c>
      <c r="G366" s="14"/>
      <c r="H366" s="196">
        <v>42.372</v>
      </c>
      <c r="I366" s="197"/>
      <c r="J366" s="14"/>
      <c r="K366" s="14"/>
      <c r="L366" s="193"/>
      <c r="M366" s="198"/>
      <c r="N366" s="199"/>
      <c r="O366" s="199"/>
      <c r="P366" s="199"/>
      <c r="Q366" s="199"/>
      <c r="R366" s="199"/>
      <c r="S366" s="199"/>
      <c r="T366" s="20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4" t="s">
        <v>136</v>
      </c>
      <c r="AU366" s="194" t="s">
        <v>86</v>
      </c>
      <c r="AV366" s="14" t="s">
        <v>86</v>
      </c>
      <c r="AW366" s="14" t="s">
        <v>31</v>
      </c>
      <c r="AX366" s="14" t="s">
        <v>76</v>
      </c>
      <c r="AY366" s="194" t="s">
        <v>127</v>
      </c>
    </row>
    <row r="367" s="13" customFormat="1">
      <c r="A367" s="13"/>
      <c r="B367" s="185"/>
      <c r="C367" s="13"/>
      <c r="D367" s="186" t="s">
        <v>136</v>
      </c>
      <c r="E367" s="187" t="s">
        <v>1</v>
      </c>
      <c r="F367" s="188" t="s">
        <v>344</v>
      </c>
      <c r="G367" s="13"/>
      <c r="H367" s="187" t="s">
        <v>1</v>
      </c>
      <c r="I367" s="189"/>
      <c r="J367" s="13"/>
      <c r="K367" s="13"/>
      <c r="L367" s="185"/>
      <c r="M367" s="190"/>
      <c r="N367" s="191"/>
      <c r="O367" s="191"/>
      <c r="P367" s="191"/>
      <c r="Q367" s="191"/>
      <c r="R367" s="191"/>
      <c r="S367" s="191"/>
      <c r="T367" s="19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7" t="s">
        <v>136</v>
      </c>
      <c r="AU367" s="187" t="s">
        <v>86</v>
      </c>
      <c r="AV367" s="13" t="s">
        <v>84</v>
      </c>
      <c r="AW367" s="13" t="s">
        <v>31</v>
      </c>
      <c r="AX367" s="13" t="s">
        <v>76</v>
      </c>
      <c r="AY367" s="187" t="s">
        <v>127</v>
      </c>
    </row>
    <row r="368" s="14" customFormat="1">
      <c r="A368" s="14"/>
      <c r="B368" s="193"/>
      <c r="C368" s="14"/>
      <c r="D368" s="186" t="s">
        <v>136</v>
      </c>
      <c r="E368" s="194" t="s">
        <v>1</v>
      </c>
      <c r="F368" s="195" t="s">
        <v>545</v>
      </c>
      <c r="G368" s="14"/>
      <c r="H368" s="196">
        <v>54.945</v>
      </c>
      <c r="I368" s="197"/>
      <c r="J368" s="14"/>
      <c r="K368" s="14"/>
      <c r="L368" s="193"/>
      <c r="M368" s="198"/>
      <c r="N368" s="199"/>
      <c r="O368" s="199"/>
      <c r="P368" s="199"/>
      <c r="Q368" s="199"/>
      <c r="R368" s="199"/>
      <c r="S368" s="199"/>
      <c r="T368" s="20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4" t="s">
        <v>136</v>
      </c>
      <c r="AU368" s="194" t="s">
        <v>86</v>
      </c>
      <c r="AV368" s="14" t="s">
        <v>86</v>
      </c>
      <c r="AW368" s="14" t="s">
        <v>31</v>
      </c>
      <c r="AX368" s="14" t="s">
        <v>76</v>
      </c>
      <c r="AY368" s="194" t="s">
        <v>127</v>
      </c>
    </row>
    <row r="369" s="15" customFormat="1">
      <c r="A369" s="15"/>
      <c r="B369" s="201"/>
      <c r="C369" s="15"/>
      <c r="D369" s="186" t="s">
        <v>136</v>
      </c>
      <c r="E369" s="202" t="s">
        <v>291</v>
      </c>
      <c r="F369" s="203" t="s">
        <v>143</v>
      </c>
      <c r="G369" s="15"/>
      <c r="H369" s="204">
        <v>910.21699999999998</v>
      </c>
      <c r="I369" s="205"/>
      <c r="J369" s="15"/>
      <c r="K369" s="15"/>
      <c r="L369" s="201"/>
      <c r="M369" s="206"/>
      <c r="N369" s="207"/>
      <c r="O369" s="207"/>
      <c r="P369" s="207"/>
      <c r="Q369" s="207"/>
      <c r="R369" s="207"/>
      <c r="S369" s="207"/>
      <c r="T369" s="20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02" t="s">
        <v>136</v>
      </c>
      <c r="AU369" s="202" t="s">
        <v>86</v>
      </c>
      <c r="AV369" s="15" t="s">
        <v>134</v>
      </c>
      <c r="AW369" s="15" t="s">
        <v>31</v>
      </c>
      <c r="AX369" s="15" t="s">
        <v>84</v>
      </c>
      <c r="AY369" s="202" t="s">
        <v>127</v>
      </c>
    </row>
    <row r="370" s="2" customFormat="1" ht="33" customHeight="1">
      <c r="A370" s="38"/>
      <c r="B370" s="171"/>
      <c r="C370" s="172" t="s">
        <v>546</v>
      </c>
      <c r="D370" s="172" t="s">
        <v>129</v>
      </c>
      <c r="E370" s="173" t="s">
        <v>547</v>
      </c>
      <c r="F370" s="174" t="s">
        <v>548</v>
      </c>
      <c r="G370" s="175" t="s">
        <v>132</v>
      </c>
      <c r="H370" s="176">
        <v>81919.529999999999</v>
      </c>
      <c r="I370" s="177"/>
      <c r="J370" s="178">
        <f>ROUND(I370*H370,2)</f>
        <v>0</v>
      </c>
      <c r="K370" s="174" t="s">
        <v>318</v>
      </c>
      <c r="L370" s="39"/>
      <c r="M370" s="179" t="s">
        <v>1</v>
      </c>
      <c r="N370" s="180" t="s">
        <v>41</v>
      </c>
      <c r="O370" s="77"/>
      <c r="P370" s="181">
        <f>O370*H370</f>
        <v>0</v>
      </c>
      <c r="Q370" s="181">
        <v>0</v>
      </c>
      <c r="R370" s="181">
        <f>Q370*H370</f>
        <v>0</v>
      </c>
      <c r="S370" s="181">
        <v>0</v>
      </c>
      <c r="T370" s="18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83" t="s">
        <v>134</v>
      </c>
      <c r="AT370" s="183" t="s">
        <v>129</v>
      </c>
      <c r="AU370" s="183" t="s">
        <v>86</v>
      </c>
      <c r="AY370" s="19" t="s">
        <v>127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9" t="s">
        <v>84</v>
      </c>
      <c r="BK370" s="184">
        <f>ROUND(I370*H370,2)</f>
        <v>0</v>
      </c>
      <c r="BL370" s="19" t="s">
        <v>134</v>
      </c>
      <c r="BM370" s="183" t="s">
        <v>549</v>
      </c>
    </row>
    <row r="371" s="14" customFormat="1">
      <c r="A371" s="14"/>
      <c r="B371" s="193"/>
      <c r="C371" s="14"/>
      <c r="D371" s="186" t="s">
        <v>136</v>
      </c>
      <c r="E371" s="194" t="s">
        <v>1</v>
      </c>
      <c r="F371" s="195" t="s">
        <v>550</v>
      </c>
      <c r="G371" s="14"/>
      <c r="H371" s="196">
        <v>81919.529999999999</v>
      </c>
      <c r="I371" s="197"/>
      <c r="J371" s="14"/>
      <c r="K371" s="14"/>
      <c r="L371" s="193"/>
      <c r="M371" s="198"/>
      <c r="N371" s="199"/>
      <c r="O371" s="199"/>
      <c r="P371" s="199"/>
      <c r="Q371" s="199"/>
      <c r="R371" s="199"/>
      <c r="S371" s="199"/>
      <c r="T371" s="20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4" t="s">
        <v>136</v>
      </c>
      <c r="AU371" s="194" t="s">
        <v>86</v>
      </c>
      <c r="AV371" s="14" t="s">
        <v>86</v>
      </c>
      <c r="AW371" s="14" t="s">
        <v>31</v>
      </c>
      <c r="AX371" s="14" t="s">
        <v>84</v>
      </c>
      <c r="AY371" s="194" t="s">
        <v>127</v>
      </c>
    </row>
    <row r="372" s="2" customFormat="1" ht="33" customHeight="1">
      <c r="A372" s="38"/>
      <c r="B372" s="171"/>
      <c r="C372" s="172" t="s">
        <v>551</v>
      </c>
      <c r="D372" s="172" t="s">
        <v>129</v>
      </c>
      <c r="E372" s="173" t="s">
        <v>552</v>
      </c>
      <c r="F372" s="174" t="s">
        <v>553</v>
      </c>
      <c r="G372" s="175" t="s">
        <v>132</v>
      </c>
      <c r="H372" s="176">
        <v>910.21699999999998</v>
      </c>
      <c r="I372" s="177"/>
      <c r="J372" s="178">
        <f>ROUND(I372*H372,2)</f>
        <v>0</v>
      </c>
      <c r="K372" s="174" t="s">
        <v>318</v>
      </c>
      <c r="L372" s="39"/>
      <c r="M372" s="179" t="s">
        <v>1</v>
      </c>
      <c r="N372" s="180" t="s">
        <v>41</v>
      </c>
      <c r="O372" s="77"/>
      <c r="P372" s="181">
        <f>O372*H372</f>
        <v>0</v>
      </c>
      <c r="Q372" s="181">
        <v>0</v>
      </c>
      <c r="R372" s="181">
        <f>Q372*H372</f>
        <v>0</v>
      </c>
      <c r="S372" s="181">
        <v>0</v>
      </c>
      <c r="T372" s="18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83" t="s">
        <v>134</v>
      </c>
      <c r="AT372" s="183" t="s">
        <v>129</v>
      </c>
      <c r="AU372" s="183" t="s">
        <v>86</v>
      </c>
      <c r="AY372" s="19" t="s">
        <v>127</v>
      </c>
      <c r="BE372" s="184">
        <f>IF(N372="základní",J372,0)</f>
        <v>0</v>
      </c>
      <c r="BF372" s="184">
        <f>IF(N372="snížená",J372,0)</f>
        <v>0</v>
      </c>
      <c r="BG372" s="184">
        <f>IF(N372="zákl. přenesená",J372,0)</f>
        <v>0</v>
      </c>
      <c r="BH372" s="184">
        <f>IF(N372="sníž. přenesená",J372,0)</f>
        <v>0</v>
      </c>
      <c r="BI372" s="184">
        <f>IF(N372="nulová",J372,0)</f>
        <v>0</v>
      </c>
      <c r="BJ372" s="19" t="s">
        <v>84</v>
      </c>
      <c r="BK372" s="184">
        <f>ROUND(I372*H372,2)</f>
        <v>0</v>
      </c>
      <c r="BL372" s="19" t="s">
        <v>134</v>
      </c>
      <c r="BM372" s="183" t="s">
        <v>554</v>
      </c>
    </row>
    <row r="373" s="14" customFormat="1">
      <c r="A373" s="14"/>
      <c r="B373" s="193"/>
      <c r="C373" s="14"/>
      <c r="D373" s="186" t="s">
        <v>136</v>
      </c>
      <c r="E373" s="194" t="s">
        <v>1</v>
      </c>
      <c r="F373" s="195" t="s">
        <v>291</v>
      </c>
      <c r="G373" s="14"/>
      <c r="H373" s="196">
        <v>910.21699999999998</v>
      </c>
      <c r="I373" s="197"/>
      <c r="J373" s="14"/>
      <c r="K373" s="14"/>
      <c r="L373" s="193"/>
      <c r="M373" s="198"/>
      <c r="N373" s="199"/>
      <c r="O373" s="199"/>
      <c r="P373" s="199"/>
      <c r="Q373" s="199"/>
      <c r="R373" s="199"/>
      <c r="S373" s="199"/>
      <c r="T373" s="20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194" t="s">
        <v>136</v>
      </c>
      <c r="AU373" s="194" t="s">
        <v>86</v>
      </c>
      <c r="AV373" s="14" t="s">
        <v>86</v>
      </c>
      <c r="AW373" s="14" t="s">
        <v>31</v>
      </c>
      <c r="AX373" s="14" t="s">
        <v>84</v>
      </c>
      <c r="AY373" s="194" t="s">
        <v>127</v>
      </c>
    </row>
    <row r="374" s="2" customFormat="1" ht="16.5" customHeight="1">
      <c r="A374" s="38"/>
      <c r="B374" s="171"/>
      <c r="C374" s="172" t="s">
        <v>555</v>
      </c>
      <c r="D374" s="172" t="s">
        <v>129</v>
      </c>
      <c r="E374" s="173" t="s">
        <v>556</v>
      </c>
      <c r="F374" s="174" t="s">
        <v>557</v>
      </c>
      <c r="G374" s="175" t="s">
        <v>132</v>
      </c>
      <c r="H374" s="176">
        <v>910.21699999999998</v>
      </c>
      <c r="I374" s="177"/>
      <c r="J374" s="178">
        <f>ROUND(I374*H374,2)</f>
        <v>0</v>
      </c>
      <c r="K374" s="174" t="s">
        <v>318</v>
      </c>
      <c r="L374" s="39"/>
      <c r="M374" s="179" t="s">
        <v>1</v>
      </c>
      <c r="N374" s="180" t="s">
        <v>41</v>
      </c>
      <c r="O374" s="77"/>
      <c r="P374" s="181">
        <f>O374*H374</f>
        <v>0</v>
      </c>
      <c r="Q374" s="181">
        <v>0</v>
      </c>
      <c r="R374" s="181">
        <f>Q374*H374</f>
        <v>0</v>
      </c>
      <c r="S374" s="181">
        <v>0</v>
      </c>
      <c r="T374" s="18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83" t="s">
        <v>134</v>
      </c>
      <c r="AT374" s="183" t="s">
        <v>129</v>
      </c>
      <c r="AU374" s="183" t="s">
        <v>86</v>
      </c>
      <c r="AY374" s="19" t="s">
        <v>127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9" t="s">
        <v>84</v>
      </c>
      <c r="BK374" s="184">
        <f>ROUND(I374*H374,2)</f>
        <v>0</v>
      </c>
      <c r="BL374" s="19" t="s">
        <v>134</v>
      </c>
      <c r="BM374" s="183" t="s">
        <v>558</v>
      </c>
    </row>
    <row r="375" s="14" customFormat="1">
      <c r="A375" s="14"/>
      <c r="B375" s="193"/>
      <c r="C375" s="14"/>
      <c r="D375" s="186" t="s">
        <v>136</v>
      </c>
      <c r="E375" s="194" t="s">
        <v>1</v>
      </c>
      <c r="F375" s="195" t="s">
        <v>291</v>
      </c>
      <c r="G375" s="14"/>
      <c r="H375" s="196">
        <v>910.21699999999998</v>
      </c>
      <c r="I375" s="197"/>
      <c r="J375" s="14"/>
      <c r="K375" s="14"/>
      <c r="L375" s="193"/>
      <c r="M375" s="198"/>
      <c r="N375" s="199"/>
      <c r="O375" s="199"/>
      <c r="P375" s="199"/>
      <c r="Q375" s="199"/>
      <c r="R375" s="199"/>
      <c r="S375" s="199"/>
      <c r="T375" s="20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4" t="s">
        <v>136</v>
      </c>
      <c r="AU375" s="194" t="s">
        <v>86</v>
      </c>
      <c r="AV375" s="14" t="s">
        <v>86</v>
      </c>
      <c r="AW375" s="14" t="s">
        <v>31</v>
      </c>
      <c r="AX375" s="14" t="s">
        <v>84</v>
      </c>
      <c r="AY375" s="194" t="s">
        <v>127</v>
      </c>
    </row>
    <row r="376" s="2" customFormat="1" ht="21.75" customHeight="1">
      <c r="A376" s="38"/>
      <c r="B376" s="171"/>
      <c r="C376" s="172" t="s">
        <v>559</v>
      </c>
      <c r="D376" s="172" t="s">
        <v>129</v>
      </c>
      <c r="E376" s="173" t="s">
        <v>560</v>
      </c>
      <c r="F376" s="174" t="s">
        <v>561</v>
      </c>
      <c r="G376" s="175" t="s">
        <v>132</v>
      </c>
      <c r="H376" s="176">
        <v>81919.529999999999</v>
      </c>
      <c r="I376" s="177"/>
      <c r="J376" s="178">
        <f>ROUND(I376*H376,2)</f>
        <v>0</v>
      </c>
      <c r="K376" s="174" t="s">
        <v>318</v>
      </c>
      <c r="L376" s="39"/>
      <c r="M376" s="179" t="s">
        <v>1</v>
      </c>
      <c r="N376" s="180" t="s">
        <v>41</v>
      </c>
      <c r="O376" s="77"/>
      <c r="P376" s="181">
        <f>O376*H376</f>
        <v>0</v>
      </c>
      <c r="Q376" s="181">
        <v>0</v>
      </c>
      <c r="R376" s="181">
        <f>Q376*H376</f>
        <v>0</v>
      </c>
      <c r="S376" s="181">
        <v>0</v>
      </c>
      <c r="T376" s="18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83" t="s">
        <v>134</v>
      </c>
      <c r="AT376" s="183" t="s">
        <v>129</v>
      </c>
      <c r="AU376" s="183" t="s">
        <v>86</v>
      </c>
      <c r="AY376" s="19" t="s">
        <v>127</v>
      </c>
      <c r="BE376" s="184">
        <f>IF(N376="základní",J376,0)</f>
        <v>0</v>
      </c>
      <c r="BF376" s="184">
        <f>IF(N376="snížená",J376,0)</f>
        <v>0</v>
      </c>
      <c r="BG376" s="184">
        <f>IF(N376="zákl. přenesená",J376,0)</f>
        <v>0</v>
      </c>
      <c r="BH376" s="184">
        <f>IF(N376="sníž. přenesená",J376,0)</f>
        <v>0</v>
      </c>
      <c r="BI376" s="184">
        <f>IF(N376="nulová",J376,0)</f>
        <v>0</v>
      </c>
      <c r="BJ376" s="19" t="s">
        <v>84</v>
      </c>
      <c r="BK376" s="184">
        <f>ROUND(I376*H376,2)</f>
        <v>0</v>
      </c>
      <c r="BL376" s="19" t="s">
        <v>134</v>
      </c>
      <c r="BM376" s="183" t="s">
        <v>562</v>
      </c>
    </row>
    <row r="377" s="14" customFormat="1">
      <c r="A377" s="14"/>
      <c r="B377" s="193"/>
      <c r="C377" s="14"/>
      <c r="D377" s="186" t="s">
        <v>136</v>
      </c>
      <c r="E377" s="194" t="s">
        <v>1</v>
      </c>
      <c r="F377" s="195" t="s">
        <v>550</v>
      </c>
      <c r="G377" s="14"/>
      <c r="H377" s="196">
        <v>81919.529999999999</v>
      </c>
      <c r="I377" s="197"/>
      <c r="J377" s="14"/>
      <c r="K377" s="14"/>
      <c r="L377" s="193"/>
      <c r="M377" s="198"/>
      <c r="N377" s="199"/>
      <c r="O377" s="199"/>
      <c r="P377" s="199"/>
      <c r="Q377" s="199"/>
      <c r="R377" s="199"/>
      <c r="S377" s="199"/>
      <c r="T377" s="20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194" t="s">
        <v>136</v>
      </c>
      <c r="AU377" s="194" t="s">
        <v>86</v>
      </c>
      <c r="AV377" s="14" t="s">
        <v>86</v>
      </c>
      <c r="AW377" s="14" t="s">
        <v>31</v>
      </c>
      <c r="AX377" s="14" t="s">
        <v>84</v>
      </c>
      <c r="AY377" s="194" t="s">
        <v>127</v>
      </c>
    </row>
    <row r="378" s="2" customFormat="1" ht="21.75" customHeight="1">
      <c r="A378" s="38"/>
      <c r="B378" s="171"/>
      <c r="C378" s="172" t="s">
        <v>563</v>
      </c>
      <c r="D378" s="172" t="s">
        <v>129</v>
      </c>
      <c r="E378" s="173" t="s">
        <v>564</v>
      </c>
      <c r="F378" s="174" t="s">
        <v>565</v>
      </c>
      <c r="G378" s="175" t="s">
        <v>132</v>
      </c>
      <c r="H378" s="176">
        <v>910.21699999999998</v>
      </c>
      <c r="I378" s="177"/>
      <c r="J378" s="178">
        <f>ROUND(I378*H378,2)</f>
        <v>0</v>
      </c>
      <c r="K378" s="174" t="s">
        <v>318</v>
      </c>
      <c r="L378" s="39"/>
      <c r="M378" s="179" t="s">
        <v>1</v>
      </c>
      <c r="N378" s="180" t="s">
        <v>41</v>
      </c>
      <c r="O378" s="77"/>
      <c r="P378" s="181">
        <f>O378*H378</f>
        <v>0</v>
      </c>
      <c r="Q378" s="181">
        <v>0</v>
      </c>
      <c r="R378" s="181">
        <f>Q378*H378</f>
        <v>0</v>
      </c>
      <c r="S378" s="181">
        <v>0</v>
      </c>
      <c r="T378" s="18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83" t="s">
        <v>134</v>
      </c>
      <c r="AT378" s="183" t="s">
        <v>129</v>
      </c>
      <c r="AU378" s="183" t="s">
        <v>86</v>
      </c>
      <c r="AY378" s="19" t="s">
        <v>127</v>
      </c>
      <c r="BE378" s="184">
        <f>IF(N378="základní",J378,0)</f>
        <v>0</v>
      </c>
      <c r="BF378" s="184">
        <f>IF(N378="snížená",J378,0)</f>
        <v>0</v>
      </c>
      <c r="BG378" s="184">
        <f>IF(N378="zákl. přenesená",J378,0)</f>
        <v>0</v>
      </c>
      <c r="BH378" s="184">
        <f>IF(N378="sníž. přenesená",J378,0)</f>
        <v>0</v>
      </c>
      <c r="BI378" s="184">
        <f>IF(N378="nulová",J378,0)</f>
        <v>0</v>
      </c>
      <c r="BJ378" s="19" t="s">
        <v>84</v>
      </c>
      <c r="BK378" s="184">
        <f>ROUND(I378*H378,2)</f>
        <v>0</v>
      </c>
      <c r="BL378" s="19" t="s">
        <v>134</v>
      </c>
      <c r="BM378" s="183" t="s">
        <v>566</v>
      </c>
    </row>
    <row r="379" s="14" customFormat="1">
      <c r="A379" s="14"/>
      <c r="B379" s="193"/>
      <c r="C379" s="14"/>
      <c r="D379" s="186" t="s">
        <v>136</v>
      </c>
      <c r="E379" s="194" t="s">
        <v>1</v>
      </c>
      <c r="F379" s="195" t="s">
        <v>291</v>
      </c>
      <c r="G379" s="14"/>
      <c r="H379" s="196">
        <v>910.21699999999998</v>
      </c>
      <c r="I379" s="197"/>
      <c r="J379" s="14"/>
      <c r="K379" s="14"/>
      <c r="L379" s="193"/>
      <c r="M379" s="198"/>
      <c r="N379" s="199"/>
      <c r="O379" s="199"/>
      <c r="P379" s="199"/>
      <c r="Q379" s="199"/>
      <c r="R379" s="199"/>
      <c r="S379" s="199"/>
      <c r="T379" s="20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4" t="s">
        <v>136</v>
      </c>
      <c r="AU379" s="194" t="s">
        <v>86</v>
      </c>
      <c r="AV379" s="14" t="s">
        <v>86</v>
      </c>
      <c r="AW379" s="14" t="s">
        <v>31</v>
      </c>
      <c r="AX379" s="14" t="s">
        <v>84</v>
      </c>
      <c r="AY379" s="194" t="s">
        <v>127</v>
      </c>
    </row>
    <row r="380" s="2" customFormat="1" ht="37.8" customHeight="1">
      <c r="A380" s="38"/>
      <c r="B380" s="171"/>
      <c r="C380" s="172" t="s">
        <v>567</v>
      </c>
      <c r="D380" s="172" t="s">
        <v>129</v>
      </c>
      <c r="E380" s="173" t="s">
        <v>568</v>
      </c>
      <c r="F380" s="174" t="s">
        <v>569</v>
      </c>
      <c r="G380" s="175" t="s">
        <v>132</v>
      </c>
      <c r="H380" s="176">
        <v>797.55899999999997</v>
      </c>
      <c r="I380" s="177"/>
      <c r="J380" s="178">
        <f>ROUND(I380*H380,2)</f>
        <v>0</v>
      </c>
      <c r="K380" s="174" t="s">
        <v>318</v>
      </c>
      <c r="L380" s="39"/>
      <c r="M380" s="179" t="s">
        <v>1</v>
      </c>
      <c r="N380" s="180" t="s">
        <v>41</v>
      </c>
      <c r="O380" s="77"/>
      <c r="P380" s="181">
        <f>O380*H380</f>
        <v>0</v>
      </c>
      <c r="Q380" s="181">
        <v>0</v>
      </c>
      <c r="R380" s="181">
        <f>Q380*H380</f>
        <v>0</v>
      </c>
      <c r="S380" s="181">
        <v>0.016</v>
      </c>
      <c r="T380" s="182">
        <f>S380*H380</f>
        <v>12.760944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83" t="s">
        <v>134</v>
      </c>
      <c r="AT380" s="183" t="s">
        <v>129</v>
      </c>
      <c r="AU380" s="183" t="s">
        <v>86</v>
      </c>
      <c r="AY380" s="19" t="s">
        <v>127</v>
      </c>
      <c r="BE380" s="184">
        <f>IF(N380="základní",J380,0)</f>
        <v>0</v>
      </c>
      <c r="BF380" s="184">
        <f>IF(N380="snížená",J380,0)</f>
        <v>0</v>
      </c>
      <c r="BG380" s="184">
        <f>IF(N380="zákl. přenesená",J380,0)</f>
        <v>0</v>
      </c>
      <c r="BH380" s="184">
        <f>IF(N380="sníž. přenesená",J380,0)</f>
        <v>0</v>
      </c>
      <c r="BI380" s="184">
        <f>IF(N380="nulová",J380,0)</f>
        <v>0</v>
      </c>
      <c r="BJ380" s="19" t="s">
        <v>84</v>
      </c>
      <c r="BK380" s="184">
        <f>ROUND(I380*H380,2)</f>
        <v>0</v>
      </c>
      <c r="BL380" s="19" t="s">
        <v>134</v>
      </c>
      <c r="BM380" s="183" t="s">
        <v>570</v>
      </c>
    </row>
    <row r="381" s="14" customFormat="1">
      <c r="A381" s="14"/>
      <c r="B381" s="193"/>
      <c r="C381" s="14"/>
      <c r="D381" s="186" t="s">
        <v>136</v>
      </c>
      <c r="E381" s="194" t="s">
        <v>1</v>
      </c>
      <c r="F381" s="195" t="s">
        <v>571</v>
      </c>
      <c r="G381" s="14"/>
      <c r="H381" s="196">
        <v>797.55899999999997</v>
      </c>
      <c r="I381" s="197"/>
      <c r="J381" s="14"/>
      <c r="K381" s="14"/>
      <c r="L381" s="193"/>
      <c r="M381" s="198"/>
      <c r="N381" s="199"/>
      <c r="O381" s="199"/>
      <c r="P381" s="199"/>
      <c r="Q381" s="199"/>
      <c r="R381" s="199"/>
      <c r="S381" s="199"/>
      <c r="T381" s="20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4" t="s">
        <v>136</v>
      </c>
      <c r="AU381" s="194" t="s">
        <v>86</v>
      </c>
      <c r="AV381" s="14" t="s">
        <v>86</v>
      </c>
      <c r="AW381" s="14" t="s">
        <v>31</v>
      </c>
      <c r="AX381" s="14" t="s">
        <v>84</v>
      </c>
      <c r="AY381" s="194" t="s">
        <v>127</v>
      </c>
    </row>
    <row r="382" s="12" customFormat="1" ht="22.8" customHeight="1">
      <c r="A382" s="12"/>
      <c r="B382" s="158"/>
      <c r="C382" s="12"/>
      <c r="D382" s="159" t="s">
        <v>75</v>
      </c>
      <c r="E382" s="169" t="s">
        <v>572</v>
      </c>
      <c r="F382" s="169" t="s">
        <v>573</v>
      </c>
      <c r="G382" s="12"/>
      <c r="H382" s="12"/>
      <c r="I382" s="161"/>
      <c r="J382" s="170">
        <f>BK382</f>
        <v>0</v>
      </c>
      <c r="K382" s="12"/>
      <c r="L382" s="158"/>
      <c r="M382" s="163"/>
      <c r="N382" s="164"/>
      <c r="O382" s="164"/>
      <c r="P382" s="165">
        <f>P383</f>
        <v>0</v>
      </c>
      <c r="Q382" s="164"/>
      <c r="R382" s="165">
        <f>R383</f>
        <v>0</v>
      </c>
      <c r="S382" s="164"/>
      <c r="T382" s="166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59" t="s">
        <v>84</v>
      </c>
      <c r="AT382" s="167" t="s">
        <v>75</v>
      </c>
      <c r="AU382" s="167" t="s">
        <v>84</v>
      </c>
      <c r="AY382" s="159" t="s">
        <v>127</v>
      </c>
      <c r="BK382" s="168">
        <f>BK383</f>
        <v>0</v>
      </c>
    </row>
    <row r="383" s="2" customFormat="1" ht="21.75" customHeight="1">
      <c r="A383" s="38"/>
      <c r="B383" s="171"/>
      <c r="C383" s="172" t="s">
        <v>574</v>
      </c>
      <c r="D383" s="172" t="s">
        <v>129</v>
      </c>
      <c r="E383" s="173" t="s">
        <v>223</v>
      </c>
      <c r="F383" s="174" t="s">
        <v>224</v>
      </c>
      <c r="G383" s="175" t="s">
        <v>174</v>
      </c>
      <c r="H383" s="176">
        <v>13.677</v>
      </c>
      <c r="I383" s="177"/>
      <c r="J383" s="178">
        <f>ROUND(I383*H383,2)</f>
        <v>0</v>
      </c>
      <c r="K383" s="174" t="s">
        <v>318</v>
      </c>
      <c r="L383" s="39"/>
      <c r="M383" s="179" t="s">
        <v>1</v>
      </c>
      <c r="N383" s="180" t="s">
        <v>41</v>
      </c>
      <c r="O383" s="77"/>
      <c r="P383" s="181">
        <f>O383*H383</f>
        <v>0</v>
      </c>
      <c r="Q383" s="181">
        <v>0</v>
      </c>
      <c r="R383" s="181">
        <f>Q383*H383</f>
        <v>0</v>
      </c>
      <c r="S383" s="181">
        <v>0</v>
      </c>
      <c r="T383" s="18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83" t="s">
        <v>134</v>
      </c>
      <c r="AT383" s="183" t="s">
        <v>129</v>
      </c>
      <c r="AU383" s="183" t="s">
        <v>86</v>
      </c>
      <c r="AY383" s="19" t="s">
        <v>127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9" t="s">
        <v>84</v>
      </c>
      <c r="BK383" s="184">
        <f>ROUND(I383*H383,2)</f>
        <v>0</v>
      </c>
      <c r="BL383" s="19" t="s">
        <v>134</v>
      </c>
      <c r="BM383" s="183" t="s">
        <v>575</v>
      </c>
    </row>
    <row r="384" s="12" customFormat="1" ht="22.8" customHeight="1">
      <c r="A384" s="12"/>
      <c r="B384" s="158"/>
      <c r="C384" s="12"/>
      <c r="D384" s="159" t="s">
        <v>75</v>
      </c>
      <c r="E384" s="169" t="s">
        <v>226</v>
      </c>
      <c r="F384" s="169" t="s">
        <v>227</v>
      </c>
      <c r="G384" s="12"/>
      <c r="H384" s="12"/>
      <c r="I384" s="161"/>
      <c r="J384" s="170">
        <f>BK384</f>
        <v>0</v>
      </c>
      <c r="K384" s="12"/>
      <c r="L384" s="158"/>
      <c r="M384" s="163"/>
      <c r="N384" s="164"/>
      <c r="O384" s="164"/>
      <c r="P384" s="165">
        <f>SUM(P385:P389)</f>
        <v>0</v>
      </c>
      <c r="Q384" s="164"/>
      <c r="R384" s="165">
        <f>SUM(R385:R389)</f>
        <v>0</v>
      </c>
      <c r="S384" s="164"/>
      <c r="T384" s="166">
        <f>SUM(T385:T389)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59" t="s">
        <v>84</v>
      </c>
      <c r="AT384" s="167" t="s">
        <v>75</v>
      </c>
      <c r="AU384" s="167" t="s">
        <v>84</v>
      </c>
      <c r="AY384" s="159" t="s">
        <v>127</v>
      </c>
      <c r="BK384" s="168">
        <f>SUM(BK385:BK389)</f>
        <v>0</v>
      </c>
    </row>
    <row r="385" s="2" customFormat="1" ht="24.15" customHeight="1">
      <c r="A385" s="38"/>
      <c r="B385" s="171"/>
      <c r="C385" s="172" t="s">
        <v>576</v>
      </c>
      <c r="D385" s="172" t="s">
        <v>129</v>
      </c>
      <c r="E385" s="173" t="s">
        <v>577</v>
      </c>
      <c r="F385" s="174" t="s">
        <v>578</v>
      </c>
      <c r="G385" s="175" t="s">
        <v>174</v>
      </c>
      <c r="H385" s="176">
        <v>14.852</v>
      </c>
      <c r="I385" s="177"/>
      <c r="J385" s="178">
        <f>ROUND(I385*H385,2)</f>
        <v>0</v>
      </c>
      <c r="K385" s="174" t="s">
        <v>318</v>
      </c>
      <c r="L385" s="39"/>
      <c r="M385" s="179" t="s">
        <v>1</v>
      </c>
      <c r="N385" s="180" t="s">
        <v>41</v>
      </c>
      <c r="O385" s="77"/>
      <c r="P385" s="181">
        <f>O385*H385</f>
        <v>0</v>
      </c>
      <c r="Q385" s="181">
        <v>0</v>
      </c>
      <c r="R385" s="181">
        <f>Q385*H385</f>
        <v>0</v>
      </c>
      <c r="S385" s="181">
        <v>0</v>
      </c>
      <c r="T385" s="18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83" t="s">
        <v>134</v>
      </c>
      <c r="AT385" s="183" t="s">
        <v>129</v>
      </c>
      <c r="AU385" s="183" t="s">
        <v>86</v>
      </c>
      <c r="AY385" s="19" t="s">
        <v>127</v>
      </c>
      <c r="BE385" s="184">
        <f>IF(N385="základní",J385,0)</f>
        <v>0</v>
      </c>
      <c r="BF385" s="184">
        <f>IF(N385="snížená",J385,0)</f>
        <v>0</v>
      </c>
      <c r="BG385" s="184">
        <f>IF(N385="zákl. přenesená",J385,0)</f>
        <v>0</v>
      </c>
      <c r="BH385" s="184">
        <f>IF(N385="sníž. přenesená",J385,0)</f>
        <v>0</v>
      </c>
      <c r="BI385" s="184">
        <f>IF(N385="nulová",J385,0)</f>
        <v>0</v>
      </c>
      <c r="BJ385" s="19" t="s">
        <v>84</v>
      </c>
      <c r="BK385" s="184">
        <f>ROUND(I385*H385,2)</f>
        <v>0</v>
      </c>
      <c r="BL385" s="19" t="s">
        <v>134</v>
      </c>
      <c r="BM385" s="183" t="s">
        <v>579</v>
      </c>
    </row>
    <row r="386" s="2" customFormat="1" ht="24.15" customHeight="1">
      <c r="A386" s="38"/>
      <c r="B386" s="171"/>
      <c r="C386" s="172" t="s">
        <v>580</v>
      </c>
      <c r="D386" s="172" t="s">
        <v>129</v>
      </c>
      <c r="E386" s="173" t="s">
        <v>233</v>
      </c>
      <c r="F386" s="174" t="s">
        <v>234</v>
      </c>
      <c r="G386" s="175" t="s">
        <v>174</v>
      </c>
      <c r="H386" s="176">
        <v>14.852</v>
      </c>
      <c r="I386" s="177"/>
      <c r="J386" s="178">
        <f>ROUND(I386*H386,2)</f>
        <v>0</v>
      </c>
      <c r="K386" s="174" t="s">
        <v>318</v>
      </c>
      <c r="L386" s="39"/>
      <c r="M386" s="179" t="s">
        <v>1</v>
      </c>
      <c r="N386" s="180" t="s">
        <v>41</v>
      </c>
      <c r="O386" s="77"/>
      <c r="P386" s="181">
        <f>O386*H386</f>
        <v>0</v>
      </c>
      <c r="Q386" s="181">
        <v>0</v>
      </c>
      <c r="R386" s="181">
        <f>Q386*H386</f>
        <v>0</v>
      </c>
      <c r="S386" s="181">
        <v>0</v>
      </c>
      <c r="T386" s="18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83" t="s">
        <v>134</v>
      </c>
      <c r="AT386" s="183" t="s">
        <v>129</v>
      </c>
      <c r="AU386" s="183" t="s">
        <v>86</v>
      </c>
      <c r="AY386" s="19" t="s">
        <v>127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19" t="s">
        <v>84</v>
      </c>
      <c r="BK386" s="184">
        <f>ROUND(I386*H386,2)</f>
        <v>0</v>
      </c>
      <c r="BL386" s="19" t="s">
        <v>134</v>
      </c>
      <c r="BM386" s="183" t="s">
        <v>581</v>
      </c>
    </row>
    <row r="387" s="2" customFormat="1" ht="24.15" customHeight="1">
      <c r="A387" s="38"/>
      <c r="B387" s="171"/>
      <c r="C387" s="172" t="s">
        <v>582</v>
      </c>
      <c r="D387" s="172" t="s">
        <v>129</v>
      </c>
      <c r="E387" s="173" t="s">
        <v>237</v>
      </c>
      <c r="F387" s="174" t="s">
        <v>238</v>
      </c>
      <c r="G387" s="175" t="s">
        <v>174</v>
      </c>
      <c r="H387" s="176">
        <v>222.78</v>
      </c>
      <c r="I387" s="177"/>
      <c r="J387" s="178">
        <f>ROUND(I387*H387,2)</f>
        <v>0</v>
      </c>
      <c r="K387" s="174" t="s">
        <v>318</v>
      </c>
      <c r="L387" s="39"/>
      <c r="M387" s="179" t="s">
        <v>1</v>
      </c>
      <c r="N387" s="180" t="s">
        <v>41</v>
      </c>
      <c r="O387" s="77"/>
      <c r="P387" s="181">
        <f>O387*H387</f>
        <v>0</v>
      </c>
      <c r="Q387" s="181">
        <v>0</v>
      </c>
      <c r="R387" s="181">
        <f>Q387*H387</f>
        <v>0</v>
      </c>
      <c r="S387" s="181">
        <v>0</v>
      </c>
      <c r="T387" s="18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83" t="s">
        <v>134</v>
      </c>
      <c r="AT387" s="183" t="s">
        <v>129</v>
      </c>
      <c r="AU387" s="183" t="s">
        <v>86</v>
      </c>
      <c r="AY387" s="19" t="s">
        <v>127</v>
      </c>
      <c r="BE387" s="184">
        <f>IF(N387="základní",J387,0)</f>
        <v>0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19" t="s">
        <v>84</v>
      </c>
      <c r="BK387" s="184">
        <f>ROUND(I387*H387,2)</f>
        <v>0</v>
      </c>
      <c r="BL387" s="19" t="s">
        <v>134</v>
      </c>
      <c r="BM387" s="183" t="s">
        <v>583</v>
      </c>
    </row>
    <row r="388" s="14" customFormat="1">
      <c r="A388" s="14"/>
      <c r="B388" s="193"/>
      <c r="C388" s="14"/>
      <c r="D388" s="186" t="s">
        <v>136</v>
      </c>
      <c r="E388" s="14"/>
      <c r="F388" s="195" t="s">
        <v>584</v>
      </c>
      <c r="G388" s="14"/>
      <c r="H388" s="196">
        <v>222.78</v>
      </c>
      <c r="I388" s="197"/>
      <c r="J388" s="14"/>
      <c r="K388" s="14"/>
      <c r="L388" s="193"/>
      <c r="M388" s="198"/>
      <c r="N388" s="199"/>
      <c r="O388" s="199"/>
      <c r="P388" s="199"/>
      <c r="Q388" s="199"/>
      <c r="R388" s="199"/>
      <c r="S388" s="199"/>
      <c r="T388" s="20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4" t="s">
        <v>136</v>
      </c>
      <c r="AU388" s="194" t="s">
        <v>86</v>
      </c>
      <c r="AV388" s="14" t="s">
        <v>86</v>
      </c>
      <c r="AW388" s="14" t="s">
        <v>3</v>
      </c>
      <c r="AX388" s="14" t="s">
        <v>84</v>
      </c>
      <c r="AY388" s="194" t="s">
        <v>127</v>
      </c>
    </row>
    <row r="389" s="2" customFormat="1" ht="33" customHeight="1">
      <c r="A389" s="38"/>
      <c r="B389" s="171"/>
      <c r="C389" s="172" t="s">
        <v>585</v>
      </c>
      <c r="D389" s="172" t="s">
        <v>129</v>
      </c>
      <c r="E389" s="173" t="s">
        <v>242</v>
      </c>
      <c r="F389" s="174" t="s">
        <v>243</v>
      </c>
      <c r="G389" s="175" t="s">
        <v>174</v>
      </c>
      <c r="H389" s="176">
        <v>14.852</v>
      </c>
      <c r="I389" s="177"/>
      <c r="J389" s="178">
        <f>ROUND(I389*H389,2)</f>
        <v>0</v>
      </c>
      <c r="K389" s="174" t="s">
        <v>318</v>
      </c>
      <c r="L389" s="39"/>
      <c r="M389" s="179" t="s">
        <v>1</v>
      </c>
      <c r="N389" s="180" t="s">
        <v>41</v>
      </c>
      <c r="O389" s="77"/>
      <c r="P389" s="181">
        <f>O389*H389</f>
        <v>0</v>
      </c>
      <c r="Q389" s="181">
        <v>0</v>
      </c>
      <c r="R389" s="181">
        <f>Q389*H389</f>
        <v>0</v>
      </c>
      <c r="S389" s="181">
        <v>0</v>
      </c>
      <c r="T389" s="18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83" t="s">
        <v>134</v>
      </c>
      <c r="AT389" s="183" t="s">
        <v>129</v>
      </c>
      <c r="AU389" s="183" t="s">
        <v>86</v>
      </c>
      <c r="AY389" s="19" t="s">
        <v>127</v>
      </c>
      <c r="BE389" s="184">
        <f>IF(N389="základní",J389,0)</f>
        <v>0</v>
      </c>
      <c r="BF389" s="184">
        <f>IF(N389="snížená",J389,0)</f>
        <v>0</v>
      </c>
      <c r="BG389" s="184">
        <f>IF(N389="zákl. přenesená",J389,0)</f>
        <v>0</v>
      </c>
      <c r="BH389" s="184">
        <f>IF(N389="sníž. přenesená",J389,0)</f>
        <v>0</v>
      </c>
      <c r="BI389" s="184">
        <f>IF(N389="nulová",J389,0)</f>
        <v>0</v>
      </c>
      <c r="BJ389" s="19" t="s">
        <v>84</v>
      </c>
      <c r="BK389" s="184">
        <f>ROUND(I389*H389,2)</f>
        <v>0</v>
      </c>
      <c r="BL389" s="19" t="s">
        <v>134</v>
      </c>
      <c r="BM389" s="183" t="s">
        <v>586</v>
      </c>
    </row>
    <row r="390" s="12" customFormat="1" ht="25.92" customHeight="1">
      <c r="A390" s="12"/>
      <c r="B390" s="158"/>
      <c r="C390" s="12"/>
      <c r="D390" s="159" t="s">
        <v>75</v>
      </c>
      <c r="E390" s="160" t="s">
        <v>245</v>
      </c>
      <c r="F390" s="160" t="s">
        <v>246</v>
      </c>
      <c r="G390" s="12"/>
      <c r="H390" s="12"/>
      <c r="I390" s="161"/>
      <c r="J390" s="162">
        <f>BK390</f>
        <v>0</v>
      </c>
      <c r="K390" s="12"/>
      <c r="L390" s="158"/>
      <c r="M390" s="163"/>
      <c r="N390" s="164"/>
      <c r="O390" s="164"/>
      <c r="P390" s="165">
        <f>P391+P403+P407+P416+P486+P493</f>
        <v>0</v>
      </c>
      <c r="Q390" s="164"/>
      <c r="R390" s="165">
        <f>R391+R403+R407+R416+R486+R493</f>
        <v>1.1222088000000001</v>
      </c>
      <c r="S390" s="164"/>
      <c r="T390" s="166">
        <f>T391+T403+T407+T416+T486+T493</f>
        <v>2.0909777999999997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59" t="s">
        <v>86</v>
      </c>
      <c r="AT390" s="167" t="s">
        <v>75</v>
      </c>
      <c r="AU390" s="167" t="s">
        <v>76</v>
      </c>
      <c r="AY390" s="159" t="s">
        <v>127</v>
      </c>
      <c r="BK390" s="168">
        <f>BK391+BK403+BK407+BK416+BK486+BK493</f>
        <v>0</v>
      </c>
    </row>
    <row r="391" s="12" customFormat="1" ht="22.8" customHeight="1">
      <c r="A391" s="12"/>
      <c r="B391" s="158"/>
      <c r="C391" s="12"/>
      <c r="D391" s="159" t="s">
        <v>75</v>
      </c>
      <c r="E391" s="169" t="s">
        <v>587</v>
      </c>
      <c r="F391" s="169" t="s">
        <v>588</v>
      </c>
      <c r="G391" s="12"/>
      <c r="H391" s="12"/>
      <c r="I391" s="161"/>
      <c r="J391" s="170">
        <f>BK391</f>
        <v>0</v>
      </c>
      <c r="K391" s="12"/>
      <c r="L391" s="158"/>
      <c r="M391" s="163"/>
      <c r="N391" s="164"/>
      <c r="O391" s="164"/>
      <c r="P391" s="165">
        <f>SUM(P392:P402)</f>
        <v>0</v>
      </c>
      <c r="Q391" s="164"/>
      <c r="R391" s="165">
        <f>SUM(R392:R402)</f>
        <v>0.21005600000000002</v>
      </c>
      <c r="S391" s="164"/>
      <c r="T391" s="166">
        <f>SUM(T392:T402)</f>
        <v>0.12628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59" t="s">
        <v>86</v>
      </c>
      <c r="AT391" s="167" t="s">
        <v>75</v>
      </c>
      <c r="AU391" s="167" t="s">
        <v>84</v>
      </c>
      <c r="AY391" s="159" t="s">
        <v>127</v>
      </c>
      <c r="BK391" s="168">
        <f>SUM(BK392:BK402)</f>
        <v>0</v>
      </c>
    </row>
    <row r="392" s="2" customFormat="1" ht="24.15" customHeight="1">
      <c r="A392" s="38"/>
      <c r="B392" s="171"/>
      <c r="C392" s="172" t="s">
        <v>589</v>
      </c>
      <c r="D392" s="172" t="s">
        <v>129</v>
      </c>
      <c r="E392" s="173" t="s">
        <v>590</v>
      </c>
      <c r="F392" s="174" t="s">
        <v>591</v>
      </c>
      <c r="G392" s="175" t="s">
        <v>132</v>
      </c>
      <c r="H392" s="176">
        <v>30.800000000000001</v>
      </c>
      <c r="I392" s="177"/>
      <c r="J392" s="178">
        <f>ROUND(I392*H392,2)</f>
        <v>0</v>
      </c>
      <c r="K392" s="174" t="s">
        <v>318</v>
      </c>
      <c r="L392" s="39"/>
      <c r="M392" s="179" t="s">
        <v>1</v>
      </c>
      <c r="N392" s="180" t="s">
        <v>41</v>
      </c>
      <c r="O392" s="77"/>
      <c r="P392" s="181">
        <f>O392*H392</f>
        <v>0</v>
      </c>
      <c r="Q392" s="181">
        <v>0.00088000000000000003</v>
      </c>
      <c r="R392" s="181">
        <f>Q392*H392</f>
        <v>0.027104000000000003</v>
      </c>
      <c r="S392" s="181">
        <v>0</v>
      </c>
      <c r="T392" s="18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83" t="s">
        <v>228</v>
      </c>
      <c r="AT392" s="183" t="s">
        <v>129</v>
      </c>
      <c r="AU392" s="183" t="s">
        <v>86</v>
      </c>
      <c r="AY392" s="19" t="s">
        <v>127</v>
      </c>
      <c r="BE392" s="184">
        <f>IF(N392="základní",J392,0)</f>
        <v>0</v>
      </c>
      <c r="BF392" s="184">
        <f>IF(N392="snížená",J392,0)</f>
        <v>0</v>
      </c>
      <c r="BG392" s="184">
        <f>IF(N392="zákl. přenesená",J392,0)</f>
        <v>0</v>
      </c>
      <c r="BH392" s="184">
        <f>IF(N392="sníž. přenesená",J392,0)</f>
        <v>0</v>
      </c>
      <c r="BI392" s="184">
        <f>IF(N392="nulová",J392,0)</f>
        <v>0</v>
      </c>
      <c r="BJ392" s="19" t="s">
        <v>84</v>
      </c>
      <c r="BK392" s="184">
        <f>ROUND(I392*H392,2)</f>
        <v>0</v>
      </c>
      <c r="BL392" s="19" t="s">
        <v>228</v>
      </c>
      <c r="BM392" s="183" t="s">
        <v>592</v>
      </c>
    </row>
    <row r="393" s="13" customFormat="1">
      <c r="A393" s="13"/>
      <c r="B393" s="185"/>
      <c r="C393" s="13"/>
      <c r="D393" s="186" t="s">
        <v>136</v>
      </c>
      <c r="E393" s="187" t="s">
        <v>1</v>
      </c>
      <c r="F393" s="188" t="s">
        <v>365</v>
      </c>
      <c r="G393" s="13"/>
      <c r="H393" s="187" t="s">
        <v>1</v>
      </c>
      <c r="I393" s="189"/>
      <c r="J393" s="13"/>
      <c r="K393" s="13"/>
      <c r="L393" s="185"/>
      <c r="M393" s="190"/>
      <c r="N393" s="191"/>
      <c r="O393" s="191"/>
      <c r="P393" s="191"/>
      <c r="Q393" s="191"/>
      <c r="R393" s="191"/>
      <c r="S393" s="191"/>
      <c r="T393" s="19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7" t="s">
        <v>136</v>
      </c>
      <c r="AU393" s="187" t="s">
        <v>86</v>
      </c>
      <c r="AV393" s="13" t="s">
        <v>84</v>
      </c>
      <c r="AW393" s="13" t="s">
        <v>31</v>
      </c>
      <c r="AX393" s="13" t="s">
        <v>76</v>
      </c>
      <c r="AY393" s="187" t="s">
        <v>127</v>
      </c>
    </row>
    <row r="394" s="14" customFormat="1">
      <c r="A394" s="14"/>
      <c r="B394" s="193"/>
      <c r="C394" s="14"/>
      <c r="D394" s="186" t="s">
        <v>136</v>
      </c>
      <c r="E394" s="194" t="s">
        <v>1</v>
      </c>
      <c r="F394" s="195" t="s">
        <v>593</v>
      </c>
      <c r="G394" s="14"/>
      <c r="H394" s="196">
        <v>30.800000000000001</v>
      </c>
      <c r="I394" s="197"/>
      <c r="J394" s="14"/>
      <c r="K394" s="14"/>
      <c r="L394" s="193"/>
      <c r="M394" s="198"/>
      <c r="N394" s="199"/>
      <c r="O394" s="199"/>
      <c r="P394" s="199"/>
      <c r="Q394" s="199"/>
      <c r="R394" s="199"/>
      <c r="S394" s="199"/>
      <c r="T394" s="20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4" t="s">
        <v>136</v>
      </c>
      <c r="AU394" s="194" t="s">
        <v>86</v>
      </c>
      <c r="AV394" s="14" t="s">
        <v>86</v>
      </c>
      <c r="AW394" s="14" t="s">
        <v>31</v>
      </c>
      <c r="AX394" s="14" t="s">
        <v>76</v>
      </c>
      <c r="AY394" s="194" t="s">
        <v>127</v>
      </c>
    </row>
    <row r="395" s="15" customFormat="1">
      <c r="A395" s="15"/>
      <c r="B395" s="201"/>
      <c r="C395" s="15"/>
      <c r="D395" s="186" t="s">
        <v>136</v>
      </c>
      <c r="E395" s="202" t="s">
        <v>1</v>
      </c>
      <c r="F395" s="203" t="s">
        <v>143</v>
      </c>
      <c r="G395" s="15"/>
      <c r="H395" s="204">
        <v>30.800000000000001</v>
      </c>
      <c r="I395" s="205"/>
      <c r="J395" s="15"/>
      <c r="K395" s="15"/>
      <c r="L395" s="201"/>
      <c r="M395" s="206"/>
      <c r="N395" s="207"/>
      <c r="O395" s="207"/>
      <c r="P395" s="207"/>
      <c r="Q395" s="207"/>
      <c r="R395" s="207"/>
      <c r="S395" s="207"/>
      <c r="T395" s="20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02" t="s">
        <v>136</v>
      </c>
      <c r="AU395" s="202" t="s">
        <v>86</v>
      </c>
      <c r="AV395" s="15" t="s">
        <v>134</v>
      </c>
      <c r="AW395" s="15" t="s">
        <v>31</v>
      </c>
      <c r="AX395" s="15" t="s">
        <v>84</v>
      </c>
      <c r="AY395" s="202" t="s">
        <v>127</v>
      </c>
    </row>
    <row r="396" s="2" customFormat="1" ht="44.25" customHeight="1">
      <c r="A396" s="38"/>
      <c r="B396" s="171"/>
      <c r="C396" s="209" t="s">
        <v>594</v>
      </c>
      <c r="D396" s="209" t="s">
        <v>171</v>
      </c>
      <c r="E396" s="210" t="s">
        <v>595</v>
      </c>
      <c r="F396" s="211" t="s">
        <v>596</v>
      </c>
      <c r="G396" s="212" t="s">
        <v>132</v>
      </c>
      <c r="H396" s="213">
        <v>33.880000000000003</v>
      </c>
      <c r="I396" s="214"/>
      <c r="J396" s="215">
        <f>ROUND(I396*H396,2)</f>
        <v>0</v>
      </c>
      <c r="K396" s="211" t="s">
        <v>318</v>
      </c>
      <c r="L396" s="216"/>
      <c r="M396" s="217" t="s">
        <v>1</v>
      </c>
      <c r="N396" s="218" t="s">
        <v>41</v>
      </c>
      <c r="O396" s="77"/>
      <c r="P396" s="181">
        <f>O396*H396</f>
        <v>0</v>
      </c>
      <c r="Q396" s="181">
        <v>0.0054000000000000003</v>
      </c>
      <c r="R396" s="181">
        <f>Q396*H396</f>
        <v>0.18295200000000003</v>
      </c>
      <c r="S396" s="181">
        <v>0</v>
      </c>
      <c r="T396" s="18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83" t="s">
        <v>259</v>
      </c>
      <c r="AT396" s="183" t="s">
        <v>171</v>
      </c>
      <c r="AU396" s="183" t="s">
        <v>86</v>
      </c>
      <c r="AY396" s="19" t="s">
        <v>127</v>
      </c>
      <c r="BE396" s="184">
        <f>IF(N396="základní",J396,0)</f>
        <v>0</v>
      </c>
      <c r="BF396" s="184">
        <f>IF(N396="snížená",J396,0)</f>
        <v>0</v>
      </c>
      <c r="BG396" s="184">
        <f>IF(N396="zákl. přenesená",J396,0)</f>
        <v>0</v>
      </c>
      <c r="BH396" s="184">
        <f>IF(N396="sníž. přenesená",J396,0)</f>
        <v>0</v>
      </c>
      <c r="BI396" s="184">
        <f>IF(N396="nulová",J396,0)</f>
        <v>0</v>
      </c>
      <c r="BJ396" s="19" t="s">
        <v>84</v>
      </c>
      <c r="BK396" s="184">
        <f>ROUND(I396*H396,2)</f>
        <v>0</v>
      </c>
      <c r="BL396" s="19" t="s">
        <v>228</v>
      </c>
      <c r="BM396" s="183" t="s">
        <v>597</v>
      </c>
    </row>
    <row r="397" s="14" customFormat="1">
      <c r="A397" s="14"/>
      <c r="B397" s="193"/>
      <c r="C397" s="14"/>
      <c r="D397" s="186" t="s">
        <v>136</v>
      </c>
      <c r="E397" s="14"/>
      <c r="F397" s="195" t="s">
        <v>598</v>
      </c>
      <c r="G397" s="14"/>
      <c r="H397" s="196">
        <v>33.880000000000003</v>
      </c>
      <c r="I397" s="197"/>
      <c r="J397" s="14"/>
      <c r="K397" s="14"/>
      <c r="L397" s="193"/>
      <c r="M397" s="198"/>
      <c r="N397" s="199"/>
      <c r="O397" s="199"/>
      <c r="P397" s="199"/>
      <c r="Q397" s="199"/>
      <c r="R397" s="199"/>
      <c r="S397" s="199"/>
      <c r="T397" s="20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4" t="s">
        <v>136</v>
      </c>
      <c r="AU397" s="194" t="s">
        <v>86</v>
      </c>
      <c r="AV397" s="14" t="s">
        <v>86</v>
      </c>
      <c r="AW397" s="14" t="s">
        <v>3</v>
      </c>
      <c r="AX397" s="14" t="s">
        <v>84</v>
      </c>
      <c r="AY397" s="194" t="s">
        <v>127</v>
      </c>
    </row>
    <row r="398" s="2" customFormat="1" ht="24.15" customHeight="1">
      <c r="A398" s="38"/>
      <c r="B398" s="171"/>
      <c r="C398" s="172" t="s">
        <v>599</v>
      </c>
      <c r="D398" s="172" t="s">
        <v>129</v>
      </c>
      <c r="E398" s="173" t="s">
        <v>600</v>
      </c>
      <c r="F398" s="174" t="s">
        <v>601</v>
      </c>
      <c r="G398" s="175" t="s">
        <v>132</v>
      </c>
      <c r="H398" s="176">
        <v>30.800000000000001</v>
      </c>
      <c r="I398" s="177"/>
      <c r="J398" s="178">
        <f>ROUND(I398*H398,2)</f>
        <v>0</v>
      </c>
      <c r="K398" s="174" t="s">
        <v>318</v>
      </c>
      <c r="L398" s="39"/>
      <c r="M398" s="179" t="s">
        <v>1</v>
      </c>
      <c r="N398" s="180" t="s">
        <v>41</v>
      </c>
      <c r="O398" s="77"/>
      <c r="P398" s="181">
        <f>O398*H398</f>
        <v>0</v>
      </c>
      <c r="Q398" s="181">
        <v>0</v>
      </c>
      <c r="R398" s="181">
        <f>Q398*H398</f>
        <v>0</v>
      </c>
      <c r="S398" s="181">
        <v>0.0041000000000000003</v>
      </c>
      <c r="T398" s="182">
        <f>S398*H398</f>
        <v>0.12628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83" t="s">
        <v>228</v>
      </c>
      <c r="AT398" s="183" t="s">
        <v>129</v>
      </c>
      <c r="AU398" s="183" t="s">
        <v>86</v>
      </c>
      <c r="AY398" s="19" t="s">
        <v>127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9" t="s">
        <v>84</v>
      </c>
      <c r="BK398" s="184">
        <f>ROUND(I398*H398,2)</f>
        <v>0</v>
      </c>
      <c r="BL398" s="19" t="s">
        <v>228</v>
      </c>
      <c r="BM398" s="183" t="s">
        <v>602</v>
      </c>
    </row>
    <row r="399" s="13" customFormat="1">
      <c r="A399" s="13"/>
      <c r="B399" s="185"/>
      <c r="C399" s="13"/>
      <c r="D399" s="186" t="s">
        <v>136</v>
      </c>
      <c r="E399" s="187" t="s">
        <v>1</v>
      </c>
      <c r="F399" s="188" t="s">
        <v>365</v>
      </c>
      <c r="G399" s="13"/>
      <c r="H399" s="187" t="s">
        <v>1</v>
      </c>
      <c r="I399" s="189"/>
      <c r="J399" s="13"/>
      <c r="K399" s="13"/>
      <c r="L399" s="185"/>
      <c r="M399" s="190"/>
      <c r="N399" s="191"/>
      <c r="O399" s="191"/>
      <c r="P399" s="191"/>
      <c r="Q399" s="191"/>
      <c r="R399" s="191"/>
      <c r="S399" s="191"/>
      <c r="T399" s="19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7" t="s">
        <v>136</v>
      </c>
      <c r="AU399" s="187" t="s">
        <v>86</v>
      </c>
      <c r="AV399" s="13" t="s">
        <v>84</v>
      </c>
      <c r="AW399" s="13" t="s">
        <v>31</v>
      </c>
      <c r="AX399" s="13" t="s">
        <v>76</v>
      </c>
      <c r="AY399" s="187" t="s">
        <v>127</v>
      </c>
    </row>
    <row r="400" s="14" customFormat="1">
      <c r="A400" s="14"/>
      <c r="B400" s="193"/>
      <c r="C400" s="14"/>
      <c r="D400" s="186" t="s">
        <v>136</v>
      </c>
      <c r="E400" s="194" t="s">
        <v>1</v>
      </c>
      <c r="F400" s="195" t="s">
        <v>593</v>
      </c>
      <c r="G400" s="14"/>
      <c r="H400" s="196">
        <v>30.800000000000001</v>
      </c>
      <c r="I400" s="197"/>
      <c r="J400" s="14"/>
      <c r="K400" s="14"/>
      <c r="L400" s="193"/>
      <c r="M400" s="198"/>
      <c r="N400" s="199"/>
      <c r="O400" s="199"/>
      <c r="P400" s="199"/>
      <c r="Q400" s="199"/>
      <c r="R400" s="199"/>
      <c r="S400" s="199"/>
      <c r="T400" s="20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94" t="s">
        <v>136</v>
      </c>
      <c r="AU400" s="194" t="s">
        <v>86</v>
      </c>
      <c r="AV400" s="14" t="s">
        <v>86</v>
      </c>
      <c r="AW400" s="14" t="s">
        <v>31</v>
      </c>
      <c r="AX400" s="14" t="s">
        <v>76</v>
      </c>
      <c r="AY400" s="194" t="s">
        <v>127</v>
      </c>
    </row>
    <row r="401" s="15" customFormat="1">
      <c r="A401" s="15"/>
      <c r="B401" s="201"/>
      <c r="C401" s="15"/>
      <c r="D401" s="186" t="s">
        <v>136</v>
      </c>
      <c r="E401" s="202" t="s">
        <v>1</v>
      </c>
      <c r="F401" s="203" t="s">
        <v>143</v>
      </c>
      <c r="G401" s="15"/>
      <c r="H401" s="204">
        <v>30.800000000000001</v>
      </c>
      <c r="I401" s="205"/>
      <c r="J401" s="15"/>
      <c r="K401" s="15"/>
      <c r="L401" s="201"/>
      <c r="M401" s="206"/>
      <c r="N401" s="207"/>
      <c r="O401" s="207"/>
      <c r="P401" s="207"/>
      <c r="Q401" s="207"/>
      <c r="R401" s="207"/>
      <c r="S401" s="207"/>
      <c r="T401" s="208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02" t="s">
        <v>136</v>
      </c>
      <c r="AU401" s="202" t="s">
        <v>86</v>
      </c>
      <c r="AV401" s="15" t="s">
        <v>134</v>
      </c>
      <c r="AW401" s="15" t="s">
        <v>31</v>
      </c>
      <c r="AX401" s="15" t="s">
        <v>84</v>
      </c>
      <c r="AY401" s="202" t="s">
        <v>127</v>
      </c>
    </row>
    <row r="402" s="2" customFormat="1" ht="24.15" customHeight="1">
      <c r="A402" s="38"/>
      <c r="B402" s="171"/>
      <c r="C402" s="172" t="s">
        <v>603</v>
      </c>
      <c r="D402" s="172" t="s">
        <v>129</v>
      </c>
      <c r="E402" s="173" t="s">
        <v>604</v>
      </c>
      <c r="F402" s="174" t="s">
        <v>605</v>
      </c>
      <c r="G402" s="175" t="s">
        <v>174</v>
      </c>
      <c r="H402" s="176">
        <v>0.20999999999999999</v>
      </c>
      <c r="I402" s="177"/>
      <c r="J402" s="178">
        <f>ROUND(I402*H402,2)</f>
        <v>0</v>
      </c>
      <c r="K402" s="174" t="s">
        <v>318</v>
      </c>
      <c r="L402" s="39"/>
      <c r="M402" s="179" t="s">
        <v>1</v>
      </c>
      <c r="N402" s="180" t="s">
        <v>41</v>
      </c>
      <c r="O402" s="77"/>
      <c r="P402" s="181">
        <f>O402*H402</f>
        <v>0</v>
      </c>
      <c r="Q402" s="181">
        <v>0</v>
      </c>
      <c r="R402" s="181">
        <f>Q402*H402</f>
        <v>0</v>
      </c>
      <c r="S402" s="181">
        <v>0</v>
      </c>
      <c r="T402" s="18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83" t="s">
        <v>228</v>
      </c>
      <c r="AT402" s="183" t="s">
        <v>129</v>
      </c>
      <c r="AU402" s="183" t="s">
        <v>86</v>
      </c>
      <c r="AY402" s="19" t="s">
        <v>127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9" t="s">
        <v>84</v>
      </c>
      <c r="BK402" s="184">
        <f>ROUND(I402*H402,2)</f>
        <v>0</v>
      </c>
      <c r="BL402" s="19" t="s">
        <v>228</v>
      </c>
      <c r="BM402" s="183" t="s">
        <v>606</v>
      </c>
    </row>
    <row r="403" s="12" customFormat="1" ht="22.8" customHeight="1">
      <c r="A403" s="12"/>
      <c r="B403" s="158"/>
      <c r="C403" s="12"/>
      <c r="D403" s="159" t="s">
        <v>75</v>
      </c>
      <c r="E403" s="169" t="s">
        <v>607</v>
      </c>
      <c r="F403" s="169" t="s">
        <v>608</v>
      </c>
      <c r="G403" s="12"/>
      <c r="H403" s="12"/>
      <c r="I403" s="161"/>
      <c r="J403" s="170">
        <f>BK403</f>
        <v>0</v>
      </c>
      <c r="K403" s="12"/>
      <c r="L403" s="158"/>
      <c r="M403" s="163"/>
      <c r="N403" s="164"/>
      <c r="O403" s="164"/>
      <c r="P403" s="165">
        <f>SUM(P404:P406)</f>
        <v>0</v>
      </c>
      <c r="Q403" s="164"/>
      <c r="R403" s="165">
        <f>SUM(R404:R406)</f>
        <v>0.021419999999999998</v>
      </c>
      <c r="S403" s="164"/>
      <c r="T403" s="166">
        <f>SUM(T404:T406)</f>
        <v>0.10564999999999999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159" t="s">
        <v>86</v>
      </c>
      <c r="AT403" s="167" t="s">
        <v>75</v>
      </c>
      <c r="AU403" s="167" t="s">
        <v>84</v>
      </c>
      <c r="AY403" s="159" t="s">
        <v>127</v>
      </c>
      <c r="BK403" s="168">
        <f>SUM(BK404:BK406)</f>
        <v>0</v>
      </c>
    </row>
    <row r="404" s="2" customFormat="1" ht="24.15" customHeight="1">
      <c r="A404" s="38"/>
      <c r="B404" s="171"/>
      <c r="C404" s="172" t="s">
        <v>609</v>
      </c>
      <c r="D404" s="172" t="s">
        <v>129</v>
      </c>
      <c r="E404" s="173" t="s">
        <v>610</v>
      </c>
      <c r="F404" s="174" t="s">
        <v>611</v>
      </c>
      <c r="G404" s="175" t="s">
        <v>211</v>
      </c>
      <c r="H404" s="176">
        <v>14</v>
      </c>
      <c r="I404" s="177"/>
      <c r="J404" s="178">
        <f>ROUND(I404*H404,2)</f>
        <v>0</v>
      </c>
      <c r="K404" s="174" t="s">
        <v>133</v>
      </c>
      <c r="L404" s="39"/>
      <c r="M404" s="179" t="s">
        <v>1</v>
      </c>
      <c r="N404" s="180" t="s">
        <v>41</v>
      </c>
      <c r="O404" s="77"/>
      <c r="P404" s="181">
        <f>O404*H404</f>
        <v>0</v>
      </c>
      <c r="Q404" s="181">
        <v>0.0015299999999999999</v>
      </c>
      <c r="R404" s="181">
        <f>Q404*H404</f>
        <v>0.021419999999999998</v>
      </c>
      <c r="S404" s="181">
        <v>0</v>
      </c>
      <c r="T404" s="18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83" t="s">
        <v>228</v>
      </c>
      <c r="AT404" s="183" t="s">
        <v>129</v>
      </c>
      <c r="AU404" s="183" t="s">
        <v>86</v>
      </c>
      <c r="AY404" s="19" t="s">
        <v>127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9" t="s">
        <v>84</v>
      </c>
      <c r="BK404" s="184">
        <f>ROUND(I404*H404,2)</f>
        <v>0</v>
      </c>
      <c r="BL404" s="19" t="s">
        <v>228</v>
      </c>
      <c r="BM404" s="183" t="s">
        <v>612</v>
      </c>
    </row>
    <row r="405" s="2" customFormat="1" ht="16.5" customHeight="1">
      <c r="A405" s="38"/>
      <c r="B405" s="171"/>
      <c r="C405" s="172" t="s">
        <v>613</v>
      </c>
      <c r="D405" s="172" t="s">
        <v>129</v>
      </c>
      <c r="E405" s="173" t="s">
        <v>614</v>
      </c>
      <c r="F405" s="174" t="s">
        <v>615</v>
      </c>
      <c r="G405" s="175" t="s">
        <v>530</v>
      </c>
      <c r="H405" s="176">
        <v>5</v>
      </c>
      <c r="I405" s="177"/>
      <c r="J405" s="178">
        <f>ROUND(I405*H405,2)</f>
        <v>0</v>
      </c>
      <c r="K405" s="174" t="s">
        <v>318</v>
      </c>
      <c r="L405" s="39"/>
      <c r="M405" s="179" t="s">
        <v>1</v>
      </c>
      <c r="N405" s="180" t="s">
        <v>41</v>
      </c>
      <c r="O405" s="77"/>
      <c r="P405" s="181">
        <f>O405*H405</f>
        <v>0</v>
      </c>
      <c r="Q405" s="181">
        <v>0</v>
      </c>
      <c r="R405" s="181">
        <f>Q405*H405</f>
        <v>0</v>
      </c>
      <c r="S405" s="181">
        <v>0.021129999999999999</v>
      </c>
      <c r="T405" s="182">
        <f>S405*H405</f>
        <v>0.10564999999999999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83" t="s">
        <v>228</v>
      </c>
      <c r="AT405" s="183" t="s">
        <v>129</v>
      </c>
      <c r="AU405" s="183" t="s">
        <v>86</v>
      </c>
      <c r="AY405" s="19" t="s">
        <v>127</v>
      </c>
      <c r="BE405" s="184">
        <f>IF(N405="základní",J405,0)</f>
        <v>0</v>
      </c>
      <c r="BF405" s="184">
        <f>IF(N405="snížená",J405,0)</f>
        <v>0</v>
      </c>
      <c r="BG405" s="184">
        <f>IF(N405="zákl. přenesená",J405,0)</f>
        <v>0</v>
      </c>
      <c r="BH405" s="184">
        <f>IF(N405="sníž. přenesená",J405,0)</f>
        <v>0</v>
      </c>
      <c r="BI405" s="184">
        <f>IF(N405="nulová",J405,0)</f>
        <v>0</v>
      </c>
      <c r="BJ405" s="19" t="s">
        <v>84</v>
      </c>
      <c r="BK405" s="184">
        <f>ROUND(I405*H405,2)</f>
        <v>0</v>
      </c>
      <c r="BL405" s="19" t="s">
        <v>228</v>
      </c>
      <c r="BM405" s="183" t="s">
        <v>616</v>
      </c>
    </row>
    <row r="406" s="14" customFormat="1">
      <c r="A406" s="14"/>
      <c r="B406" s="193"/>
      <c r="C406" s="14"/>
      <c r="D406" s="186" t="s">
        <v>136</v>
      </c>
      <c r="E406" s="194" t="s">
        <v>1</v>
      </c>
      <c r="F406" s="195" t="s">
        <v>159</v>
      </c>
      <c r="G406" s="14"/>
      <c r="H406" s="196">
        <v>5</v>
      </c>
      <c r="I406" s="197"/>
      <c r="J406" s="14"/>
      <c r="K406" s="14"/>
      <c r="L406" s="193"/>
      <c r="M406" s="198"/>
      <c r="N406" s="199"/>
      <c r="O406" s="199"/>
      <c r="P406" s="199"/>
      <c r="Q406" s="199"/>
      <c r="R406" s="199"/>
      <c r="S406" s="199"/>
      <c r="T406" s="20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4" t="s">
        <v>136</v>
      </c>
      <c r="AU406" s="194" t="s">
        <v>86</v>
      </c>
      <c r="AV406" s="14" t="s">
        <v>86</v>
      </c>
      <c r="AW406" s="14" t="s">
        <v>31</v>
      </c>
      <c r="AX406" s="14" t="s">
        <v>84</v>
      </c>
      <c r="AY406" s="194" t="s">
        <v>127</v>
      </c>
    </row>
    <row r="407" s="12" customFormat="1" ht="22.8" customHeight="1">
      <c r="A407" s="12"/>
      <c r="B407" s="158"/>
      <c r="C407" s="12"/>
      <c r="D407" s="159" t="s">
        <v>75</v>
      </c>
      <c r="E407" s="169" t="s">
        <v>617</v>
      </c>
      <c r="F407" s="169" t="s">
        <v>618</v>
      </c>
      <c r="G407" s="12"/>
      <c r="H407" s="12"/>
      <c r="I407" s="161"/>
      <c r="J407" s="170">
        <f>BK407</f>
        <v>0</v>
      </c>
      <c r="K407" s="12"/>
      <c r="L407" s="158"/>
      <c r="M407" s="163"/>
      <c r="N407" s="164"/>
      <c r="O407" s="164"/>
      <c r="P407" s="165">
        <f>SUM(P408:P415)</f>
        <v>0</v>
      </c>
      <c r="Q407" s="164"/>
      <c r="R407" s="165">
        <f>SUM(R408:R415)</f>
        <v>0.034000000000000002</v>
      </c>
      <c r="S407" s="164"/>
      <c r="T407" s="166">
        <f>SUM(T408:T415)</f>
        <v>0.0089239999999999996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59" t="s">
        <v>86</v>
      </c>
      <c r="AT407" s="167" t="s">
        <v>75</v>
      </c>
      <c r="AU407" s="167" t="s">
        <v>84</v>
      </c>
      <c r="AY407" s="159" t="s">
        <v>127</v>
      </c>
      <c r="BK407" s="168">
        <f>SUM(BK408:BK415)</f>
        <v>0</v>
      </c>
    </row>
    <row r="408" s="2" customFormat="1" ht="24.15" customHeight="1">
      <c r="A408" s="38"/>
      <c r="B408" s="171"/>
      <c r="C408" s="172" t="s">
        <v>619</v>
      </c>
      <c r="D408" s="172" t="s">
        <v>129</v>
      </c>
      <c r="E408" s="173" t="s">
        <v>620</v>
      </c>
      <c r="F408" s="174" t="s">
        <v>621</v>
      </c>
      <c r="G408" s="175" t="s">
        <v>211</v>
      </c>
      <c r="H408" s="176">
        <v>22.309999999999999</v>
      </c>
      <c r="I408" s="177"/>
      <c r="J408" s="178">
        <f>ROUND(I408*H408,2)</f>
        <v>0</v>
      </c>
      <c r="K408" s="174" t="s">
        <v>1</v>
      </c>
      <c r="L408" s="39"/>
      <c r="M408" s="179" t="s">
        <v>1</v>
      </c>
      <c r="N408" s="180" t="s">
        <v>41</v>
      </c>
      <c r="O408" s="77"/>
      <c r="P408" s="181">
        <f>O408*H408</f>
        <v>0</v>
      </c>
      <c r="Q408" s="181">
        <v>0</v>
      </c>
      <c r="R408" s="181">
        <f>Q408*H408</f>
        <v>0</v>
      </c>
      <c r="S408" s="181">
        <v>0</v>
      </c>
      <c r="T408" s="18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83" t="s">
        <v>134</v>
      </c>
      <c r="AT408" s="183" t="s">
        <v>129</v>
      </c>
      <c r="AU408" s="183" t="s">
        <v>86</v>
      </c>
      <c r="AY408" s="19" t="s">
        <v>127</v>
      </c>
      <c r="BE408" s="184">
        <f>IF(N408="základní",J408,0)</f>
        <v>0</v>
      </c>
      <c r="BF408" s="184">
        <f>IF(N408="snížená",J408,0)</f>
        <v>0</v>
      </c>
      <c r="BG408" s="184">
        <f>IF(N408="zákl. přenesená",J408,0)</f>
        <v>0</v>
      </c>
      <c r="BH408" s="184">
        <f>IF(N408="sníž. přenesená",J408,0)</f>
        <v>0</v>
      </c>
      <c r="BI408" s="184">
        <f>IF(N408="nulová",J408,0)</f>
        <v>0</v>
      </c>
      <c r="BJ408" s="19" t="s">
        <v>84</v>
      </c>
      <c r="BK408" s="184">
        <f>ROUND(I408*H408,2)</f>
        <v>0</v>
      </c>
      <c r="BL408" s="19" t="s">
        <v>134</v>
      </c>
      <c r="BM408" s="183" t="s">
        <v>622</v>
      </c>
    </row>
    <row r="409" s="13" customFormat="1">
      <c r="A409" s="13"/>
      <c r="B409" s="185"/>
      <c r="C409" s="13"/>
      <c r="D409" s="186" t="s">
        <v>136</v>
      </c>
      <c r="E409" s="187" t="s">
        <v>1</v>
      </c>
      <c r="F409" s="188" t="s">
        <v>422</v>
      </c>
      <c r="G409" s="13"/>
      <c r="H409" s="187" t="s">
        <v>1</v>
      </c>
      <c r="I409" s="189"/>
      <c r="J409" s="13"/>
      <c r="K409" s="13"/>
      <c r="L409" s="185"/>
      <c r="M409" s="190"/>
      <c r="N409" s="191"/>
      <c r="O409" s="191"/>
      <c r="P409" s="191"/>
      <c r="Q409" s="191"/>
      <c r="R409" s="191"/>
      <c r="S409" s="191"/>
      <c r="T409" s="19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7" t="s">
        <v>136</v>
      </c>
      <c r="AU409" s="187" t="s">
        <v>86</v>
      </c>
      <c r="AV409" s="13" t="s">
        <v>84</v>
      </c>
      <c r="AW409" s="13" t="s">
        <v>31</v>
      </c>
      <c r="AX409" s="13" t="s">
        <v>76</v>
      </c>
      <c r="AY409" s="187" t="s">
        <v>127</v>
      </c>
    </row>
    <row r="410" s="14" customFormat="1">
      <c r="A410" s="14"/>
      <c r="B410" s="193"/>
      <c r="C410" s="14"/>
      <c r="D410" s="186" t="s">
        <v>136</v>
      </c>
      <c r="E410" s="194" t="s">
        <v>1</v>
      </c>
      <c r="F410" s="195" t="s">
        <v>623</v>
      </c>
      <c r="G410" s="14"/>
      <c r="H410" s="196">
        <v>22.309999999999999</v>
      </c>
      <c r="I410" s="197"/>
      <c r="J410" s="14"/>
      <c r="K410" s="14"/>
      <c r="L410" s="193"/>
      <c r="M410" s="198"/>
      <c r="N410" s="199"/>
      <c r="O410" s="199"/>
      <c r="P410" s="199"/>
      <c r="Q410" s="199"/>
      <c r="R410" s="199"/>
      <c r="S410" s="199"/>
      <c r="T410" s="20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4" t="s">
        <v>136</v>
      </c>
      <c r="AU410" s="194" t="s">
        <v>86</v>
      </c>
      <c r="AV410" s="14" t="s">
        <v>86</v>
      </c>
      <c r="AW410" s="14" t="s">
        <v>31</v>
      </c>
      <c r="AX410" s="14" t="s">
        <v>84</v>
      </c>
      <c r="AY410" s="194" t="s">
        <v>127</v>
      </c>
    </row>
    <row r="411" s="2" customFormat="1" ht="24.15" customHeight="1">
      <c r="A411" s="38"/>
      <c r="B411" s="171"/>
      <c r="C411" s="172" t="s">
        <v>624</v>
      </c>
      <c r="D411" s="172" t="s">
        <v>129</v>
      </c>
      <c r="E411" s="173" t="s">
        <v>625</v>
      </c>
      <c r="F411" s="174" t="s">
        <v>626</v>
      </c>
      <c r="G411" s="175" t="s">
        <v>211</v>
      </c>
      <c r="H411" s="176">
        <v>22.309999999999999</v>
      </c>
      <c r="I411" s="177"/>
      <c r="J411" s="178">
        <f>ROUND(I411*H411,2)</f>
        <v>0</v>
      </c>
      <c r="K411" s="174" t="s">
        <v>1</v>
      </c>
      <c r="L411" s="39"/>
      <c r="M411" s="179" t="s">
        <v>1</v>
      </c>
      <c r="N411" s="180" t="s">
        <v>41</v>
      </c>
      <c r="O411" s="77"/>
      <c r="P411" s="181">
        <f>O411*H411</f>
        <v>0</v>
      </c>
      <c r="Q411" s="181">
        <v>0</v>
      </c>
      <c r="R411" s="181">
        <f>Q411*H411</f>
        <v>0</v>
      </c>
      <c r="S411" s="181">
        <v>0.00040000000000000002</v>
      </c>
      <c r="T411" s="182">
        <f>S411*H411</f>
        <v>0.0089239999999999996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83" t="s">
        <v>134</v>
      </c>
      <c r="AT411" s="183" t="s">
        <v>129</v>
      </c>
      <c r="AU411" s="183" t="s">
        <v>86</v>
      </c>
      <c r="AY411" s="19" t="s">
        <v>127</v>
      </c>
      <c r="BE411" s="184">
        <f>IF(N411="základní",J411,0)</f>
        <v>0</v>
      </c>
      <c r="BF411" s="184">
        <f>IF(N411="snížená",J411,0)</f>
        <v>0</v>
      </c>
      <c r="BG411" s="184">
        <f>IF(N411="zákl. přenesená",J411,0)</f>
        <v>0</v>
      </c>
      <c r="BH411" s="184">
        <f>IF(N411="sníž. přenesená",J411,0)</f>
        <v>0</v>
      </c>
      <c r="BI411" s="184">
        <f>IF(N411="nulová",J411,0)</f>
        <v>0</v>
      </c>
      <c r="BJ411" s="19" t="s">
        <v>84</v>
      </c>
      <c r="BK411" s="184">
        <f>ROUND(I411*H411,2)</f>
        <v>0</v>
      </c>
      <c r="BL411" s="19" t="s">
        <v>134</v>
      </c>
      <c r="BM411" s="183" t="s">
        <v>627</v>
      </c>
    </row>
    <row r="412" s="13" customFormat="1">
      <c r="A412" s="13"/>
      <c r="B412" s="185"/>
      <c r="C412" s="13"/>
      <c r="D412" s="186" t="s">
        <v>136</v>
      </c>
      <c r="E412" s="187" t="s">
        <v>1</v>
      </c>
      <c r="F412" s="188" t="s">
        <v>422</v>
      </c>
      <c r="G412" s="13"/>
      <c r="H412" s="187" t="s">
        <v>1</v>
      </c>
      <c r="I412" s="189"/>
      <c r="J412" s="13"/>
      <c r="K412" s="13"/>
      <c r="L412" s="185"/>
      <c r="M412" s="190"/>
      <c r="N412" s="191"/>
      <c r="O412" s="191"/>
      <c r="P412" s="191"/>
      <c r="Q412" s="191"/>
      <c r="R412" s="191"/>
      <c r="S412" s="191"/>
      <c r="T412" s="19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7" t="s">
        <v>136</v>
      </c>
      <c r="AU412" s="187" t="s">
        <v>86</v>
      </c>
      <c r="AV412" s="13" t="s">
        <v>84</v>
      </c>
      <c r="AW412" s="13" t="s">
        <v>31</v>
      </c>
      <c r="AX412" s="13" t="s">
        <v>76</v>
      </c>
      <c r="AY412" s="187" t="s">
        <v>127</v>
      </c>
    </row>
    <row r="413" s="14" customFormat="1">
      <c r="A413" s="14"/>
      <c r="B413" s="193"/>
      <c r="C413" s="14"/>
      <c r="D413" s="186" t="s">
        <v>136</v>
      </c>
      <c r="E413" s="194" t="s">
        <v>1</v>
      </c>
      <c r="F413" s="195" t="s">
        <v>623</v>
      </c>
      <c r="G413" s="14"/>
      <c r="H413" s="196">
        <v>22.309999999999999</v>
      </c>
      <c r="I413" s="197"/>
      <c r="J413" s="14"/>
      <c r="K413" s="14"/>
      <c r="L413" s="193"/>
      <c r="M413" s="198"/>
      <c r="N413" s="199"/>
      <c r="O413" s="199"/>
      <c r="P413" s="199"/>
      <c r="Q413" s="199"/>
      <c r="R413" s="199"/>
      <c r="S413" s="199"/>
      <c r="T413" s="20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4" t="s">
        <v>136</v>
      </c>
      <c r="AU413" s="194" t="s">
        <v>86</v>
      </c>
      <c r="AV413" s="14" t="s">
        <v>86</v>
      </c>
      <c r="AW413" s="14" t="s">
        <v>31</v>
      </c>
      <c r="AX413" s="14" t="s">
        <v>84</v>
      </c>
      <c r="AY413" s="194" t="s">
        <v>127</v>
      </c>
    </row>
    <row r="414" s="2" customFormat="1" ht="16.5" customHeight="1">
      <c r="A414" s="38"/>
      <c r="B414" s="171"/>
      <c r="C414" s="172" t="s">
        <v>628</v>
      </c>
      <c r="D414" s="172" t="s">
        <v>129</v>
      </c>
      <c r="E414" s="173" t="s">
        <v>629</v>
      </c>
      <c r="F414" s="174" t="s">
        <v>630</v>
      </c>
      <c r="G414" s="175" t="s">
        <v>530</v>
      </c>
      <c r="H414" s="176">
        <v>2</v>
      </c>
      <c r="I414" s="177"/>
      <c r="J414" s="178">
        <f>ROUND(I414*H414,2)</f>
        <v>0</v>
      </c>
      <c r="K414" s="174" t="s">
        <v>1</v>
      </c>
      <c r="L414" s="39"/>
      <c r="M414" s="179" t="s">
        <v>1</v>
      </c>
      <c r="N414" s="180" t="s">
        <v>41</v>
      </c>
      <c r="O414" s="77"/>
      <c r="P414" s="181">
        <f>O414*H414</f>
        <v>0</v>
      </c>
      <c r="Q414" s="181">
        <v>0</v>
      </c>
      <c r="R414" s="181">
        <f>Q414*H414</f>
        <v>0</v>
      </c>
      <c r="S414" s="181">
        <v>0</v>
      </c>
      <c r="T414" s="18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83" t="s">
        <v>134</v>
      </c>
      <c r="AT414" s="183" t="s">
        <v>129</v>
      </c>
      <c r="AU414" s="183" t="s">
        <v>86</v>
      </c>
      <c r="AY414" s="19" t="s">
        <v>127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9" t="s">
        <v>84</v>
      </c>
      <c r="BK414" s="184">
        <f>ROUND(I414*H414,2)</f>
        <v>0</v>
      </c>
      <c r="BL414" s="19" t="s">
        <v>134</v>
      </c>
      <c r="BM414" s="183" t="s">
        <v>631</v>
      </c>
    </row>
    <row r="415" s="2" customFormat="1" ht="21.75" customHeight="1">
      <c r="A415" s="38"/>
      <c r="B415" s="171"/>
      <c r="C415" s="209" t="s">
        <v>632</v>
      </c>
      <c r="D415" s="209" t="s">
        <v>171</v>
      </c>
      <c r="E415" s="210" t="s">
        <v>633</v>
      </c>
      <c r="F415" s="211" t="s">
        <v>634</v>
      </c>
      <c r="G415" s="212" t="s">
        <v>530</v>
      </c>
      <c r="H415" s="213">
        <v>2</v>
      </c>
      <c r="I415" s="214"/>
      <c r="J415" s="215">
        <f>ROUND(I415*H415,2)</f>
        <v>0</v>
      </c>
      <c r="K415" s="211" t="s">
        <v>1</v>
      </c>
      <c r="L415" s="216"/>
      <c r="M415" s="217" t="s">
        <v>1</v>
      </c>
      <c r="N415" s="218" t="s">
        <v>41</v>
      </c>
      <c r="O415" s="77"/>
      <c r="P415" s="181">
        <f>O415*H415</f>
        <v>0</v>
      </c>
      <c r="Q415" s="181">
        <v>0.017000000000000001</v>
      </c>
      <c r="R415" s="181">
        <f>Q415*H415</f>
        <v>0.034000000000000002</v>
      </c>
      <c r="S415" s="181">
        <v>0</v>
      </c>
      <c r="T415" s="18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83" t="s">
        <v>175</v>
      </c>
      <c r="AT415" s="183" t="s">
        <v>171</v>
      </c>
      <c r="AU415" s="183" t="s">
        <v>86</v>
      </c>
      <c r="AY415" s="19" t="s">
        <v>127</v>
      </c>
      <c r="BE415" s="184">
        <f>IF(N415="základní",J415,0)</f>
        <v>0</v>
      </c>
      <c r="BF415" s="184">
        <f>IF(N415="snížená",J415,0)</f>
        <v>0</v>
      </c>
      <c r="BG415" s="184">
        <f>IF(N415="zákl. přenesená",J415,0)</f>
        <v>0</v>
      </c>
      <c r="BH415" s="184">
        <f>IF(N415="sníž. přenesená",J415,0)</f>
        <v>0</v>
      </c>
      <c r="BI415" s="184">
        <f>IF(N415="nulová",J415,0)</f>
        <v>0</v>
      </c>
      <c r="BJ415" s="19" t="s">
        <v>84</v>
      </c>
      <c r="BK415" s="184">
        <f>ROUND(I415*H415,2)</f>
        <v>0</v>
      </c>
      <c r="BL415" s="19" t="s">
        <v>134</v>
      </c>
      <c r="BM415" s="183" t="s">
        <v>635</v>
      </c>
    </row>
    <row r="416" s="12" customFormat="1" ht="22.8" customHeight="1">
      <c r="A416" s="12"/>
      <c r="B416" s="158"/>
      <c r="C416" s="12"/>
      <c r="D416" s="159" t="s">
        <v>75</v>
      </c>
      <c r="E416" s="169" t="s">
        <v>636</v>
      </c>
      <c r="F416" s="169" t="s">
        <v>637</v>
      </c>
      <c r="G416" s="12"/>
      <c r="H416" s="12"/>
      <c r="I416" s="161"/>
      <c r="J416" s="170">
        <f>BK416</f>
        <v>0</v>
      </c>
      <c r="K416" s="12"/>
      <c r="L416" s="158"/>
      <c r="M416" s="163"/>
      <c r="N416" s="164"/>
      <c r="O416" s="164"/>
      <c r="P416" s="165">
        <f>SUM(P417:P485)</f>
        <v>0</v>
      </c>
      <c r="Q416" s="164"/>
      <c r="R416" s="165">
        <f>SUM(R417:R485)</f>
        <v>0.69541760000000008</v>
      </c>
      <c r="S416" s="164"/>
      <c r="T416" s="166">
        <f>SUM(T417:T485)</f>
        <v>0.62502379999999991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59" t="s">
        <v>86</v>
      </c>
      <c r="AT416" s="167" t="s">
        <v>75</v>
      </c>
      <c r="AU416" s="167" t="s">
        <v>84</v>
      </c>
      <c r="AY416" s="159" t="s">
        <v>127</v>
      </c>
      <c r="BK416" s="168">
        <f>SUM(BK417:BK485)</f>
        <v>0</v>
      </c>
    </row>
    <row r="417" s="2" customFormat="1" ht="24.15" customHeight="1">
      <c r="A417" s="38"/>
      <c r="B417" s="171"/>
      <c r="C417" s="172" t="s">
        <v>638</v>
      </c>
      <c r="D417" s="172" t="s">
        <v>129</v>
      </c>
      <c r="E417" s="173" t="s">
        <v>639</v>
      </c>
      <c r="F417" s="174" t="s">
        <v>640</v>
      </c>
      <c r="G417" s="175" t="s">
        <v>211</v>
      </c>
      <c r="H417" s="176">
        <v>38</v>
      </c>
      <c r="I417" s="177"/>
      <c r="J417" s="178">
        <f>ROUND(I417*H417,2)</f>
        <v>0</v>
      </c>
      <c r="K417" s="174" t="s">
        <v>318</v>
      </c>
      <c r="L417" s="39"/>
      <c r="M417" s="179" t="s">
        <v>1</v>
      </c>
      <c r="N417" s="180" t="s">
        <v>41</v>
      </c>
      <c r="O417" s="77"/>
      <c r="P417" s="181">
        <f>O417*H417</f>
        <v>0</v>
      </c>
      <c r="Q417" s="181">
        <v>0</v>
      </c>
      <c r="R417" s="181">
        <f>Q417*H417</f>
        <v>0</v>
      </c>
      <c r="S417" s="181">
        <v>0.00191</v>
      </c>
      <c r="T417" s="182">
        <f>S417*H417</f>
        <v>0.072580000000000006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83" t="s">
        <v>228</v>
      </c>
      <c r="AT417" s="183" t="s">
        <v>129</v>
      </c>
      <c r="AU417" s="183" t="s">
        <v>86</v>
      </c>
      <c r="AY417" s="19" t="s">
        <v>127</v>
      </c>
      <c r="BE417" s="184">
        <f>IF(N417="základní",J417,0)</f>
        <v>0</v>
      </c>
      <c r="BF417" s="184">
        <f>IF(N417="snížená",J417,0)</f>
        <v>0</v>
      </c>
      <c r="BG417" s="184">
        <f>IF(N417="zákl. přenesená",J417,0)</f>
        <v>0</v>
      </c>
      <c r="BH417" s="184">
        <f>IF(N417="sníž. přenesená",J417,0)</f>
        <v>0</v>
      </c>
      <c r="BI417" s="184">
        <f>IF(N417="nulová",J417,0)</f>
        <v>0</v>
      </c>
      <c r="BJ417" s="19" t="s">
        <v>84</v>
      </c>
      <c r="BK417" s="184">
        <f>ROUND(I417*H417,2)</f>
        <v>0</v>
      </c>
      <c r="BL417" s="19" t="s">
        <v>228</v>
      </c>
      <c r="BM417" s="183" t="s">
        <v>641</v>
      </c>
    </row>
    <row r="418" s="13" customFormat="1">
      <c r="A418" s="13"/>
      <c r="B418" s="185"/>
      <c r="C418" s="13"/>
      <c r="D418" s="186" t="s">
        <v>136</v>
      </c>
      <c r="E418" s="187" t="s">
        <v>1</v>
      </c>
      <c r="F418" s="188" t="s">
        <v>642</v>
      </c>
      <c r="G418" s="13"/>
      <c r="H418" s="187" t="s">
        <v>1</v>
      </c>
      <c r="I418" s="189"/>
      <c r="J418" s="13"/>
      <c r="K418" s="13"/>
      <c r="L418" s="185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136</v>
      </c>
      <c r="AU418" s="187" t="s">
        <v>86</v>
      </c>
      <c r="AV418" s="13" t="s">
        <v>84</v>
      </c>
      <c r="AW418" s="13" t="s">
        <v>31</v>
      </c>
      <c r="AX418" s="13" t="s">
        <v>76</v>
      </c>
      <c r="AY418" s="187" t="s">
        <v>127</v>
      </c>
    </row>
    <row r="419" s="14" customFormat="1">
      <c r="A419" s="14"/>
      <c r="B419" s="193"/>
      <c r="C419" s="14"/>
      <c r="D419" s="186" t="s">
        <v>136</v>
      </c>
      <c r="E419" s="194" t="s">
        <v>1</v>
      </c>
      <c r="F419" s="195" t="s">
        <v>643</v>
      </c>
      <c r="G419" s="14"/>
      <c r="H419" s="196">
        <v>38</v>
      </c>
      <c r="I419" s="197"/>
      <c r="J419" s="14"/>
      <c r="K419" s="14"/>
      <c r="L419" s="193"/>
      <c r="M419" s="198"/>
      <c r="N419" s="199"/>
      <c r="O419" s="199"/>
      <c r="P419" s="199"/>
      <c r="Q419" s="199"/>
      <c r="R419" s="199"/>
      <c r="S419" s="199"/>
      <c r="T419" s="20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4" t="s">
        <v>136</v>
      </c>
      <c r="AU419" s="194" t="s">
        <v>86</v>
      </c>
      <c r="AV419" s="14" t="s">
        <v>86</v>
      </c>
      <c r="AW419" s="14" t="s">
        <v>31</v>
      </c>
      <c r="AX419" s="14" t="s">
        <v>84</v>
      </c>
      <c r="AY419" s="194" t="s">
        <v>127</v>
      </c>
    </row>
    <row r="420" s="2" customFormat="1" ht="16.5" customHeight="1">
      <c r="A420" s="38"/>
      <c r="B420" s="171"/>
      <c r="C420" s="172" t="s">
        <v>644</v>
      </c>
      <c r="D420" s="172" t="s">
        <v>129</v>
      </c>
      <c r="E420" s="173" t="s">
        <v>645</v>
      </c>
      <c r="F420" s="174" t="s">
        <v>646</v>
      </c>
      <c r="G420" s="175" t="s">
        <v>211</v>
      </c>
      <c r="H420" s="176">
        <v>61.399999999999999</v>
      </c>
      <c r="I420" s="177"/>
      <c r="J420" s="178">
        <f>ROUND(I420*H420,2)</f>
        <v>0</v>
      </c>
      <c r="K420" s="174" t="s">
        <v>318</v>
      </c>
      <c r="L420" s="39"/>
      <c r="M420" s="179" t="s">
        <v>1</v>
      </c>
      <c r="N420" s="180" t="s">
        <v>41</v>
      </c>
      <c r="O420" s="77"/>
      <c r="P420" s="181">
        <f>O420*H420</f>
        <v>0</v>
      </c>
      <c r="Q420" s="181">
        <v>0</v>
      </c>
      <c r="R420" s="181">
        <f>Q420*H420</f>
        <v>0</v>
      </c>
      <c r="S420" s="181">
        <v>0.00167</v>
      </c>
      <c r="T420" s="182">
        <f>S420*H420</f>
        <v>0.102538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83" t="s">
        <v>228</v>
      </c>
      <c r="AT420" s="183" t="s">
        <v>129</v>
      </c>
      <c r="AU420" s="183" t="s">
        <v>86</v>
      </c>
      <c r="AY420" s="19" t="s">
        <v>127</v>
      </c>
      <c r="BE420" s="184">
        <f>IF(N420="základní",J420,0)</f>
        <v>0</v>
      </c>
      <c r="BF420" s="184">
        <f>IF(N420="snížená",J420,0)</f>
        <v>0</v>
      </c>
      <c r="BG420" s="184">
        <f>IF(N420="zákl. přenesená",J420,0)</f>
        <v>0</v>
      </c>
      <c r="BH420" s="184">
        <f>IF(N420="sníž. přenesená",J420,0)</f>
        <v>0</v>
      </c>
      <c r="BI420" s="184">
        <f>IF(N420="nulová",J420,0)</f>
        <v>0</v>
      </c>
      <c r="BJ420" s="19" t="s">
        <v>84</v>
      </c>
      <c r="BK420" s="184">
        <f>ROUND(I420*H420,2)</f>
        <v>0</v>
      </c>
      <c r="BL420" s="19" t="s">
        <v>228</v>
      </c>
      <c r="BM420" s="183" t="s">
        <v>647</v>
      </c>
    </row>
    <row r="421" s="13" customFormat="1">
      <c r="A421" s="13"/>
      <c r="B421" s="185"/>
      <c r="C421" s="13"/>
      <c r="D421" s="186" t="s">
        <v>136</v>
      </c>
      <c r="E421" s="187" t="s">
        <v>1</v>
      </c>
      <c r="F421" s="188" t="s">
        <v>412</v>
      </c>
      <c r="G421" s="13"/>
      <c r="H421" s="187" t="s">
        <v>1</v>
      </c>
      <c r="I421" s="189"/>
      <c r="J421" s="13"/>
      <c r="K421" s="13"/>
      <c r="L421" s="185"/>
      <c r="M421" s="190"/>
      <c r="N421" s="191"/>
      <c r="O421" s="191"/>
      <c r="P421" s="191"/>
      <c r="Q421" s="191"/>
      <c r="R421" s="191"/>
      <c r="S421" s="191"/>
      <c r="T421" s="19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136</v>
      </c>
      <c r="AU421" s="187" t="s">
        <v>86</v>
      </c>
      <c r="AV421" s="13" t="s">
        <v>84</v>
      </c>
      <c r="AW421" s="13" t="s">
        <v>31</v>
      </c>
      <c r="AX421" s="13" t="s">
        <v>76</v>
      </c>
      <c r="AY421" s="187" t="s">
        <v>127</v>
      </c>
    </row>
    <row r="422" s="14" customFormat="1">
      <c r="A422" s="14"/>
      <c r="B422" s="193"/>
      <c r="C422" s="14"/>
      <c r="D422" s="186" t="s">
        <v>136</v>
      </c>
      <c r="E422" s="194" t="s">
        <v>1</v>
      </c>
      <c r="F422" s="195" t="s">
        <v>648</v>
      </c>
      <c r="G422" s="14"/>
      <c r="H422" s="196">
        <v>27</v>
      </c>
      <c r="I422" s="197"/>
      <c r="J422" s="14"/>
      <c r="K422" s="14"/>
      <c r="L422" s="193"/>
      <c r="M422" s="198"/>
      <c r="N422" s="199"/>
      <c r="O422" s="199"/>
      <c r="P422" s="199"/>
      <c r="Q422" s="199"/>
      <c r="R422" s="199"/>
      <c r="S422" s="199"/>
      <c r="T422" s="20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94" t="s">
        <v>136</v>
      </c>
      <c r="AU422" s="194" t="s">
        <v>86</v>
      </c>
      <c r="AV422" s="14" t="s">
        <v>86</v>
      </c>
      <c r="AW422" s="14" t="s">
        <v>31</v>
      </c>
      <c r="AX422" s="14" t="s">
        <v>76</v>
      </c>
      <c r="AY422" s="194" t="s">
        <v>127</v>
      </c>
    </row>
    <row r="423" s="14" customFormat="1">
      <c r="A423" s="14"/>
      <c r="B423" s="193"/>
      <c r="C423" s="14"/>
      <c r="D423" s="186" t="s">
        <v>136</v>
      </c>
      <c r="E423" s="194" t="s">
        <v>1</v>
      </c>
      <c r="F423" s="195" t="s">
        <v>648</v>
      </c>
      <c r="G423" s="14"/>
      <c r="H423" s="196">
        <v>27</v>
      </c>
      <c r="I423" s="197"/>
      <c r="J423" s="14"/>
      <c r="K423" s="14"/>
      <c r="L423" s="193"/>
      <c r="M423" s="198"/>
      <c r="N423" s="199"/>
      <c r="O423" s="199"/>
      <c r="P423" s="199"/>
      <c r="Q423" s="199"/>
      <c r="R423" s="199"/>
      <c r="S423" s="199"/>
      <c r="T423" s="20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94" t="s">
        <v>136</v>
      </c>
      <c r="AU423" s="194" t="s">
        <v>86</v>
      </c>
      <c r="AV423" s="14" t="s">
        <v>86</v>
      </c>
      <c r="AW423" s="14" t="s">
        <v>31</v>
      </c>
      <c r="AX423" s="14" t="s">
        <v>76</v>
      </c>
      <c r="AY423" s="194" t="s">
        <v>127</v>
      </c>
    </row>
    <row r="424" s="14" customFormat="1">
      <c r="A424" s="14"/>
      <c r="B424" s="193"/>
      <c r="C424" s="14"/>
      <c r="D424" s="186" t="s">
        <v>136</v>
      </c>
      <c r="E424" s="194" t="s">
        <v>1</v>
      </c>
      <c r="F424" s="195" t="s">
        <v>649</v>
      </c>
      <c r="G424" s="14"/>
      <c r="H424" s="196">
        <v>4.7999999999999998</v>
      </c>
      <c r="I424" s="197"/>
      <c r="J424" s="14"/>
      <c r="K424" s="14"/>
      <c r="L424" s="193"/>
      <c r="M424" s="198"/>
      <c r="N424" s="199"/>
      <c r="O424" s="199"/>
      <c r="P424" s="199"/>
      <c r="Q424" s="199"/>
      <c r="R424" s="199"/>
      <c r="S424" s="199"/>
      <c r="T424" s="20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4" t="s">
        <v>136</v>
      </c>
      <c r="AU424" s="194" t="s">
        <v>86</v>
      </c>
      <c r="AV424" s="14" t="s">
        <v>86</v>
      </c>
      <c r="AW424" s="14" t="s">
        <v>31</v>
      </c>
      <c r="AX424" s="14" t="s">
        <v>76</v>
      </c>
      <c r="AY424" s="194" t="s">
        <v>127</v>
      </c>
    </row>
    <row r="425" s="14" customFormat="1">
      <c r="A425" s="14"/>
      <c r="B425" s="193"/>
      <c r="C425" s="14"/>
      <c r="D425" s="186" t="s">
        <v>136</v>
      </c>
      <c r="E425" s="194" t="s">
        <v>1</v>
      </c>
      <c r="F425" s="195" t="s">
        <v>650</v>
      </c>
      <c r="G425" s="14"/>
      <c r="H425" s="196">
        <v>2.6000000000000001</v>
      </c>
      <c r="I425" s="197"/>
      <c r="J425" s="14"/>
      <c r="K425" s="14"/>
      <c r="L425" s="193"/>
      <c r="M425" s="198"/>
      <c r="N425" s="199"/>
      <c r="O425" s="199"/>
      <c r="P425" s="199"/>
      <c r="Q425" s="199"/>
      <c r="R425" s="199"/>
      <c r="S425" s="199"/>
      <c r="T425" s="20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4" t="s">
        <v>136</v>
      </c>
      <c r="AU425" s="194" t="s">
        <v>86</v>
      </c>
      <c r="AV425" s="14" t="s">
        <v>86</v>
      </c>
      <c r="AW425" s="14" t="s">
        <v>31</v>
      </c>
      <c r="AX425" s="14" t="s">
        <v>76</v>
      </c>
      <c r="AY425" s="194" t="s">
        <v>127</v>
      </c>
    </row>
    <row r="426" s="15" customFormat="1">
      <c r="A426" s="15"/>
      <c r="B426" s="201"/>
      <c r="C426" s="15"/>
      <c r="D426" s="186" t="s">
        <v>136</v>
      </c>
      <c r="E426" s="202" t="s">
        <v>1</v>
      </c>
      <c r="F426" s="203" t="s">
        <v>143</v>
      </c>
      <c r="G426" s="15"/>
      <c r="H426" s="204">
        <v>61.399999999999999</v>
      </c>
      <c r="I426" s="205"/>
      <c r="J426" s="15"/>
      <c r="K426" s="15"/>
      <c r="L426" s="201"/>
      <c r="M426" s="206"/>
      <c r="N426" s="207"/>
      <c r="O426" s="207"/>
      <c r="P426" s="207"/>
      <c r="Q426" s="207"/>
      <c r="R426" s="207"/>
      <c r="S426" s="207"/>
      <c r="T426" s="20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02" t="s">
        <v>136</v>
      </c>
      <c r="AU426" s="202" t="s">
        <v>86</v>
      </c>
      <c r="AV426" s="15" t="s">
        <v>134</v>
      </c>
      <c r="AW426" s="15" t="s">
        <v>31</v>
      </c>
      <c r="AX426" s="15" t="s">
        <v>84</v>
      </c>
      <c r="AY426" s="202" t="s">
        <v>127</v>
      </c>
    </row>
    <row r="427" s="2" customFormat="1" ht="21.75" customHeight="1">
      <c r="A427" s="38"/>
      <c r="B427" s="171"/>
      <c r="C427" s="172" t="s">
        <v>651</v>
      </c>
      <c r="D427" s="172" t="s">
        <v>129</v>
      </c>
      <c r="E427" s="173" t="s">
        <v>652</v>
      </c>
      <c r="F427" s="174" t="s">
        <v>653</v>
      </c>
      <c r="G427" s="175" t="s">
        <v>211</v>
      </c>
      <c r="H427" s="176">
        <v>38.259999999999998</v>
      </c>
      <c r="I427" s="177"/>
      <c r="J427" s="178">
        <f>ROUND(I427*H427,2)</f>
        <v>0</v>
      </c>
      <c r="K427" s="174" t="s">
        <v>318</v>
      </c>
      <c r="L427" s="39"/>
      <c r="M427" s="179" t="s">
        <v>1</v>
      </c>
      <c r="N427" s="180" t="s">
        <v>41</v>
      </c>
      <c r="O427" s="77"/>
      <c r="P427" s="181">
        <f>O427*H427</f>
        <v>0</v>
      </c>
      <c r="Q427" s="181">
        <v>0</v>
      </c>
      <c r="R427" s="181">
        <f>Q427*H427</f>
        <v>0</v>
      </c>
      <c r="S427" s="181">
        <v>0.0022300000000000002</v>
      </c>
      <c r="T427" s="182">
        <f>S427*H427</f>
        <v>0.085319800000000001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183" t="s">
        <v>228</v>
      </c>
      <c r="AT427" s="183" t="s">
        <v>129</v>
      </c>
      <c r="AU427" s="183" t="s">
        <v>86</v>
      </c>
      <c r="AY427" s="19" t="s">
        <v>127</v>
      </c>
      <c r="BE427" s="184">
        <f>IF(N427="základní",J427,0)</f>
        <v>0</v>
      </c>
      <c r="BF427" s="184">
        <f>IF(N427="snížená",J427,0)</f>
        <v>0</v>
      </c>
      <c r="BG427" s="184">
        <f>IF(N427="zákl. přenesená",J427,0)</f>
        <v>0</v>
      </c>
      <c r="BH427" s="184">
        <f>IF(N427="sníž. přenesená",J427,0)</f>
        <v>0</v>
      </c>
      <c r="BI427" s="184">
        <f>IF(N427="nulová",J427,0)</f>
        <v>0</v>
      </c>
      <c r="BJ427" s="19" t="s">
        <v>84</v>
      </c>
      <c r="BK427" s="184">
        <f>ROUND(I427*H427,2)</f>
        <v>0</v>
      </c>
      <c r="BL427" s="19" t="s">
        <v>228</v>
      </c>
      <c r="BM427" s="183" t="s">
        <v>654</v>
      </c>
    </row>
    <row r="428" s="13" customFormat="1">
      <c r="A428" s="13"/>
      <c r="B428" s="185"/>
      <c r="C428" s="13"/>
      <c r="D428" s="186" t="s">
        <v>136</v>
      </c>
      <c r="E428" s="187" t="s">
        <v>1</v>
      </c>
      <c r="F428" s="188" t="s">
        <v>365</v>
      </c>
      <c r="G428" s="13"/>
      <c r="H428" s="187" t="s">
        <v>1</v>
      </c>
      <c r="I428" s="189"/>
      <c r="J428" s="13"/>
      <c r="K428" s="13"/>
      <c r="L428" s="185"/>
      <c r="M428" s="190"/>
      <c r="N428" s="191"/>
      <c r="O428" s="191"/>
      <c r="P428" s="191"/>
      <c r="Q428" s="191"/>
      <c r="R428" s="191"/>
      <c r="S428" s="191"/>
      <c r="T428" s="19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7" t="s">
        <v>136</v>
      </c>
      <c r="AU428" s="187" t="s">
        <v>86</v>
      </c>
      <c r="AV428" s="13" t="s">
        <v>84</v>
      </c>
      <c r="AW428" s="13" t="s">
        <v>31</v>
      </c>
      <c r="AX428" s="13" t="s">
        <v>76</v>
      </c>
      <c r="AY428" s="187" t="s">
        <v>127</v>
      </c>
    </row>
    <row r="429" s="14" customFormat="1">
      <c r="A429" s="14"/>
      <c r="B429" s="193"/>
      <c r="C429" s="14"/>
      <c r="D429" s="186" t="s">
        <v>136</v>
      </c>
      <c r="E429" s="194" t="s">
        <v>1</v>
      </c>
      <c r="F429" s="195" t="s">
        <v>366</v>
      </c>
      <c r="G429" s="14"/>
      <c r="H429" s="196">
        <v>36.960000000000001</v>
      </c>
      <c r="I429" s="197"/>
      <c r="J429" s="14"/>
      <c r="K429" s="14"/>
      <c r="L429" s="193"/>
      <c r="M429" s="198"/>
      <c r="N429" s="199"/>
      <c r="O429" s="199"/>
      <c r="P429" s="199"/>
      <c r="Q429" s="199"/>
      <c r="R429" s="199"/>
      <c r="S429" s="199"/>
      <c r="T429" s="20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4" t="s">
        <v>136</v>
      </c>
      <c r="AU429" s="194" t="s">
        <v>86</v>
      </c>
      <c r="AV429" s="14" t="s">
        <v>86</v>
      </c>
      <c r="AW429" s="14" t="s">
        <v>31</v>
      </c>
      <c r="AX429" s="14" t="s">
        <v>76</v>
      </c>
      <c r="AY429" s="194" t="s">
        <v>127</v>
      </c>
    </row>
    <row r="430" s="13" customFormat="1">
      <c r="A430" s="13"/>
      <c r="B430" s="185"/>
      <c r="C430" s="13"/>
      <c r="D430" s="186" t="s">
        <v>136</v>
      </c>
      <c r="E430" s="187" t="s">
        <v>1</v>
      </c>
      <c r="F430" s="188" t="s">
        <v>321</v>
      </c>
      <c r="G430" s="13"/>
      <c r="H430" s="187" t="s">
        <v>1</v>
      </c>
      <c r="I430" s="189"/>
      <c r="J430" s="13"/>
      <c r="K430" s="13"/>
      <c r="L430" s="185"/>
      <c r="M430" s="190"/>
      <c r="N430" s="191"/>
      <c r="O430" s="191"/>
      <c r="P430" s="191"/>
      <c r="Q430" s="191"/>
      <c r="R430" s="191"/>
      <c r="S430" s="191"/>
      <c r="T430" s="19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136</v>
      </c>
      <c r="AU430" s="187" t="s">
        <v>86</v>
      </c>
      <c r="AV430" s="13" t="s">
        <v>84</v>
      </c>
      <c r="AW430" s="13" t="s">
        <v>31</v>
      </c>
      <c r="AX430" s="13" t="s">
        <v>76</v>
      </c>
      <c r="AY430" s="187" t="s">
        <v>127</v>
      </c>
    </row>
    <row r="431" s="14" customFormat="1">
      <c r="A431" s="14"/>
      <c r="B431" s="193"/>
      <c r="C431" s="14"/>
      <c r="D431" s="186" t="s">
        <v>136</v>
      </c>
      <c r="E431" s="194" t="s">
        <v>1</v>
      </c>
      <c r="F431" s="195" t="s">
        <v>655</v>
      </c>
      <c r="G431" s="14"/>
      <c r="H431" s="196">
        <v>1.3</v>
      </c>
      <c r="I431" s="197"/>
      <c r="J431" s="14"/>
      <c r="K431" s="14"/>
      <c r="L431" s="193"/>
      <c r="M431" s="198"/>
      <c r="N431" s="199"/>
      <c r="O431" s="199"/>
      <c r="P431" s="199"/>
      <c r="Q431" s="199"/>
      <c r="R431" s="199"/>
      <c r="S431" s="199"/>
      <c r="T431" s="20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4" t="s">
        <v>136</v>
      </c>
      <c r="AU431" s="194" t="s">
        <v>86</v>
      </c>
      <c r="AV431" s="14" t="s">
        <v>86</v>
      </c>
      <c r="AW431" s="14" t="s">
        <v>31</v>
      </c>
      <c r="AX431" s="14" t="s">
        <v>76</v>
      </c>
      <c r="AY431" s="194" t="s">
        <v>127</v>
      </c>
    </row>
    <row r="432" s="15" customFormat="1">
      <c r="A432" s="15"/>
      <c r="B432" s="201"/>
      <c r="C432" s="15"/>
      <c r="D432" s="186" t="s">
        <v>136</v>
      </c>
      <c r="E432" s="202" t="s">
        <v>1</v>
      </c>
      <c r="F432" s="203" t="s">
        <v>143</v>
      </c>
      <c r="G432" s="15"/>
      <c r="H432" s="204">
        <v>38.259999999999998</v>
      </c>
      <c r="I432" s="205"/>
      <c r="J432" s="15"/>
      <c r="K432" s="15"/>
      <c r="L432" s="201"/>
      <c r="M432" s="206"/>
      <c r="N432" s="207"/>
      <c r="O432" s="207"/>
      <c r="P432" s="207"/>
      <c r="Q432" s="207"/>
      <c r="R432" s="207"/>
      <c r="S432" s="207"/>
      <c r="T432" s="20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02" t="s">
        <v>136</v>
      </c>
      <c r="AU432" s="202" t="s">
        <v>86</v>
      </c>
      <c r="AV432" s="15" t="s">
        <v>134</v>
      </c>
      <c r="AW432" s="15" t="s">
        <v>31</v>
      </c>
      <c r="AX432" s="15" t="s">
        <v>84</v>
      </c>
      <c r="AY432" s="202" t="s">
        <v>127</v>
      </c>
    </row>
    <row r="433" s="2" customFormat="1" ht="16.5" customHeight="1">
      <c r="A433" s="38"/>
      <c r="B433" s="171"/>
      <c r="C433" s="172" t="s">
        <v>656</v>
      </c>
      <c r="D433" s="172" t="s">
        <v>129</v>
      </c>
      <c r="E433" s="173" t="s">
        <v>657</v>
      </c>
      <c r="F433" s="174" t="s">
        <v>658</v>
      </c>
      <c r="G433" s="175" t="s">
        <v>211</v>
      </c>
      <c r="H433" s="176">
        <v>73.700000000000003</v>
      </c>
      <c r="I433" s="177"/>
      <c r="J433" s="178">
        <f>ROUND(I433*H433,2)</f>
        <v>0</v>
      </c>
      <c r="K433" s="174" t="s">
        <v>318</v>
      </c>
      <c r="L433" s="39"/>
      <c r="M433" s="179" t="s">
        <v>1</v>
      </c>
      <c r="N433" s="180" t="s">
        <v>41</v>
      </c>
      <c r="O433" s="77"/>
      <c r="P433" s="181">
        <f>O433*H433</f>
        <v>0</v>
      </c>
      <c r="Q433" s="181">
        <v>0</v>
      </c>
      <c r="R433" s="181">
        <f>Q433*H433</f>
        <v>0</v>
      </c>
      <c r="S433" s="181">
        <v>0.0025999999999999999</v>
      </c>
      <c r="T433" s="182">
        <f>S433*H433</f>
        <v>0.19161999999999999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83" t="s">
        <v>228</v>
      </c>
      <c r="AT433" s="183" t="s">
        <v>129</v>
      </c>
      <c r="AU433" s="183" t="s">
        <v>86</v>
      </c>
      <c r="AY433" s="19" t="s">
        <v>127</v>
      </c>
      <c r="BE433" s="184">
        <f>IF(N433="základní",J433,0)</f>
        <v>0</v>
      </c>
      <c r="BF433" s="184">
        <f>IF(N433="snížená",J433,0)</f>
        <v>0</v>
      </c>
      <c r="BG433" s="184">
        <f>IF(N433="zákl. přenesená",J433,0)</f>
        <v>0</v>
      </c>
      <c r="BH433" s="184">
        <f>IF(N433="sníž. přenesená",J433,0)</f>
        <v>0</v>
      </c>
      <c r="BI433" s="184">
        <f>IF(N433="nulová",J433,0)</f>
        <v>0</v>
      </c>
      <c r="BJ433" s="19" t="s">
        <v>84</v>
      </c>
      <c r="BK433" s="184">
        <f>ROUND(I433*H433,2)</f>
        <v>0</v>
      </c>
      <c r="BL433" s="19" t="s">
        <v>228</v>
      </c>
      <c r="BM433" s="183" t="s">
        <v>659</v>
      </c>
    </row>
    <row r="434" s="13" customFormat="1">
      <c r="A434" s="13"/>
      <c r="B434" s="185"/>
      <c r="C434" s="13"/>
      <c r="D434" s="186" t="s">
        <v>136</v>
      </c>
      <c r="E434" s="187" t="s">
        <v>1</v>
      </c>
      <c r="F434" s="188" t="s">
        <v>660</v>
      </c>
      <c r="G434" s="13"/>
      <c r="H434" s="187" t="s">
        <v>1</v>
      </c>
      <c r="I434" s="189"/>
      <c r="J434" s="13"/>
      <c r="K434" s="13"/>
      <c r="L434" s="185"/>
      <c r="M434" s="190"/>
      <c r="N434" s="191"/>
      <c r="O434" s="191"/>
      <c r="P434" s="191"/>
      <c r="Q434" s="191"/>
      <c r="R434" s="191"/>
      <c r="S434" s="191"/>
      <c r="T434" s="19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87" t="s">
        <v>136</v>
      </c>
      <c r="AU434" s="187" t="s">
        <v>86</v>
      </c>
      <c r="AV434" s="13" t="s">
        <v>84</v>
      </c>
      <c r="AW434" s="13" t="s">
        <v>31</v>
      </c>
      <c r="AX434" s="13" t="s">
        <v>76</v>
      </c>
      <c r="AY434" s="187" t="s">
        <v>127</v>
      </c>
    </row>
    <row r="435" s="14" customFormat="1">
      <c r="A435" s="14"/>
      <c r="B435" s="193"/>
      <c r="C435" s="14"/>
      <c r="D435" s="186" t="s">
        <v>136</v>
      </c>
      <c r="E435" s="194" t="s">
        <v>1</v>
      </c>
      <c r="F435" s="195" t="s">
        <v>661</v>
      </c>
      <c r="G435" s="14"/>
      <c r="H435" s="196">
        <v>62</v>
      </c>
      <c r="I435" s="197"/>
      <c r="J435" s="14"/>
      <c r="K435" s="14"/>
      <c r="L435" s="193"/>
      <c r="M435" s="198"/>
      <c r="N435" s="199"/>
      <c r="O435" s="199"/>
      <c r="P435" s="199"/>
      <c r="Q435" s="199"/>
      <c r="R435" s="199"/>
      <c r="S435" s="199"/>
      <c r="T435" s="20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94" t="s">
        <v>136</v>
      </c>
      <c r="AU435" s="194" t="s">
        <v>86</v>
      </c>
      <c r="AV435" s="14" t="s">
        <v>86</v>
      </c>
      <c r="AW435" s="14" t="s">
        <v>31</v>
      </c>
      <c r="AX435" s="14" t="s">
        <v>76</v>
      </c>
      <c r="AY435" s="194" t="s">
        <v>127</v>
      </c>
    </row>
    <row r="436" s="13" customFormat="1">
      <c r="A436" s="13"/>
      <c r="B436" s="185"/>
      <c r="C436" s="13"/>
      <c r="D436" s="186" t="s">
        <v>136</v>
      </c>
      <c r="E436" s="187" t="s">
        <v>1</v>
      </c>
      <c r="F436" s="188" t="s">
        <v>519</v>
      </c>
      <c r="G436" s="13"/>
      <c r="H436" s="187" t="s">
        <v>1</v>
      </c>
      <c r="I436" s="189"/>
      <c r="J436" s="13"/>
      <c r="K436" s="13"/>
      <c r="L436" s="185"/>
      <c r="M436" s="190"/>
      <c r="N436" s="191"/>
      <c r="O436" s="191"/>
      <c r="P436" s="191"/>
      <c r="Q436" s="191"/>
      <c r="R436" s="191"/>
      <c r="S436" s="191"/>
      <c r="T436" s="19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7" t="s">
        <v>136</v>
      </c>
      <c r="AU436" s="187" t="s">
        <v>86</v>
      </c>
      <c r="AV436" s="13" t="s">
        <v>84</v>
      </c>
      <c r="AW436" s="13" t="s">
        <v>31</v>
      </c>
      <c r="AX436" s="13" t="s">
        <v>76</v>
      </c>
      <c r="AY436" s="187" t="s">
        <v>127</v>
      </c>
    </row>
    <row r="437" s="14" customFormat="1">
      <c r="A437" s="14"/>
      <c r="B437" s="193"/>
      <c r="C437" s="14"/>
      <c r="D437" s="186" t="s">
        <v>136</v>
      </c>
      <c r="E437" s="194" t="s">
        <v>1</v>
      </c>
      <c r="F437" s="195" t="s">
        <v>662</v>
      </c>
      <c r="G437" s="14"/>
      <c r="H437" s="196">
        <v>11.699999999999999</v>
      </c>
      <c r="I437" s="197"/>
      <c r="J437" s="14"/>
      <c r="K437" s="14"/>
      <c r="L437" s="193"/>
      <c r="M437" s="198"/>
      <c r="N437" s="199"/>
      <c r="O437" s="199"/>
      <c r="P437" s="199"/>
      <c r="Q437" s="199"/>
      <c r="R437" s="199"/>
      <c r="S437" s="199"/>
      <c r="T437" s="20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194" t="s">
        <v>136</v>
      </c>
      <c r="AU437" s="194" t="s">
        <v>86</v>
      </c>
      <c r="AV437" s="14" t="s">
        <v>86</v>
      </c>
      <c r="AW437" s="14" t="s">
        <v>31</v>
      </c>
      <c r="AX437" s="14" t="s">
        <v>76</v>
      </c>
      <c r="AY437" s="194" t="s">
        <v>127</v>
      </c>
    </row>
    <row r="438" s="15" customFormat="1">
      <c r="A438" s="15"/>
      <c r="B438" s="201"/>
      <c r="C438" s="15"/>
      <c r="D438" s="186" t="s">
        <v>136</v>
      </c>
      <c r="E438" s="202" t="s">
        <v>1</v>
      </c>
      <c r="F438" s="203" t="s">
        <v>143</v>
      </c>
      <c r="G438" s="15"/>
      <c r="H438" s="204">
        <v>73.700000000000003</v>
      </c>
      <c r="I438" s="205"/>
      <c r="J438" s="15"/>
      <c r="K438" s="15"/>
      <c r="L438" s="201"/>
      <c r="M438" s="206"/>
      <c r="N438" s="207"/>
      <c r="O438" s="207"/>
      <c r="P438" s="207"/>
      <c r="Q438" s="207"/>
      <c r="R438" s="207"/>
      <c r="S438" s="207"/>
      <c r="T438" s="20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02" t="s">
        <v>136</v>
      </c>
      <c r="AU438" s="202" t="s">
        <v>86</v>
      </c>
      <c r="AV438" s="15" t="s">
        <v>134</v>
      </c>
      <c r="AW438" s="15" t="s">
        <v>31</v>
      </c>
      <c r="AX438" s="15" t="s">
        <v>84</v>
      </c>
      <c r="AY438" s="202" t="s">
        <v>127</v>
      </c>
    </row>
    <row r="439" s="2" customFormat="1" ht="16.5" customHeight="1">
      <c r="A439" s="38"/>
      <c r="B439" s="171"/>
      <c r="C439" s="172" t="s">
        <v>663</v>
      </c>
      <c r="D439" s="172" t="s">
        <v>129</v>
      </c>
      <c r="E439" s="173" t="s">
        <v>664</v>
      </c>
      <c r="F439" s="174" t="s">
        <v>665</v>
      </c>
      <c r="G439" s="175" t="s">
        <v>211</v>
      </c>
      <c r="H439" s="176">
        <v>43.899999999999999</v>
      </c>
      <c r="I439" s="177"/>
      <c r="J439" s="178">
        <f>ROUND(I439*H439,2)</f>
        <v>0</v>
      </c>
      <c r="K439" s="174" t="s">
        <v>318</v>
      </c>
      <c r="L439" s="39"/>
      <c r="M439" s="179" t="s">
        <v>1</v>
      </c>
      <c r="N439" s="180" t="s">
        <v>41</v>
      </c>
      <c r="O439" s="77"/>
      <c r="P439" s="181">
        <f>O439*H439</f>
        <v>0</v>
      </c>
      <c r="Q439" s="181">
        <v>0</v>
      </c>
      <c r="R439" s="181">
        <f>Q439*H439</f>
        <v>0</v>
      </c>
      <c r="S439" s="181">
        <v>0.0039399999999999999</v>
      </c>
      <c r="T439" s="182">
        <f>S439*H439</f>
        <v>0.17296599999999998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183" t="s">
        <v>228</v>
      </c>
      <c r="AT439" s="183" t="s">
        <v>129</v>
      </c>
      <c r="AU439" s="183" t="s">
        <v>86</v>
      </c>
      <c r="AY439" s="19" t="s">
        <v>127</v>
      </c>
      <c r="BE439" s="184">
        <f>IF(N439="základní",J439,0)</f>
        <v>0</v>
      </c>
      <c r="BF439" s="184">
        <f>IF(N439="snížená",J439,0)</f>
        <v>0</v>
      </c>
      <c r="BG439" s="184">
        <f>IF(N439="zákl. přenesená",J439,0)</f>
        <v>0</v>
      </c>
      <c r="BH439" s="184">
        <f>IF(N439="sníž. přenesená",J439,0)</f>
        <v>0</v>
      </c>
      <c r="BI439" s="184">
        <f>IF(N439="nulová",J439,0)</f>
        <v>0</v>
      </c>
      <c r="BJ439" s="19" t="s">
        <v>84</v>
      </c>
      <c r="BK439" s="184">
        <f>ROUND(I439*H439,2)</f>
        <v>0</v>
      </c>
      <c r="BL439" s="19" t="s">
        <v>228</v>
      </c>
      <c r="BM439" s="183" t="s">
        <v>666</v>
      </c>
    </row>
    <row r="440" s="13" customFormat="1">
      <c r="A440" s="13"/>
      <c r="B440" s="185"/>
      <c r="C440" s="13"/>
      <c r="D440" s="186" t="s">
        <v>136</v>
      </c>
      <c r="E440" s="187" t="s">
        <v>1</v>
      </c>
      <c r="F440" s="188" t="s">
        <v>667</v>
      </c>
      <c r="G440" s="13"/>
      <c r="H440" s="187" t="s">
        <v>1</v>
      </c>
      <c r="I440" s="189"/>
      <c r="J440" s="13"/>
      <c r="K440" s="13"/>
      <c r="L440" s="185"/>
      <c r="M440" s="190"/>
      <c r="N440" s="191"/>
      <c r="O440" s="191"/>
      <c r="P440" s="191"/>
      <c r="Q440" s="191"/>
      <c r="R440" s="191"/>
      <c r="S440" s="191"/>
      <c r="T440" s="19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7" t="s">
        <v>136</v>
      </c>
      <c r="AU440" s="187" t="s">
        <v>86</v>
      </c>
      <c r="AV440" s="13" t="s">
        <v>84</v>
      </c>
      <c r="AW440" s="13" t="s">
        <v>31</v>
      </c>
      <c r="AX440" s="13" t="s">
        <v>76</v>
      </c>
      <c r="AY440" s="187" t="s">
        <v>127</v>
      </c>
    </row>
    <row r="441" s="14" customFormat="1">
      <c r="A441" s="14"/>
      <c r="B441" s="193"/>
      <c r="C441" s="14"/>
      <c r="D441" s="186" t="s">
        <v>136</v>
      </c>
      <c r="E441" s="194" t="s">
        <v>1</v>
      </c>
      <c r="F441" s="195" t="s">
        <v>668</v>
      </c>
      <c r="G441" s="14"/>
      <c r="H441" s="196">
        <v>16.399999999999999</v>
      </c>
      <c r="I441" s="197"/>
      <c r="J441" s="14"/>
      <c r="K441" s="14"/>
      <c r="L441" s="193"/>
      <c r="M441" s="198"/>
      <c r="N441" s="199"/>
      <c r="O441" s="199"/>
      <c r="P441" s="199"/>
      <c r="Q441" s="199"/>
      <c r="R441" s="199"/>
      <c r="S441" s="199"/>
      <c r="T441" s="20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194" t="s">
        <v>136</v>
      </c>
      <c r="AU441" s="194" t="s">
        <v>86</v>
      </c>
      <c r="AV441" s="14" t="s">
        <v>86</v>
      </c>
      <c r="AW441" s="14" t="s">
        <v>31</v>
      </c>
      <c r="AX441" s="14" t="s">
        <v>76</v>
      </c>
      <c r="AY441" s="194" t="s">
        <v>127</v>
      </c>
    </row>
    <row r="442" s="13" customFormat="1">
      <c r="A442" s="13"/>
      <c r="B442" s="185"/>
      <c r="C442" s="13"/>
      <c r="D442" s="186" t="s">
        <v>136</v>
      </c>
      <c r="E442" s="187" t="s">
        <v>1</v>
      </c>
      <c r="F442" s="188" t="s">
        <v>669</v>
      </c>
      <c r="G442" s="13"/>
      <c r="H442" s="187" t="s">
        <v>1</v>
      </c>
      <c r="I442" s="189"/>
      <c r="J442" s="13"/>
      <c r="K442" s="13"/>
      <c r="L442" s="185"/>
      <c r="M442" s="190"/>
      <c r="N442" s="191"/>
      <c r="O442" s="191"/>
      <c r="P442" s="191"/>
      <c r="Q442" s="191"/>
      <c r="R442" s="191"/>
      <c r="S442" s="191"/>
      <c r="T442" s="19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7" t="s">
        <v>136</v>
      </c>
      <c r="AU442" s="187" t="s">
        <v>86</v>
      </c>
      <c r="AV442" s="13" t="s">
        <v>84</v>
      </c>
      <c r="AW442" s="13" t="s">
        <v>31</v>
      </c>
      <c r="AX442" s="13" t="s">
        <v>76</v>
      </c>
      <c r="AY442" s="187" t="s">
        <v>127</v>
      </c>
    </row>
    <row r="443" s="14" customFormat="1">
      <c r="A443" s="14"/>
      <c r="B443" s="193"/>
      <c r="C443" s="14"/>
      <c r="D443" s="186" t="s">
        <v>136</v>
      </c>
      <c r="E443" s="194" t="s">
        <v>1</v>
      </c>
      <c r="F443" s="195" t="s">
        <v>208</v>
      </c>
      <c r="G443" s="14"/>
      <c r="H443" s="196">
        <v>13</v>
      </c>
      <c r="I443" s="197"/>
      <c r="J443" s="14"/>
      <c r="K443" s="14"/>
      <c r="L443" s="193"/>
      <c r="M443" s="198"/>
      <c r="N443" s="199"/>
      <c r="O443" s="199"/>
      <c r="P443" s="199"/>
      <c r="Q443" s="199"/>
      <c r="R443" s="199"/>
      <c r="S443" s="199"/>
      <c r="T443" s="20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4" t="s">
        <v>136</v>
      </c>
      <c r="AU443" s="194" t="s">
        <v>86</v>
      </c>
      <c r="AV443" s="14" t="s">
        <v>86</v>
      </c>
      <c r="AW443" s="14" t="s">
        <v>31</v>
      </c>
      <c r="AX443" s="14" t="s">
        <v>76</v>
      </c>
      <c r="AY443" s="194" t="s">
        <v>127</v>
      </c>
    </row>
    <row r="444" s="13" customFormat="1">
      <c r="A444" s="13"/>
      <c r="B444" s="185"/>
      <c r="C444" s="13"/>
      <c r="D444" s="186" t="s">
        <v>136</v>
      </c>
      <c r="E444" s="187" t="s">
        <v>1</v>
      </c>
      <c r="F444" s="188" t="s">
        <v>670</v>
      </c>
      <c r="G444" s="13"/>
      <c r="H444" s="187" t="s">
        <v>1</v>
      </c>
      <c r="I444" s="189"/>
      <c r="J444" s="13"/>
      <c r="K444" s="13"/>
      <c r="L444" s="185"/>
      <c r="M444" s="190"/>
      <c r="N444" s="191"/>
      <c r="O444" s="191"/>
      <c r="P444" s="191"/>
      <c r="Q444" s="191"/>
      <c r="R444" s="191"/>
      <c r="S444" s="191"/>
      <c r="T444" s="19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7" t="s">
        <v>136</v>
      </c>
      <c r="AU444" s="187" t="s">
        <v>86</v>
      </c>
      <c r="AV444" s="13" t="s">
        <v>84</v>
      </c>
      <c r="AW444" s="13" t="s">
        <v>31</v>
      </c>
      <c r="AX444" s="13" t="s">
        <v>76</v>
      </c>
      <c r="AY444" s="187" t="s">
        <v>127</v>
      </c>
    </row>
    <row r="445" s="14" customFormat="1">
      <c r="A445" s="14"/>
      <c r="B445" s="193"/>
      <c r="C445" s="14"/>
      <c r="D445" s="186" t="s">
        <v>136</v>
      </c>
      <c r="E445" s="194" t="s">
        <v>1</v>
      </c>
      <c r="F445" s="195" t="s">
        <v>671</v>
      </c>
      <c r="G445" s="14"/>
      <c r="H445" s="196">
        <v>11.300000000000001</v>
      </c>
      <c r="I445" s="197"/>
      <c r="J445" s="14"/>
      <c r="K445" s="14"/>
      <c r="L445" s="193"/>
      <c r="M445" s="198"/>
      <c r="N445" s="199"/>
      <c r="O445" s="199"/>
      <c r="P445" s="199"/>
      <c r="Q445" s="199"/>
      <c r="R445" s="199"/>
      <c r="S445" s="199"/>
      <c r="T445" s="20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4" t="s">
        <v>136</v>
      </c>
      <c r="AU445" s="194" t="s">
        <v>86</v>
      </c>
      <c r="AV445" s="14" t="s">
        <v>86</v>
      </c>
      <c r="AW445" s="14" t="s">
        <v>31</v>
      </c>
      <c r="AX445" s="14" t="s">
        <v>76</v>
      </c>
      <c r="AY445" s="194" t="s">
        <v>127</v>
      </c>
    </row>
    <row r="446" s="13" customFormat="1">
      <c r="A446" s="13"/>
      <c r="B446" s="185"/>
      <c r="C446" s="13"/>
      <c r="D446" s="186" t="s">
        <v>136</v>
      </c>
      <c r="E446" s="187" t="s">
        <v>1</v>
      </c>
      <c r="F446" s="188" t="s">
        <v>519</v>
      </c>
      <c r="G446" s="13"/>
      <c r="H446" s="187" t="s">
        <v>1</v>
      </c>
      <c r="I446" s="189"/>
      <c r="J446" s="13"/>
      <c r="K446" s="13"/>
      <c r="L446" s="185"/>
      <c r="M446" s="190"/>
      <c r="N446" s="191"/>
      <c r="O446" s="191"/>
      <c r="P446" s="191"/>
      <c r="Q446" s="191"/>
      <c r="R446" s="191"/>
      <c r="S446" s="191"/>
      <c r="T446" s="19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136</v>
      </c>
      <c r="AU446" s="187" t="s">
        <v>86</v>
      </c>
      <c r="AV446" s="13" t="s">
        <v>84</v>
      </c>
      <c r="AW446" s="13" t="s">
        <v>31</v>
      </c>
      <c r="AX446" s="13" t="s">
        <v>76</v>
      </c>
      <c r="AY446" s="187" t="s">
        <v>127</v>
      </c>
    </row>
    <row r="447" s="14" customFormat="1">
      <c r="A447" s="14"/>
      <c r="B447" s="193"/>
      <c r="C447" s="14"/>
      <c r="D447" s="186" t="s">
        <v>136</v>
      </c>
      <c r="E447" s="194" t="s">
        <v>1</v>
      </c>
      <c r="F447" s="195" t="s">
        <v>672</v>
      </c>
      <c r="G447" s="14"/>
      <c r="H447" s="196">
        <v>3.2000000000000002</v>
      </c>
      <c r="I447" s="197"/>
      <c r="J447" s="14"/>
      <c r="K447" s="14"/>
      <c r="L447" s="193"/>
      <c r="M447" s="198"/>
      <c r="N447" s="199"/>
      <c r="O447" s="199"/>
      <c r="P447" s="199"/>
      <c r="Q447" s="199"/>
      <c r="R447" s="199"/>
      <c r="S447" s="199"/>
      <c r="T447" s="20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4" t="s">
        <v>136</v>
      </c>
      <c r="AU447" s="194" t="s">
        <v>86</v>
      </c>
      <c r="AV447" s="14" t="s">
        <v>86</v>
      </c>
      <c r="AW447" s="14" t="s">
        <v>31</v>
      </c>
      <c r="AX447" s="14" t="s">
        <v>76</v>
      </c>
      <c r="AY447" s="194" t="s">
        <v>127</v>
      </c>
    </row>
    <row r="448" s="16" customFormat="1">
      <c r="A448" s="16"/>
      <c r="B448" s="225"/>
      <c r="C448" s="16"/>
      <c r="D448" s="186" t="s">
        <v>136</v>
      </c>
      <c r="E448" s="226" t="s">
        <v>1</v>
      </c>
      <c r="F448" s="227" t="s">
        <v>378</v>
      </c>
      <c r="G448" s="16"/>
      <c r="H448" s="228">
        <v>43.899999999999999</v>
      </c>
      <c r="I448" s="229"/>
      <c r="J448" s="16"/>
      <c r="K448" s="16"/>
      <c r="L448" s="225"/>
      <c r="M448" s="230"/>
      <c r="N448" s="231"/>
      <c r="O448" s="231"/>
      <c r="P448" s="231"/>
      <c r="Q448" s="231"/>
      <c r="R448" s="231"/>
      <c r="S448" s="231"/>
      <c r="T448" s="232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26" t="s">
        <v>136</v>
      </c>
      <c r="AU448" s="226" t="s">
        <v>86</v>
      </c>
      <c r="AV448" s="16" t="s">
        <v>152</v>
      </c>
      <c r="AW448" s="16" t="s">
        <v>31</v>
      </c>
      <c r="AX448" s="16" t="s">
        <v>84</v>
      </c>
      <c r="AY448" s="226" t="s">
        <v>127</v>
      </c>
    </row>
    <row r="449" s="2" customFormat="1" ht="24.15" customHeight="1">
      <c r="A449" s="38"/>
      <c r="B449" s="171"/>
      <c r="C449" s="172" t="s">
        <v>673</v>
      </c>
      <c r="D449" s="172" t="s">
        <v>129</v>
      </c>
      <c r="E449" s="173" t="s">
        <v>674</v>
      </c>
      <c r="F449" s="174" t="s">
        <v>675</v>
      </c>
      <c r="G449" s="175" t="s">
        <v>211</v>
      </c>
      <c r="H449" s="176">
        <v>38</v>
      </c>
      <c r="I449" s="177"/>
      <c r="J449" s="178">
        <f>ROUND(I449*H449,2)</f>
        <v>0</v>
      </c>
      <c r="K449" s="174" t="s">
        <v>318</v>
      </c>
      <c r="L449" s="39"/>
      <c r="M449" s="179" t="s">
        <v>1</v>
      </c>
      <c r="N449" s="180" t="s">
        <v>41</v>
      </c>
      <c r="O449" s="77"/>
      <c r="P449" s="181">
        <f>O449*H449</f>
        <v>0</v>
      </c>
      <c r="Q449" s="181">
        <v>0</v>
      </c>
      <c r="R449" s="181">
        <f>Q449*H449</f>
        <v>0</v>
      </c>
      <c r="S449" s="181">
        <v>0</v>
      </c>
      <c r="T449" s="18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83" t="s">
        <v>228</v>
      </c>
      <c r="AT449" s="183" t="s">
        <v>129</v>
      </c>
      <c r="AU449" s="183" t="s">
        <v>86</v>
      </c>
      <c r="AY449" s="19" t="s">
        <v>127</v>
      </c>
      <c r="BE449" s="184">
        <f>IF(N449="základní",J449,0)</f>
        <v>0</v>
      </c>
      <c r="BF449" s="184">
        <f>IF(N449="snížená",J449,0)</f>
        <v>0</v>
      </c>
      <c r="BG449" s="184">
        <f>IF(N449="zákl. přenesená",J449,0)</f>
        <v>0</v>
      </c>
      <c r="BH449" s="184">
        <f>IF(N449="sníž. přenesená",J449,0)</f>
        <v>0</v>
      </c>
      <c r="BI449" s="184">
        <f>IF(N449="nulová",J449,0)</f>
        <v>0</v>
      </c>
      <c r="BJ449" s="19" t="s">
        <v>84</v>
      </c>
      <c r="BK449" s="184">
        <f>ROUND(I449*H449,2)</f>
        <v>0</v>
      </c>
      <c r="BL449" s="19" t="s">
        <v>228</v>
      </c>
      <c r="BM449" s="183" t="s">
        <v>676</v>
      </c>
    </row>
    <row r="450" s="13" customFormat="1">
      <c r="A450" s="13"/>
      <c r="B450" s="185"/>
      <c r="C450" s="13"/>
      <c r="D450" s="186" t="s">
        <v>136</v>
      </c>
      <c r="E450" s="187" t="s">
        <v>1</v>
      </c>
      <c r="F450" s="188" t="s">
        <v>677</v>
      </c>
      <c r="G450" s="13"/>
      <c r="H450" s="187" t="s">
        <v>1</v>
      </c>
      <c r="I450" s="189"/>
      <c r="J450" s="13"/>
      <c r="K450" s="13"/>
      <c r="L450" s="185"/>
      <c r="M450" s="190"/>
      <c r="N450" s="191"/>
      <c r="O450" s="191"/>
      <c r="P450" s="191"/>
      <c r="Q450" s="191"/>
      <c r="R450" s="191"/>
      <c r="S450" s="191"/>
      <c r="T450" s="19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87" t="s">
        <v>136</v>
      </c>
      <c r="AU450" s="187" t="s">
        <v>86</v>
      </c>
      <c r="AV450" s="13" t="s">
        <v>84</v>
      </c>
      <c r="AW450" s="13" t="s">
        <v>31</v>
      </c>
      <c r="AX450" s="13" t="s">
        <v>76</v>
      </c>
      <c r="AY450" s="187" t="s">
        <v>127</v>
      </c>
    </row>
    <row r="451" s="14" customFormat="1">
      <c r="A451" s="14"/>
      <c r="B451" s="193"/>
      <c r="C451" s="14"/>
      <c r="D451" s="186" t="s">
        <v>136</v>
      </c>
      <c r="E451" s="194" t="s">
        <v>1</v>
      </c>
      <c r="F451" s="195" t="s">
        <v>643</v>
      </c>
      <c r="G451" s="14"/>
      <c r="H451" s="196">
        <v>38</v>
      </c>
      <c r="I451" s="197"/>
      <c r="J451" s="14"/>
      <c r="K451" s="14"/>
      <c r="L451" s="193"/>
      <c r="M451" s="198"/>
      <c r="N451" s="199"/>
      <c r="O451" s="199"/>
      <c r="P451" s="199"/>
      <c r="Q451" s="199"/>
      <c r="R451" s="199"/>
      <c r="S451" s="199"/>
      <c r="T451" s="20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194" t="s">
        <v>136</v>
      </c>
      <c r="AU451" s="194" t="s">
        <v>86</v>
      </c>
      <c r="AV451" s="14" t="s">
        <v>86</v>
      </c>
      <c r="AW451" s="14" t="s">
        <v>31</v>
      </c>
      <c r="AX451" s="14" t="s">
        <v>84</v>
      </c>
      <c r="AY451" s="194" t="s">
        <v>127</v>
      </c>
    </row>
    <row r="452" s="2" customFormat="1" ht="33" customHeight="1">
      <c r="A452" s="38"/>
      <c r="B452" s="171"/>
      <c r="C452" s="172" t="s">
        <v>678</v>
      </c>
      <c r="D452" s="172" t="s">
        <v>129</v>
      </c>
      <c r="E452" s="173" t="s">
        <v>679</v>
      </c>
      <c r="F452" s="174" t="s">
        <v>680</v>
      </c>
      <c r="G452" s="175" t="s">
        <v>211</v>
      </c>
      <c r="H452" s="176">
        <v>41.799999999999997</v>
      </c>
      <c r="I452" s="177"/>
      <c r="J452" s="178">
        <f>ROUND(I452*H452,2)</f>
        <v>0</v>
      </c>
      <c r="K452" s="174" t="s">
        <v>318</v>
      </c>
      <c r="L452" s="39"/>
      <c r="M452" s="179" t="s">
        <v>1</v>
      </c>
      <c r="N452" s="180" t="s">
        <v>41</v>
      </c>
      <c r="O452" s="77"/>
      <c r="P452" s="181">
        <f>O452*H452</f>
        <v>0</v>
      </c>
      <c r="Q452" s="181">
        <v>0.0038400000000000001</v>
      </c>
      <c r="R452" s="181">
        <f>Q452*H452</f>
        <v>0.16051199999999999</v>
      </c>
      <c r="S452" s="181">
        <v>0</v>
      </c>
      <c r="T452" s="18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83" t="s">
        <v>228</v>
      </c>
      <c r="AT452" s="183" t="s">
        <v>129</v>
      </c>
      <c r="AU452" s="183" t="s">
        <v>86</v>
      </c>
      <c r="AY452" s="19" t="s">
        <v>127</v>
      </c>
      <c r="BE452" s="184">
        <f>IF(N452="základní",J452,0)</f>
        <v>0</v>
      </c>
      <c r="BF452" s="184">
        <f>IF(N452="snížená",J452,0)</f>
        <v>0</v>
      </c>
      <c r="BG452" s="184">
        <f>IF(N452="zákl. přenesená",J452,0)</f>
        <v>0</v>
      </c>
      <c r="BH452" s="184">
        <f>IF(N452="sníž. přenesená",J452,0)</f>
        <v>0</v>
      </c>
      <c r="BI452" s="184">
        <f>IF(N452="nulová",J452,0)</f>
        <v>0</v>
      </c>
      <c r="BJ452" s="19" t="s">
        <v>84</v>
      </c>
      <c r="BK452" s="184">
        <f>ROUND(I452*H452,2)</f>
        <v>0</v>
      </c>
      <c r="BL452" s="19" t="s">
        <v>228</v>
      </c>
      <c r="BM452" s="183" t="s">
        <v>681</v>
      </c>
    </row>
    <row r="453" s="13" customFormat="1">
      <c r="A453" s="13"/>
      <c r="B453" s="185"/>
      <c r="C453" s="13"/>
      <c r="D453" s="186" t="s">
        <v>136</v>
      </c>
      <c r="E453" s="187" t="s">
        <v>1</v>
      </c>
      <c r="F453" s="188" t="s">
        <v>642</v>
      </c>
      <c r="G453" s="13"/>
      <c r="H453" s="187" t="s">
        <v>1</v>
      </c>
      <c r="I453" s="189"/>
      <c r="J453" s="13"/>
      <c r="K453" s="13"/>
      <c r="L453" s="185"/>
      <c r="M453" s="190"/>
      <c r="N453" s="191"/>
      <c r="O453" s="191"/>
      <c r="P453" s="191"/>
      <c r="Q453" s="191"/>
      <c r="R453" s="191"/>
      <c r="S453" s="191"/>
      <c r="T453" s="19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7" t="s">
        <v>136</v>
      </c>
      <c r="AU453" s="187" t="s">
        <v>86</v>
      </c>
      <c r="AV453" s="13" t="s">
        <v>84</v>
      </c>
      <c r="AW453" s="13" t="s">
        <v>31</v>
      </c>
      <c r="AX453" s="13" t="s">
        <v>76</v>
      </c>
      <c r="AY453" s="187" t="s">
        <v>127</v>
      </c>
    </row>
    <row r="454" s="14" customFormat="1">
      <c r="A454" s="14"/>
      <c r="B454" s="193"/>
      <c r="C454" s="14"/>
      <c r="D454" s="186" t="s">
        <v>136</v>
      </c>
      <c r="E454" s="194" t="s">
        <v>1</v>
      </c>
      <c r="F454" s="195" t="s">
        <v>682</v>
      </c>
      <c r="G454" s="14"/>
      <c r="H454" s="196">
        <v>41.799999999999997</v>
      </c>
      <c r="I454" s="197"/>
      <c r="J454" s="14"/>
      <c r="K454" s="14"/>
      <c r="L454" s="193"/>
      <c r="M454" s="198"/>
      <c r="N454" s="199"/>
      <c r="O454" s="199"/>
      <c r="P454" s="199"/>
      <c r="Q454" s="199"/>
      <c r="R454" s="199"/>
      <c r="S454" s="199"/>
      <c r="T454" s="20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94" t="s">
        <v>136</v>
      </c>
      <c r="AU454" s="194" t="s">
        <v>86</v>
      </c>
      <c r="AV454" s="14" t="s">
        <v>86</v>
      </c>
      <c r="AW454" s="14" t="s">
        <v>31</v>
      </c>
      <c r="AX454" s="14" t="s">
        <v>84</v>
      </c>
      <c r="AY454" s="194" t="s">
        <v>127</v>
      </c>
    </row>
    <row r="455" s="2" customFormat="1" ht="24.15" customHeight="1">
      <c r="A455" s="38"/>
      <c r="B455" s="171"/>
      <c r="C455" s="172" t="s">
        <v>683</v>
      </c>
      <c r="D455" s="172" t="s">
        <v>129</v>
      </c>
      <c r="E455" s="173" t="s">
        <v>684</v>
      </c>
      <c r="F455" s="174" t="s">
        <v>685</v>
      </c>
      <c r="G455" s="175" t="s">
        <v>211</v>
      </c>
      <c r="H455" s="176">
        <v>1.4299999999999999</v>
      </c>
      <c r="I455" s="177"/>
      <c r="J455" s="178">
        <f>ROUND(I455*H455,2)</f>
        <v>0</v>
      </c>
      <c r="K455" s="174" t="s">
        <v>318</v>
      </c>
      <c r="L455" s="39"/>
      <c r="M455" s="179" t="s">
        <v>1</v>
      </c>
      <c r="N455" s="180" t="s">
        <v>41</v>
      </c>
      <c r="O455" s="77"/>
      <c r="P455" s="181">
        <f>O455*H455</f>
        <v>0</v>
      </c>
      <c r="Q455" s="181">
        <v>0.0042700000000000004</v>
      </c>
      <c r="R455" s="181">
        <f>Q455*H455</f>
        <v>0.0061061000000000006</v>
      </c>
      <c r="S455" s="181">
        <v>0</v>
      </c>
      <c r="T455" s="18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83" t="s">
        <v>228</v>
      </c>
      <c r="AT455" s="183" t="s">
        <v>129</v>
      </c>
      <c r="AU455" s="183" t="s">
        <v>86</v>
      </c>
      <c r="AY455" s="19" t="s">
        <v>127</v>
      </c>
      <c r="BE455" s="184">
        <f>IF(N455="základní",J455,0)</f>
        <v>0</v>
      </c>
      <c r="BF455" s="184">
        <f>IF(N455="snížená",J455,0)</f>
        <v>0</v>
      </c>
      <c r="BG455" s="184">
        <f>IF(N455="zákl. přenesená",J455,0)</f>
        <v>0</v>
      </c>
      <c r="BH455" s="184">
        <f>IF(N455="sníž. přenesená",J455,0)</f>
        <v>0</v>
      </c>
      <c r="BI455" s="184">
        <f>IF(N455="nulová",J455,0)</f>
        <v>0</v>
      </c>
      <c r="BJ455" s="19" t="s">
        <v>84</v>
      </c>
      <c r="BK455" s="184">
        <f>ROUND(I455*H455,2)</f>
        <v>0</v>
      </c>
      <c r="BL455" s="19" t="s">
        <v>228</v>
      </c>
      <c r="BM455" s="183" t="s">
        <v>686</v>
      </c>
    </row>
    <row r="456" s="13" customFormat="1">
      <c r="A456" s="13"/>
      <c r="B456" s="185"/>
      <c r="C456" s="13"/>
      <c r="D456" s="186" t="s">
        <v>136</v>
      </c>
      <c r="E456" s="187" t="s">
        <v>1</v>
      </c>
      <c r="F456" s="188" t="s">
        <v>687</v>
      </c>
      <c r="G456" s="13"/>
      <c r="H456" s="187" t="s">
        <v>1</v>
      </c>
      <c r="I456" s="189"/>
      <c r="J456" s="13"/>
      <c r="K456" s="13"/>
      <c r="L456" s="185"/>
      <c r="M456" s="190"/>
      <c r="N456" s="191"/>
      <c r="O456" s="191"/>
      <c r="P456" s="191"/>
      <c r="Q456" s="191"/>
      <c r="R456" s="191"/>
      <c r="S456" s="191"/>
      <c r="T456" s="19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7" t="s">
        <v>136</v>
      </c>
      <c r="AU456" s="187" t="s">
        <v>86</v>
      </c>
      <c r="AV456" s="13" t="s">
        <v>84</v>
      </c>
      <c r="AW456" s="13" t="s">
        <v>31</v>
      </c>
      <c r="AX456" s="13" t="s">
        <v>76</v>
      </c>
      <c r="AY456" s="187" t="s">
        <v>127</v>
      </c>
    </row>
    <row r="457" s="14" customFormat="1">
      <c r="A457" s="14"/>
      <c r="B457" s="193"/>
      <c r="C457" s="14"/>
      <c r="D457" s="186" t="s">
        <v>136</v>
      </c>
      <c r="E457" s="194" t="s">
        <v>1</v>
      </c>
      <c r="F457" s="195" t="s">
        <v>688</v>
      </c>
      <c r="G457" s="14"/>
      <c r="H457" s="196">
        <v>1.4299999999999999</v>
      </c>
      <c r="I457" s="197"/>
      <c r="J457" s="14"/>
      <c r="K457" s="14"/>
      <c r="L457" s="193"/>
      <c r="M457" s="198"/>
      <c r="N457" s="199"/>
      <c r="O457" s="199"/>
      <c r="P457" s="199"/>
      <c r="Q457" s="199"/>
      <c r="R457" s="199"/>
      <c r="S457" s="199"/>
      <c r="T457" s="20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4" t="s">
        <v>136</v>
      </c>
      <c r="AU457" s="194" t="s">
        <v>86</v>
      </c>
      <c r="AV457" s="14" t="s">
        <v>86</v>
      </c>
      <c r="AW457" s="14" t="s">
        <v>31</v>
      </c>
      <c r="AX457" s="14" t="s">
        <v>84</v>
      </c>
      <c r="AY457" s="194" t="s">
        <v>127</v>
      </c>
    </row>
    <row r="458" s="2" customFormat="1" ht="24.15" customHeight="1">
      <c r="A458" s="38"/>
      <c r="B458" s="171"/>
      <c r="C458" s="172" t="s">
        <v>689</v>
      </c>
      <c r="D458" s="172" t="s">
        <v>129</v>
      </c>
      <c r="E458" s="173" t="s">
        <v>690</v>
      </c>
      <c r="F458" s="174" t="s">
        <v>691</v>
      </c>
      <c r="G458" s="175" t="s">
        <v>211</v>
      </c>
      <c r="H458" s="176">
        <v>67.540000000000006</v>
      </c>
      <c r="I458" s="177"/>
      <c r="J458" s="178">
        <f>ROUND(I458*H458,2)</f>
        <v>0</v>
      </c>
      <c r="K458" s="174" t="s">
        <v>318</v>
      </c>
      <c r="L458" s="39"/>
      <c r="M458" s="179" t="s">
        <v>1</v>
      </c>
      <c r="N458" s="180" t="s">
        <v>41</v>
      </c>
      <c r="O458" s="77"/>
      <c r="P458" s="181">
        <f>O458*H458</f>
        <v>0</v>
      </c>
      <c r="Q458" s="181">
        <v>0.0017099999999999999</v>
      </c>
      <c r="R458" s="181">
        <f>Q458*H458</f>
        <v>0.11549340000000001</v>
      </c>
      <c r="S458" s="181">
        <v>0</v>
      </c>
      <c r="T458" s="18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83" t="s">
        <v>228</v>
      </c>
      <c r="AT458" s="183" t="s">
        <v>129</v>
      </c>
      <c r="AU458" s="183" t="s">
        <v>86</v>
      </c>
      <c r="AY458" s="19" t="s">
        <v>127</v>
      </c>
      <c r="BE458" s="184">
        <f>IF(N458="základní",J458,0)</f>
        <v>0</v>
      </c>
      <c r="BF458" s="184">
        <f>IF(N458="snížená",J458,0)</f>
        <v>0</v>
      </c>
      <c r="BG458" s="184">
        <f>IF(N458="zákl. přenesená",J458,0)</f>
        <v>0</v>
      </c>
      <c r="BH458" s="184">
        <f>IF(N458="sníž. přenesená",J458,0)</f>
        <v>0</v>
      </c>
      <c r="BI458" s="184">
        <f>IF(N458="nulová",J458,0)</f>
        <v>0</v>
      </c>
      <c r="BJ458" s="19" t="s">
        <v>84</v>
      </c>
      <c r="BK458" s="184">
        <f>ROUND(I458*H458,2)</f>
        <v>0</v>
      </c>
      <c r="BL458" s="19" t="s">
        <v>228</v>
      </c>
      <c r="BM458" s="183" t="s">
        <v>692</v>
      </c>
    </row>
    <row r="459" s="13" customFormat="1">
      <c r="A459" s="13"/>
      <c r="B459" s="185"/>
      <c r="C459" s="13"/>
      <c r="D459" s="186" t="s">
        <v>136</v>
      </c>
      <c r="E459" s="187" t="s">
        <v>1</v>
      </c>
      <c r="F459" s="188" t="s">
        <v>693</v>
      </c>
      <c r="G459" s="13"/>
      <c r="H459" s="187" t="s">
        <v>1</v>
      </c>
      <c r="I459" s="189"/>
      <c r="J459" s="13"/>
      <c r="K459" s="13"/>
      <c r="L459" s="185"/>
      <c r="M459" s="190"/>
      <c r="N459" s="191"/>
      <c r="O459" s="191"/>
      <c r="P459" s="191"/>
      <c r="Q459" s="191"/>
      <c r="R459" s="191"/>
      <c r="S459" s="191"/>
      <c r="T459" s="19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7" t="s">
        <v>136</v>
      </c>
      <c r="AU459" s="187" t="s">
        <v>86</v>
      </c>
      <c r="AV459" s="13" t="s">
        <v>84</v>
      </c>
      <c r="AW459" s="13" t="s">
        <v>31</v>
      </c>
      <c r="AX459" s="13" t="s">
        <v>76</v>
      </c>
      <c r="AY459" s="187" t="s">
        <v>127</v>
      </c>
    </row>
    <row r="460" s="14" customFormat="1">
      <c r="A460" s="14"/>
      <c r="B460" s="193"/>
      <c r="C460" s="14"/>
      <c r="D460" s="186" t="s">
        <v>136</v>
      </c>
      <c r="E460" s="194" t="s">
        <v>1</v>
      </c>
      <c r="F460" s="195" t="s">
        <v>694</v>
      </c>
      <c r="G460" s="14"/>
      <c r="H460" s="196">
        <v>29.699999999999999</v>
      </c>
      <c r="I460" s="197"/>
      <c r="J460" s="14"/>
      <c r="K460" s="14"/>
      <c r="L460" s="193"/>
      <c r="M460" s="198"/>
      <c r="N460" s="199"/>
      <c r="O460" s="199"/>
      <c r="P460" s="199"/>
      <c r="Q460" s="199"/>
      <c r="R460" s="199"/>
      <c r="S460" s="199"/>
      <c r="T460" s="20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194" t="s">
        <v>136</v>
      </c>
      <c r="AU460" s="194" t="s">
        <v>86</v>
      </c>
      <c r="AV460" s="14" t="s">
        <v>86</v>
      </c>
      <c r="AW460" s="14" t="s">
        <v>31</v>
      </c>
      <c r="AX460" s="14" t="s">
        <v>76</v>
      </c>
      <c r="AY460" s="194" t="s">
        <v>127</v>
      </c>
    </row>
    <row r="461" s="14" customFormat="1">
      <c r="A461" s="14"/>
      <c r="B461" s="193"/>
      <c r="C461" s="14"/>
      <c r="D461" s="186" t="s">
        <v>136</v>
      </c>
      <c r="E461" s="194" t="s">
        <v>1</v>
      </c>
      <c r="F461" s="195" t="s">
        <v>694</v>
      </c>
      <c r="G461" s="14"/>
      <c r="H461" s="196">
        <v>29.699999999999999</v>
      </c>
      <c r="I461" s="197"/>
      <c r="J461" s="14"/>
      <c r="K461" s="14"/>
      <c r="L461" s="193"/>
      <c r="M461" s="198"/>
      <c r="N461" s="199"/>
      <c r="O461" s="199"/>
      <c r="P461" s="199"/>
      <c r="Q461" s="199"/>
      <c r="R461" s="199"/>
      <c r="S461" s="199"/>
      <c r="T461" s="20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4" t="s">
        <v>136</v>
      </c>
      <c r="AU461" s="194" t="s">
        <v>86</v>
      </c>
      <c r="AV461" s="14" t="s">
        <v>86</v>
      </c>
      <c r="AW461" s="14" t="s">
        <v>31</v>
      </c>
      <c r="AX461" s="14" t="s">
        <v>76</v>
      </c>
      <c r="AY461" s="194" t="s">
        <v>127</v>
      </c>
    </row>
    <row r="462" s="13" customFormat="1">
      <c r="A462" s="13"/>
      <c r="B462" s="185"/>
      <c r="C462" s="13"/>
      <c r="D462" s="186" t="s">
        <v>136</v>
      </c>
      <c r="E462" s="187" t="s">
        <v>1</v>
      </c>
      <c r="F462" s="188" t="s">
        <v>519</v>
      </c>
      <c r="G462" s="13"/>
      <c r="H462" s="187" t="s">
        <v>1</v>
      </c>
      <c r="I462" s="189"/>
      <c r="J462" s="13"/>
      <c r="K462" s="13"/>
      <c r="L462" s="185"/>
      <c r="M462" s="190"/>
      <c r="N462" s="191"/>
      <c r="O462" s="191"/>
      <c r="P462" s="191"/>
      <c r="Q462" s="191"/>
      <c r="R462" s="191"/>
      <c r="S462" s="191"/>
      <c r="T462" s="19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7" t="s">
        <v>136</v>
      </c>
      <c r="AU462" s="187" t="s">
        <v>86</v>
      </c>
      <c r="AV462" s="13" t="s">
        <v>84</v>
      </c>
      <c r="AW462" s="13" t="s">
        <v>31</v>
      </c>
      <c r="AX462" s="13" t="s">
        <v>76</v>
      </c>
      <c r="AY462" s="187" t="s">
        <v>127</v>
      </c>
    </row>
    <row r="463" s="14" customFormat="1">
      <c r="A463" s="14"/>
      <c r="B463" s="193"/>
      <c r="C463" s="14"/>
      <c r="D463" s="186" t="s">
        <v>136</v>
      </c>
      <c r="E463" s="194" t="s">
        <v>1</v>
      </c>
      <c r="F463" s="195" t="s">
        <v>695</v>
      </c>
      <c r="G463" s="14"/>
      <c r="H463" s="196">
        <v>5.2800000000000002</v>
      </c>
      <c r="I463" s="197"/>
      <c r="J463" s="14"/>
      <c r="K463" s="14"/>
      <c r="L463" s="193"/>
      <c r="M463" s="198"/>
      <c r="N463" s="199"/>
      <c r="O463" s="199"/>
      <c r="P463" s="199"/>
      <c r="Q463" s="199"/>
      <c r="R463" s="199"/>
      <c r="S463" s="199"/>
      <c r="T463" s="20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194" t="s">
        <v>136</v>
      </c>
      <c r="AU463" s="194" t="s">
        <v>86</v>
      </c>
      <c r="AV463" s="14" t="s">
        <v>86</v>
      </c>
      <c r="AW463" s="14" t="s">
        <v>31</v>
      </c>
      <c r="AX463" s="14" t="s">
        <v>76</v>
      </c>
      <c r="AY463" s="194" t="s">
        <v>127</v>
      </c>
    </row>
    <row r="464" s="13" customFormat="1">
      <c r="A464" s="13"/>
      <c r="B464" s="185"/>
      <c r="C464" s="13"/>
      <c r="D464" s="186" t="s">
        <v>136</v>
      </c>
      <c r="E464" s="187" t="s">
        <v>1</v>
      </c>
      <c r="F464" s="188" t="s">
        <v>696</v>
      </c>
      <c r="G464" s="13"/>
      <c r="H464" s="187" t="s">
        <v>1</v>
      </c>
      <c r="I464" s="189"/>
      <c r="J464" s="13"/>
      <c r="K464" s="13"/>
      <c r="L464" s="185"/>
      <c r="M464" s="190"/>
      <c r="N464" s="191"/>
      <c r="O464" s="191"/>
      <c r="P464" s="191"/>
      <c r="Q464" s="191"/>
      <c r="R464" s="191"/>
      <c r="S464" s="191"/>
      <c r="T464" s="19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7" t="s">
        <v>136</v>
      </c>
      <c r="AU464" s="187" t="s">
        <v>86</v>
      </c>
      <c r="AV464" s="13" t="s">
        <v>84</v>
      </c>
      <c r="AW464" s="13" t="s">
        <v>31</v>
      </c>
      <c r="AX464" s="13" t="s">
        <v>76</v>
      </c>
      <c r="AY464" s="187" t="s">
        <v>127</v>
      </c>
    </row>
    <row r="465" s="14" customFormat="1">
      <c r="A465" s="14"/>
      <c r="B465" s="193"/>
      <c r="C465" s="14"/>
      <c r="D465" s="186" t="s">
        <v>136</v>
      </c>
      <c r="E465" s="194" t="s">
        <v>1</v>
      </c>
      <c r="F465" s="195" t="s">
        <v>697</v>
      </c>
      <c r="G465" s="14"/>
      <c r="H465" s="196">
        <v>2.8599999999999999</v>
      </c>
      <c r="I465" s="197"/>
      <c r="J465" s="14"/>
      <c r="K465" s="14"/>
      <c r="L465" s="193"/>
      <c r="M465" s="198"/>
      <c r="N465" s="199"/>
      <c r="O465" s="199"/>
      <c r="P465" s="199"/>
      <c r="Q465" s="199"/>
      <c r="R465" s="199"/>
      <c r="S465" s="199"/>
      <c r="T465" s="20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194" t="s">
        <v>136</v>
      </c>
      <c r="AU465" s="194" t="s">
        <v>86</v>
      </c>
      <c r="AV465" s="14" t="s">
        <v>86</v>
      </c>
      <c r="AW465" s="14" t="s">
        <v>31</v>
      </c>
      <c r="AX465" s="14" t="s">
        <v>76</v>
      </c>
      <c r="AY465" s="194" t="s">
        <v>127</v>
      </c>
    </row>
    <row r="466" s="15" customFormat="1">
      <c r="A466" s="15"/>
      <c r="B466" s="201"/>
      <c r="C466" s="15"/>
      <c r="D466" s="186" t="s">
        <v>136</v>
      </c>
      <c r="E466" s="202" t="s">
        <v>1</v>
      </c>
      <c r="F466" s="203" t="s">
        <v>143</v>
      </c>
      <c r="G466" s="15"/>
      <c r="H466" s="204">
        <v>67.540000000000006</v>
      </c>
      <c r="I466" s="205"/>
      <c r="J466" s="15"/>
      <c r="K466" s="15"/>
      <c r="L466" s="201"/>
      <c r="M466" s="206"/>
      <c r="N466" s="207"/>
      <c r="O466" s="207"/>
      <c r="P466" s="207"/>
      <c r="Q466" s="207"/>
      <c r="R466" s="207"/>
      <c r="S466" s="207"/>
      <c r="T466" s="20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02" t="s">
        <v>136</v>
      </c>
      <c r="AU466" s="202" t="s">
        <v>86</v>
      </c>
      <c r="AV466" s="15" t="s">
        <v>134</v>
      </c>
      <c r="AW466" s="15" t="s">
        <v>31</v>
      </c>
      <c r="AX466" s="15" t="s">
        <v>84</v>
      </c>
      <c r="AY466" s="202" t="s">
        <v>127</v>
      </c>
    </row>
    <row r="467" s="2" customFormat="1" ht="24.15" customHeight="1">
      <c r="A467" s="38"/>
      <c r="B467" s="171"/>
      <c r="C467" s="172" t="s">
        <v>698</v>
      </c>
      <c r="D467" s="172" t="s">
        <v>129</v>
      </c>
      <c r="E467" s="173" t="s">
        <v>699</v>
      </c>
      <c r="F467" s="174" t="s">
        <v>700</v>
      </c>
      <c r="G467" s="175" t="s">
        <v>211</v>
      </c>
      <c r="H467" s="176">
        <v>81.069999999999993</v>
      </c>
      <c r="I467" s="177"/>
      <c r="J467" s="178">
        <f>ROUND(I467*H467,2)</f>
        <v>0</v>
      </c>
      <c r="K467" s="174" t="s">
        <v>318</v>
      </c>
      <c r="L467" s="39"/>
      <c r="M467" s="179" t="s">
        <v>1</v>
      </c>
      <c r="N467" s="180" t="s">
        <v>41</v>
      </c>
      <c r="O467" s="77"/>
      <c r="P467" s="181">
        <f>O467*H467</f>
        <v>0</v>
      </c>
      <c r="Q467" s="181">
        <v>0.0032200000000000002</v>
      </c>
      <c r="R467" s="181">
        <f>Q467*H467</f>
        <v>0.26104539999999998</v>
      </c>
      <c r="S467" s="181">
        <v>0</v>
      </c>
      <c r="T467" s="18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83" t="s">
        <v>228</v>
      </c>
      <c r="AT467" s="183" t="s">
        <v>129</v>
      </c>
      <c r="AU467" s="183" t="s">
        <v>86</v>
      </c>
      <c r="AY467" s="19" t="s">
        <v>127</v>
      </c>
      <c r="BE467" s="184">
        <f>IF(N467="základní",J467,0)</f>
        <v>0</v>
      </c>
      <c r="BF467" s="184">
        <f>IF(N467="snížená",J467,0)</f>
        <v>0</v>
      </c>
      <c r="BG467" s="184">
        <f>IF(N467="zákl. přenesená",J467,0)</f>
        <v>0</v>
      </c>
      <c r="BH467" s="184">
        <f>IF(N467="sníž. přenesená",J467,0)</f>
        <v>0</v>
      </c>
      <c r="BI467" s="184">
        <f>IF(N467="nulová",J467,0)</f>
        <v>0</v>
      </c>
      <c r="BJ467" s="19" t="s">
        <v>84</v>
      </c>
      <c r="BK467" s="184">
        <f>ROUND(I467*H467,2)</f>
        <v>0</v>
      </c>
      <c r="BL467" s="19" t="s">
        <v>228</v>
      </c>
      <c r="BM467" s="183" t="s">
        <v>701</v>
      </c>
    </row>
    <row r="468" s="13" customFormat="1">
      <c r="A468" s="13"/>
      <c r="B468" s="185"/>
      <c r="C468" s="13"/>
      <c r="D468" s="186" t="s">
        <v>136</v>
      </c>
      <c r="E468" s="187" t="s">
        <v>1</v>
      </c>
      <c r="F468" s="188" t="s">
        <v>660</v>
      </c>
      <c r="G468" s="13"/>
      <c r="H468" s="187" t="s">
        <v>1</v>
      </c>
      <c r="I468" s="189"/>
      <c r="J468" s="13"/>
      <c r="K468" s="13"/>
      <c r="L468" s="185"/>
      <c r="M468" s="190"/>
      <c r="N468" s="191"/>
      <c r="O468" s="191"/>
      <c r="P468" s="191"/>
      <c r="Q468" s="191"/>
      <c r="R468" s="191"/>
      <c r="S468" s="191"/>
      <c r="T468" s="19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87" t="s">
        <v>136</v>
      </c>
      <c r="AU468" s="187" t="s">
        <v>86</v>
      </c>
      <c r="AV468" s="13" t="s">
        <v>84</v>
      </c>
      <c r="AW468" s="13" t="s">
        <v>31</v>
      </c>
      <c r="AX468" s="13" t="s">
        <v>76</v>
      </c>
      <c r="AY468" s="187" t="s">
        <v>127</v>
      </c>
    </row>
    <row r="469" s="14" customFormat="1">
      <c r="A469" s="14"/>
      <c r="B469" s="193"/>
      <c r="C469" s="14"/>
      <c r="D469" s="186" t="s">
        <v>136</v>
      </c>
      <c r="E469" s="194" t="s">
        <v>1</v>
      </c>
      <c r="F469" s="195" t="s">
        <v>702</v>
      </c>
      <c r="G469" s="14"/>
      <c r="H469" s="196">
        <v>68.200000000000003</v>
      </c>
      <c r="I469" s="197"/>
      <c r="J469" s="14"/>
      <c r="K469" s="14"/>
      <c r="L469" s="193"/>
      <c r="M469" s="198"/>
      <c r="N469" s="199"/>
      <c r="O469" s="199"/>
      <c r="P469" s="199"/>
      <c r="Q469" s="199"/>
      <c r="R469" s="199"/>
      <c r="S469" s="199"/>
      <c r="T469" s="20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94" t="s">
        <v>136</v>
      </c>
      <c r="AU469" s="194" t="s">
        <v>86</v>
      </c>
      <c r="AV469" s="14" t="s">
        <v>86</v>
      </c>
      <c r="AW469" s="14" t="s">
        <v>31</v>
      </c>
      <c r="AX469" s="14" t="s">
        <v>76</v>
      </c>
      <c r="AY469" s="194" t="s">
        <v>127</v>
      </c>
    </row>
    <row r="470" s="13" customFormat="1">
      <c r="A470" s="13"/>
      <c r="B470" s="185"/>
      <c r="C470" s="13"/>
      <c r="D470" s="186" t="s">
        <v>136</v>
      </c>
      <c r="E470" s="187" t="s">
        <v>1</v>
      </c>
      <c r="F470" s="188" t="s">
        <v>519</v>
      </c>
      <c r="G470" s="13"/>
      <c r="H470" s="187" t="s">
        <v>1</v>
      </c>
      <c r="I470" s="189"/>
      <c r="J470" s="13"/>
      <c r="K470" s="13"/>
      <c r="L470" s="185"/>
      <c r="M470" s="190"/>
      <c r="N470" s="191"/>
      <c r="O470" s="191"/>
      <c r="P470" s="191"/>
      <c r="Q470" s="191"/>
      <c r="R470" s="191"/>
      <c r="S470" s="191"/>
      <c r="T470" s="19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7" t="s">
        <v>136</v>
      </c>
      <c r="AU470" s="187" t="s">
        <v>86</v>
      </c>
      <c r="AV470" s="13" t="s">
        <v>84</v>
      </c>
      <c r="AW470" s="13" t="s">
        <v>31</v>
      </c>
      <c r="AX470" s="13" t="s">
        <v>76</v>
      </c>
      <c r="AY470" s="187" t="s">
        <v>127</v>
      </c>
    </row>
    <row r="471" s="14" customFormat="1">
      <c r="A471" s="14"/>
      <c r="B471" s="193"/>
      <c r="C471" s="14"/>
      <c r="D471" s="186" t="s">
        <v>136</v>
      </c>
      <c r="E471" s="194" t="s">
        <v>1</v>
      </c>
      <c r="F471" s="195" t="s">
        <v>703</v>
      </c>
      <c r="G471" s="14"/>
      <c r="H471" s="196">
        <v>12.869999999999999</v>
      </c>
      <c r="I471" s="197"/>
      <c r="J471" s="14"/>
      <c r="K471" s="14"/>
      <c r="L471" s="193"/>
      <c r="M471" s="198"/>
      <c r="N471" s="199"/>
      <c r="O471" s="199"/>
      <c r="P471" s="199"/>
      <c r="Q471" s="199"/>
      <c r="R471" s="199"/>
      <c r="S471" s="199"/>
      <c r="T471" s="20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94" t="s">
        <v>136</v>
      </c>
      <c r="AU471" s="194" t="s">
        <v>86</v>
      </c>
      <c r="AV471" s="14" t="s">
        <v>86</v>
      </c>
      <c r="AW471" s="14" t="s">
        <v>31</v>
      </c>
      <c r="AX471" s="14" t="s">
        <v>76</v>
      </c>
      <c r="AY471" s="194" t="s">
        <v>127</v>
      </c>
    </row>
    <row r="472" s="15" customFormat="1">
      <c r="A472" s="15"/>
      <c r="B472" s="201"/>
      <c r="C472" s="15"/>
      <c r="D472" s="186" t="s">
        <v>136</v>
      </c>
      <c r="E472" s="202" t="s">
        <v>1</v>
      </c>
      <c r="F472" s="203" t="s">
        <v>143</v>
      </c>
      <c r="G472" s="15"/>
      <c r="H472" s="204">
        <v>81.069999999999993</v>
      </c>
      <c r="I472" s="205"/>
      <c r="J472" s="15"/>
      <c r="K472" s="15"/>
      <c r="L472" s="201"/>
      <c r="M472" s="206"/>
      <c r="N472" s="207"/>
      <c r="O472" s="207"/>
      <c r="P472" s="207"/>
      <c r="Q472" s="207"/>
      <c r="R472" s="207"/>
      <c r="S472" s="207"/>
      <c r="T472" s="20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02" t="s">
        <v>136</v>
      </c>
      <c r="AU472" s="202" t="s">
        <v>86</v>
      </c>
      <c r="AV472" s="15" t="s">
        <v>134</v>
      </c>
      <c r="AW472" s="15" t="s">
        <v>31</v>
      </c>
      <c r="AX472" s="15" t="s">
        <v>84</v>
      </c>
      <c r="AY472" s="202" t="s">
        <v>127</v>
      </c>
    </row>
    <row r="473" s="2" customFormat="1" ht="24.15" customHeight="1">
      <c r="A473" s="38"/>
      <c r="B473" s="171"/>
      <c r="C473" s="172" t="s">
        <v>704</v>
      </c>
      <c r="D473" s="172" t="s">
        <v>129</v>
      </c>
      <c r="E473" s="173" t="s">
        <v>705</v>
      </c>
      <c r="F473" s="174" t="s">
        <v>706</v>
      </c>
      <c r="G473" s="175" t="s">
        <v>530</v>
      </c>
      <c r="H473" s="176">
        <v>5</v>
      </c>
      <c r="I473" s="177"/>
      <c r="J473" s="178">
        <f>ROUND(I473*H473,2)</f>
        <v>0</v>
      </c>
      <c r="K473" s="174" t="s">
        <v>318</v>
      </c>
      <c r="L473" s="39"/>
      <c r="M473" s="179" t="s">
        <v>1</v>
      </c>
      <c r="N473" s="180" t="s">
        <v>41</v>
      </c>
      <c r="O473" s="77"/>
      <c r="P473" s="181">
        <f>O473*H473</f>
        <v>0</v>
      </c>
      <c r="Q473" s="181">
        <v>0.0031199999999999999</v>
      </c>
      <c r="R473" s="181">
        <f>Q473*H473</f>
        <v>0.015599999999999999</v>
      </c>
      <c r="S473" s="181">
        <v>0</v>
      </c>
      <c r="T473" s="18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83" t="s">
        <v>228</v>
      </c>
      <c r="AT473" s="183" t="s">
        <v>129</v>
      </c>
      <c r="AU473" s="183" t="s">
        <v>86</v>
      </c>
      <c r="AY473" s="19" t="s">
        <v>127</v>
      </c>
      <c r="BE473" s="184">
        <f>IF(N473="základní",J473,0)</f>
        <v>0</v>
      </c>
      <c r="BF473" s="184">
        <f>IF(N473="snížená",J473,0)</f>
        <v>0</v>
      </c>
      <c r="BG473" s="184">
        <f>IF(N473="zákl. přenesená",J473,0)</f>
        <v>0</v>
      </c>
      <c r="BH473" s="184">
        <f>IF(N473="sníž. přenesená",J473,0)</f>
        <v>0</v>
      </c>
      <c r="BI473" s="184">
        <f>IF(N473="nulová",J473,0)</f>
        <v>0</v>
      </c>
      <c r="BJ473" s="19" t="s">
        <v>84</v>
      </c>
      <c r="BK473" s="184">
        <f>ROUND(I473*H473,2)</f>
        <v>0</v>
      </c>
      <c r="BL473" s="19" t="s">
        <v>228</v>
      </c>
      <c r="BM473" s="183" t="s">
        <v>707</v>
      </c>
    </row>
    <row r="474" s="14" customFormat="1">
      <c r="A474" s="14"/>
      <c r="B474" s="193"/>
      <c r="C474" s="14"/>
      <c r="D474" s="186" t="s">
        <v>136</v>
      </c>
      <c r="E474" s="194" t="s">
        <v>1</v>
      </c>
      <c r="F474" s="195" t="s">
        <v>159</v>
      </c>
      <c r="G474" s="14"/>
      <c r="H474" s="196">
        <v>5</v>
      </c>
      <c r="I474" s="197"/>
      <c r="J474" s="14"/>
      <c r="K474" s="14"/>
      <c r="L474" s="193"/>
      <c r="M474" s="198"/>
      <c r="N474" s="199"/>
      <c r="O474" s="199"/>
      <c r="P474" s="199"/>
      <c r="Q474" s="199"/>
      <c r="R474" s="199"/>
      <c r="S474" s="199"/>
      <c r="T474" s="20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4" t="s">
        <v>136</v>
      </c>
      <c r="AU474" s="194" t="s">
        <v>86</v>
      </c>
      <c r="AV474" s="14" t="s">
        <v>86</v>
      </c>
      <c r="AW474" s="14" t="s">
        <v>31</v>
      </c>
      <c r="AX474" s="14" t="s">
        <v>84</v>
      </c>
      <c r="AY474" s="194" t="s">
        <v>127</v>
      </c>
    </row>
    <row r="475" s="2" customFormat="1" ht="33" customHeight="1">
      <c r="A475" s="38"/>
      <c r="B475" s="171"/>
      <c r="C475" s="172" t="s">
        <v>708</v>
      </c>
      <c r="D475" s="172" t="s">
        <v>129</v>
      </c>
      <c r="E475" s="173" t="s">
        <v>709</v>
      </c>
      <c r="F475" s="174" t="s">
        <v>710</v>
      </c>
      <c r="G475" s="175" t="s">
        <v>211</v>
      </c>
      <c r="H475" s="176">
        <v>48.289999999999999</v>
      </c>
      <c r="I475" s="177"/>
      <c r="J475" s="178">
        <f>ROUND(I475*H475,2)</f>
        <v>0</v>
      </c>
      <c r="K475" s="174" t="s">
        <v>318</v>
      </c>
      <c r="L475" s="39"/>
      <c r="M475" s="179" t="s">
        <v>1</v>
      </c>
      <c r="N475" s="180" t="s">
        <v>41</v>
      </c>
      <c r="O475" s="77"/>
      <c r="P475" s="181">
        <f>O475*H475</f>
        <v>0</v>
      </c>
      <c r="Q475" s="181">
        <v>0.0028300000000000001</v>
      </c>
      <c r="R475" s="181">
        <f>Q475*H475</f>
        <v>0.1366607</v>
      </c>
      <c r="S475" s="181">
        <v>0</v>
      </c>
      <c r="T475" s="18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83" t="s">
        <v>228</v>
      </c>
      <c r="AT475" s="183" t="s">
        <v>129</v>
      </c>
      <c r="AU475" s="183" t="s">
        <v>86</v>
      </c>
      <c r="AY475" s="19" t="s">
        <v>127</v>
      </c>
      <c r="BE475" s="184">
        <f>IF(N475="základní",J475,0)</f>
        <v>0</v>
      </c>
      <c r="BF475" s="184">
        <f>IF(N475="snížená",J475,0)</f>
        <v>0</v>
      </c>
      <c r="BG475" s="184">
        <f>IF(N475="zákl. přenesená",J475,0)</f>
        <v>0</v>
      </c>
      <c r="BH475" s="184">
        <f>IF(N475="sníž. přenesená",J475,0)</f>
        <v>0</v>
      </c>
      <c r="BI475" s="184">
        <f>IF(N475="nulová",J475,0)</f>
        <v>0</v>
      </c>
      <c r="BJ475" s="19" t="s">
        <v>84</v>
      </c>
      <c r="BK475" s="184">
        <f>ROUND(I475*H475,2)</f>
        <v>0</v>
      </c>
      <c r="BL475" s="19" t="s">
        <v>228</v>
      </c>
      <c r="BM475" s="183" t="s">
        <v>711</v>
      </c>
    </row>
    <row r="476" s="13" customFormat="1">
      <c r="A476" s="13"/>
      <c r="B476" s="185"/>
      <c r="C476" s="13"/>
      <c r="D476" s="186" t="s">
        <v>136</v>
      </c>
      <c r="E476" s="187" t="s">
        <v>1</v>
      </c>
      <c r="F476" s="188" t="s">
        <v>667</v>
      </c>
      <c r="G476" s="13"/>
      <c r="H476" s="187" t="s">
        <v>1</v>
      </c>
      <c r="I476" s="189"/>
      <c r="J476" s="13"/>
      <c r="K476" s="13"/>
      <c r="L476" s="185"/>
      <c r="M476" s="190"/>
      <c r="N476" s="191"/>
      <c r="O476" s="191"/>
      <c r="P476" s="191"/>
      <c r="Q476" s="191"/>
      <c r="R476" s="191"/>
      <c r="S476" s="191"/>
      <c r="T476" s="19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7" t="s">
        <v>136</v>
      </c>
      <c r="AU476" s="187" t="s">
        <v>86</v>
      </c>
      <c r="AV476" s="13" t="s">
        <v>84</v>
      </c>
      <c r="AW476" s="13" t="s">
        <v>31</v>
      </c>
      <c r="AX476" s="13" t="s">
        <v>76</v>
      </c>
      <c r="AY476" s="187" t="s">
        <v>127</v>
      </c>
    </row>
    <row r="477" s="14" customFormat="1">
      <c r="A477" s="14"/>
      <c r="B477" s="193"/>
      <c r="C477" s="14"/>
      <c r="D477" s="186" t="s">
        <v>136</v>
      </c>
      <c r="E477" s="194" t="s">
        <v>1</v>
      </c>
      <c r="F477" s="195" t="s">
        <v>712</v>
      </c>
      <c r="G477" s="14"/>
      <c r="H477" s="196">
        <v>18.039999999999999</v>
      </c>
      <c r="I477" s="197"/>
      <c r="J477" s="14"/>
      <c r="K477" s="14"/>
      <c r="L477" s="193"/>
      <c r="M477" s="198"/>
      <c r="N477" s="199"/>
      <c r="O477" s="199"/>
      <c r="P477" s="199"/>
      <c r="Q477" s="199"/>
      <c r="R477" s="199"/>
      <c r="S477" s="199"/>
      <c r="T477" s="20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194" t="s">
        <v>136</v>
      </c>
      <c r="AU477" s="194" t="s">
        <v>86</v>
      </c>
      <c r="AV477" s="14" t="s">
        <v>86</v>
      </c>
      <c r="AW477" s="14" t="s">
        <v>31</v>
      </c>
      <c r="AX477" s="14" t="s">
        <v>76</v>
      </c>
      <c r="AY477" s="194" t="s">
        <v>127</v>
      </c>
    </row>
    <row r="478" s="13" customFormat="1">
      <c r="A478" s="13"/>
      <c r="B478" s="185"/>
      <c r="C478" s="13"/>
      <c r="D478" s="186" t="s">
        <v>136</v>
      </c>
      <c r="E478" s="187" t="s">
        <v>1</v>
      </c>
      <c r="F478" s="188" t="s">
        <v>669</v>
      </c>
      <c r="G478" s="13"/>
      <c r="H478" s="187" t="s">
        <v>1</v>
      </c>
      <c r="I478" s="189"/>
      <c r="J478" s="13"/>
      <c r="K478" s="13"/>
      <c r="L478" s="185"/>
      <c r="M478" s="190"/>
      <c r="N478" s="191"/>
      <c r="O478" s="191"/>
      <c r="P478" s="191"/>
      <c r="Q478" s="191"/>
      <c r="R478" s="191"/>
      <c r="S478" s="191"/>
      <c r="T478" s="19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7" t="s">
        <v>136</v>
      </c>
      <c r="AU478" s="187" t="s">
        <v>86</v>
      </c>
      <c r="AV478" s="13" t="s">
        <v>84</v>
      </c>
      <c r="AW478" s="13" t="s">
        <v>31</v>
      </c>
      <c r="AX478" s="13" t="s">
        <v>76</v>
      </c>
      <c r="AY478" s="187" t="s">
        <v>127</v>
      </c>
    </row>
    <row r="479" s="14" customFormat="1">
      <c r="A479" s="14"/>
      <c r="B479" s="193"/>
      <c r="C479" s="14"/>
      <c r="D479" s="186" t="s">
        <v>136</v>
      </c>
      <c r="E479" s="194" t="s">
        <v>1</v>
      </c>
      <c r="F479" s="195" t="s">
        <v>713</v>
      </c>
      <c r="G479" s="14"/>
      <c r="H479" s="196">
        <v>14.300000000000001</v>
      </c>
      <c r="I479" s="197"/>
      <c r="J479" s="14"/>
      <c r="K479" s="14"/>
      <c r="L479" s="193"/>
      <c r="M479" s="198"/>
      <c r="N479" s="199"/>
      <c r="O479" s="199"/>
      <c r="P479" s="199"/>
      <c r="Q479" s="199"/>
      <c r="R479" s="199"/>
      <c r="S479" s="199"/>
      <c r="T479" s="20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4" t="s">
        <v>136</v>
      </c>
      <c r="AU479" s="194" t="s">
        <v>86</v>
      </c>
      <c r="AV479" s="14" t="s">
        <v>86</v>
      </c>
      <c r="AW479" s="14" t="s">
        <v>31</v>
      </c>
      <c r="AX479" s="14" t="s">
        <v>76</v>
      </c>
      <c r="AY479" s="194" t="s">
        <v>127</v>
      </c>
    </row>
    <row r="480" s="13" customFormat="1">
      <c r="A480" s="13"/>
      <c r="B480" s="185"/>
      <c r="C480" s="13"/>
      <c r="D480" s="186" t="s">
        <v>136</v>
      </c>
      <c r="E480" s="187" t="s">
        <v>1</v>
      </c>
      <c r="F480" s="188" t="s">
        <v>670</v>
      </c>
      <c r="G480" s="13"/>
      <c r="H480" s="187" t="s">
        <v>1</v>
      </c>
      <c r="I480" s="189"/>
      <c r="J480" s="13"/>
      <c r="K480" s="13"/>
      <c r="L480" s="185"/>
      <c r="M480" s="190"/>
      <c r="N480" s="191"/>
      <c r="O480" s="191"/>
      <c r="P480" s="191"/>
      <c r="Q480" s="191"/>
      <c r="R480" s="191"/>
      <c r="S480" s="191"/>
      <c r="T480" s="19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87" t="s">
        <v>136</v>
      </c>
      <c r="AU480" s="187" t="s">
        <v>86</v>
      </c>
      <c r="AV480" s="13" t="s">
        <v>84</v>
      </c>
      <c r="AW480" s="13" t="s">
        <v>31</v>
      </c>
      <c r="AX480" s="13" t="s">
        <v>76</v>
      </c>
      <c r="AY480" s="187" t="s">
        <v>127</v>
      </c>
    </row>
    <row r="481" s="14" customFormat="1">
      <c r="A481" s="14"/>
      <c r="B481" s="193"/>
      <c r="C481" s="14"/>
      <c r="D481" s="186" t="s">
        <v>136</v>
      </c>
      <c r="E481" s="194" t="s">
        <v>1</v>
      </c>
      <c r="F481" s="195" t="s">
        <v>714</v>
      </c>
      <c r="G481" s="14"/>
      <c r="H481" s="196">
        <v>12.43</v>
      </c>
      <c r="I481" s="197"/>
      <c r="J481" s="14"/>
      <c r="K481" s="14"/>
      <c r="L481" s="193"/>
      <c r="M481" s="198"/>
      <c r="N481" s="199"/>
      <c r="O481" s="199"/>
      <c r="P481" s="199"/>
      <c r="Q481" s="199"/>
      <c r="R481" s="199"/>
      <c r="S481" s="199"/>
      <c r="T481" s="20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4" t="s">
        <v>136</v>
      </c>
      <c r="AU481" s="194" t="s">
        <v>86</v>
      </c>
      <c r="AV481" s="14" t="s">
        <v>86</v>
      </c>
      <c r="AW481" s="14" t="s">
        <v>31</v>
      </c>
      <c r="AX481" s="14" t="s">
        <v>76</v>
      </c>
      <c r="AY481" s="194" t="s">
        <v>127</v>
      </c>
    </row>
    <row r="482" s="13" customFormat="1">
      <c r="A482" s="13"/>
      <c r="B482" s="185"/>
      <c r="C482" s="13"/>
      <c r="D482" s="186" t="s">
        <v>136</v>
      </c>
      <c r="E482" s="187" t="s">
        <v>1</v>
      </c>
      <c r="F482" s="188" t="s">
        <v>519</v>
      </c>
      <c r="G482" s="13"/>
      <c r="H482" s="187" t="s">
        <v>1</v>
      </c>
      <c r="I482" s="189"/>
      <c r="J482" s="13"/>
      <c r="K482" s="13"/>
      <c r="L482" s="185"/>
      <c r="M482" s="190"/>
      <c r="N482" s="191"/>
      <c r="O482" s="191"/>
      <c r="P482" s="191"/>
      <c r="Q482" s="191"/>
      <c r="R482" s="191"/>
      <c r="S482" s="191"/>
      <c r="T482" s="19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7" t="s">
        <v>136</v>
      </c>
      <c r="AU482" s="187" t="s">
        <v>86</v>
      </c>
      <c r="AV482" s="13" t="s">
        <v>84</v>
      </c>
      <c r="AW482" s="13" t="s">
        <v>31</v>
      </c>
      <c r="AX482" s="13" t="s">
        <v>76</v>
      </c>
      <c r="AY482" s="187" t="s">
        <v>127</v>
      </c>
    </row>
    <row r="483" s="14" customFormat="1">
      <c r="A483" s="14"/>
      <c r="B483" s="193"/>
      <c r="C483" s="14"/>
      <c r="D483" s="186" t="s">
        <v>136</v>
      </c>
      <c r="E483" s="194" t="s">
        <v>1</v>
      </c>
      <c r="F483" s="195" t="s">
        <v>715</v>
      </c>
      <c r="G483" s="14"/>
      <c r="H483" s="196">
        <v>3.52</v>
      </c>
      <c r="I483" s="197"/>
      <c r="J483" s="14"/>
      <c r="K483" s="14"/>
      <c r="L483" s="193"/>
      <c r="M483" s="198"/>
      <c r="N483" s="199"/>
      <c r="O483" s="199"/>
      <c r="P483" s="199"/>
      <c r="Q483" s="199"/>
      <c r="R483" s="199"/>
      <c r="S483" s="199"/>
      <c r="T483" s="20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4" t="s">
        <v>136</v>
      </c>
      <c r="AU483" s="194" t="s">
        <v>86</v>
      </c>
      <c r="AV483" s="14" t="s">
        <v>86</v>
      </c>
      <c r="AW483" s="14" t="s">
        <v>31</v>
      </c>
      <c r="AX483" s="14" t="s">
        <v>76</v>
      </c>
      <c r="AY483" s="194" t="s">
        <v>127</v>
      </c>
    </row>
    <row r="484" s="15" customFormat="1">
      <c r="A484" s="15"/>
      <c r="B484" s="201"/>
      <c r="C484" s="15"/>
      <c r="D484" s="186" t="s">
        <v>136</v>
      </c>
      <c r="E484" s="202" t="s">
        <v>1</v>
      </c>
      <c r="F484" s="203" t="s">
        <v>143</v>
      </c>
      <c r="G484" s="15"/>
      <c r="H484" s="204">
        <v>48.289999999999999</v>
      </c>
      <c r="I484" s="205"/>
      <c r="J484" s="15"/>
      <c r="K484" s="15"/>
      <c r="L484" s="201"/>
      <c r="M484" s="206"/>
      <c r="N484" s="207"/>
      <c r="O484" s="207"/>
      <c r="P484" s="207"/>
      <c r="Q484" s="207"/>
      <c r="R484" s="207"/>
      <c r="S484" s="207"/>
      <c r="T484" s="20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02" t="s">
        <v>136</v>
      </c>
      <c r="AU484" s="202" t="s">
        <v>86</v>
      </c>
      <c r="AV484" s="15" t="s">
        <v>134</v>
      </c>
      <c r="AW484" s="15" t="s">
        <v>31</v>
      </c>
      <c r="AX484" s="15" t="s">
        <v>84</v>
      </c>
      <c r="AY484" s="202" t="s">
        <v>127</v>
      </c>
    </row>
    <row r="485" s="2" customFormat="1" ht="24.15" customHeight="1">
      <c r="A485" s="38"/>
      <c r="B485" s="171"/>
      <c r="C485" s="172" t="s">
        <v>716</v>
      </c>
      <c r="D485" s="172" t="s">
        <v>129</v>
      </c>
      <c r="E485" s="173" t="s">
        <v>717</v>
      </c>
      <c r="F485" s="174" t="s">
        <v>718</v>
      </c>
      <c r="G485" s="175" t="s">
        <v>174</v>
      </c>
      <c r="H485" s="176">
        <v>0.69499999999999995</v>
      </c>
      <c r="I485" s="177"/>
      <c r="J485" s="178">
        <f>ROUND(I485*H485,2)</f>
        <v>0</v>
      </c>
      <c r="K485" s="174" t="s">
        <v>318</v>
      </c>
      <c r="L485" s="39"/>
      <c r="M485" s="179" t="s">
        <v>1</v>
      </c>
      <c r="N485" s="180" t="s">
        <v>41</v>
      </c>
      <c r="O485" s="77"/>
      <c r="P485" s="181">
        <f>O485*H485</f>
        <v>0</v>
      </c>
      <c r="Q485" s="181">
        <v>0</v>
      </c>
      <c r="R485" s="181">
        <f>Q485*H485</f>
        <v>0</v>
      </c>
      <c r="S485" s="181">
        <v>0</v>
      </c>
      <c r="T485" s="18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83" t="s">
        <v>228</v>
      </c>
      <c r="AT485" s="183" t="s">
        <v>129</v>
      </c>
      <c r="AU485" s="183" t="s">
        <v>86</v>
      </c>
      <c r="AY485" s="19" t="s">
        <v>127</v>
      </c>
      <c r="BE485" s="184">
        <f>IF(N485="základní",J485,0)</f>
        <v>0</v>
      </c>
      <c r="BF485" s="184">
        <f>IF(N485="snížená",J485,0)</f>
        <v>0</v>
      </c>
      <c r="BG485" s="184">
        <f>IF(N485="zákl. přenesená",J485,0)</f>
        <v>0</v>
      </c>
      <c r="BH485" s="184">
        <f>IF(N485="sníž. přenesená",J485,0)</f>
        <v>0</v>
      </c>
      <c r="BI485" s="184">
        <f>IF(N485="nulová",J485,0)</f>
        <v>0</v>
      </c>
      <c r="BJ485" s="19" t="s">
        <v>84</v>
      </c>
      <c r="BK485" s="184">
        <f>ROUND(I485*H485,2)</f>
        <v>0</v>
      </c>
      <c r="BL485" s="19" t="s">
        <v>228</v>
      </c>
      <c r="BM485" s="183" t="s">
        <v>719</v>
      </c>
    </row>
    <row r="486" s="12" customFormat="1" ht="22.8" customHeight="1">
      <c r="A486" s="12"/>
      <c r="B486" s="158"/>
      <c r="C486" s="12"/>
      <c r="D486" s="159" t="s">
        <v>75</v>
      </c>
      <c r="E486" s="169" t="s">
        <v>720</v>
      </c>
      <c r="F486" s="169" t="s">
        <v>721</v>
      </c>
      <c r="G486" s="12"/>
      <c r="H486" s="12"/>
      <c r="I486" s="161"/>
      <c r="J486" s="170">
        <f>BK486</f>
        <v>0</v>
      </c>
      <c r="K486" s="12"/>
      <c r="L486" s="158"/>
      <c r="M486" s="163"/>
      <c r="N486" s="164"/>
      <c r="O486" s="164"/>
      <c r="P486" s="165">
        <f>SUM(P487:P492)</f>
        <v>0</v>
      </c>
      <c r="Q486" s="164"/>
      <c r="R486" s="165">
        <f>SUM(R487:R492)</f>
        <v>0.034344000000000006</v>
      </c>
      <c r="S486" s="164"/>
      <c r="T486" s="166">
        <f>SUM(T487:T492)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159" t="s">
        <v>86</v>
      </c>
      <c r="AT486" s="167" t="s">
        <v>75</v>
      </c>
      <c r="AU486" s="167" t="s">
        <v>84</v>
      </c>
      <c r="AY486" s="159" t="s">
        <v>127</v>
      </c>
      <c r="BK486" s="168">
        <f>SUM(BK487:BK492)</f>
        <v>0</v>
      </c>
    </row>
    <row r="487" s="2" customFormat="1" ht="24.15" customHeight="1">
      <c r="A487" s="38"/>
      <c r="B487" s="171"/>
      <c r="C487" s="172" t="s">
        <v>722</v>
      </c>
      <c r="D487" s="172" t="s">
        <v>129</v>
      </c>
      <c r="E487" s="173" t="s">
        <v>723</v>
      </c>
      <c r="F487" s="174" t="s">
        <v>724</v>
      </c>
      <c r="G487" s="175" t="s">
        <v>530</v>
      </c>
      <c r="H487" s="176">
        <v>1</v>
      </c>
      <c r="I487" s="177"/>
      <c r="J487" s="178">
        <f>ROUND(I487*H487,2)</f>
        <v>0</v>
      </c>
      <c r="K487" s="174" t="s">
        <v>318</v>
      </c>
      <c r="L487" s="39"/>
      <c r="M487" s="179" t="s">
        <v>1</v>
      </c>
      <c r="N487" s="180" t="s">
        <v>41</v>
      </c>
      <c r="O487" s="77"/>
      <c r="P487" s="181">
        <f>O487*H487</f>
        <v>0</v>
      </c>
      <c r="Q487" s="181">
        <v>0</v>
      </c>
      <c r="R487" s="181">
        <f>Q487*H487</f>
        <v>0</v>
      </c>
      <c r="S487" s="181">
        <v>0</v>
      </c>
      <c r="T487" s="18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83" t="s">
        <v>228</v>
      </c>
      <c r="AT487" s="183" t="s">
        <v>129</v>
      </c>
      <c r="AU487" s="183" t="s">
        <v>86</v>
      </c>
      <c r="AY487" s="19" t="s">
        <v>127</v>
      </c>
      <c r="BE487" s="184">
        <f>IF(N487="základní",J487,0)</f>
        <v>0</v>
      </c>
      <c r="BF487" s="184">
        <f>IF(N487="snížená",J487,0)</f>
        <v>0</v>
      </c>
      <c r="BG487" s="184">
        <f>IF(N487="zákl. přenesená",J487,0)</f>
        <v>0</v>
      </c>
      <c r="BH487" s="184">
        <f>IF(N487="sníž. přenesená",J487,0)</f>
        <v>0</v>
      </c>
      <c r="BI487" s="184">
        <f>IF(N487="nulová",J487,0)</f>
        <v>0</v>
      </c>
      <c r="BJ487" s="19" t="s">
        <v>84</v>
      </c>
      <c r="BK487" s="184">
        <f>ROUND(I487*H487,2)</f>
        <v>0</v>
      </c>
      <c r="BL487" s="19" t="s">
        <v>228</v>
      </c>
      <c r="BM487" s="183" t="s">
        <v>725</v>
      </c>
    </row>
    <row r="488" s="13" customFormat="1">
      <c r="A488" s="13"/>
      <c r="B488" s="185"/>
      <c r="C488" s="13"/>
      <c r="D488" s="186" t="s">
        <v>136</v>
      </c>
      <c r="E488" s="187" t="s">
        <v>1</v>
      </c>
      <c r="F488" s="188" t="s">
        <v>726</v>
      </c>
      <c r="G488" s="13"/>
      <c r="H488" s="187" t="s">
        <v>1</v>
      </c>
      <c r="I488" s="189"/>
      <c r="J488" s="13"/>
      <c r="K488" s="13"/>
      <c r="L488" s="185"/>
      <c r="M488" s="190"/>
      <c r="N488" s="191"/>
      <c r="O488" s="191"/>
      <c r="P488" s="191"/>
      <c r="Q488" s="191"/>
      <c r="R488" s="191"/>
      <c r="S488" s="191"/>
      <c r="T488" s="19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7" t="s">
        <v>136</v>
      </c>
      <c r="AU488" s="187" t="s">
        <v>86</v>
      </c>
      <c r="AV488" s="13" t="s">
        <v>84</v>
      </c>
      <c r="AW488" s="13" t="s">
        <v>31</v>
      </c>
      <c r="AX488" s="13" t="s">
        <v>76</v>
      </c>
      <c r="AY488" s="187" t="s">
        <v>127</v>
      </c>
    </row>
    <row r="489" s="14" customFormat="1">
      <c r="A489" s="14"/>
      <c r="B489" s="193"/>
      <c r="C489" s="14"/>
      <c r="D489" s="186" t="s">
        <v>136</v>
      </c>
      <c r="E489" s="194" t="s">
        <v>1</v>
      </c>
      <c r="F489" s="195" t="s">
        <v>84</v>
      </c>
      <c r="G489" s="14"/>
      <c r="H489" s="196">
        <v>1</v>
      </c>
      <c r="I489" s="197"/>
      <c r="J489" s="14"/>
      <c r="K489" s="14"/>
      <c r="L489" s="193"/>
      <c r="M489" s="198"/>
      <c r="N489" s="199"/>
      <c r="O489" s="199"/>
      <c r="P489" s="199"/>
      <c r="Q489" s="199"/>
      <c r="R489" s="199"/>
      <c r="S489" s="199"/>
      <c r="T489" s="20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94" t="s">
        <v>136</v>
      </c>
      <c r="AU489" s="194" t="s">
        <v>86</v>
      </c>
      <c r="AV489" s="14" t="s">
        <v>86</v>
      </c>
      <c r="AW489" s="14" t="s">
        <v>31</v>
      </c>
      <c r="AX489" s="14" t="s">
        <v>84</v>
      </c>
      <c r="AY489" s="194" t="s">
        <v>127</v>
      </c>
    </row>
    <row r="490" s="2" customFormat="1" ht="24.15" customHeight="1">
      <c r="A490" s="38"/>
      <c r="B490" s="171"/>
      <c r="C490" s="209" t="s">
        <v>727</v>
      </c>
      <c r="D490" s="209" t="s">
        <v>171</v>
      </c>
      <c r="E490" s="210" t="s">
        <v>728</v>
      </c>
      <c r="F490" s="211" t="s">
        <v>729</v>
      </c>
      <c r="G490" s="212" t="s">
        <v>132</v>
      </c>
      <c r="H490" s="213">
        <v>1.3500000000000001</v>
      </c>
      <c r="I490" s="214"/>
      <c r="J490" s="215">
        <f>ROUND(I490*H490,2)</f>
        <v>0</v>
      </c>
      <c r="K490" s="211" t="s">
        <v>318</v>
      </c>
      <c r="L490" s="216"/>
      <c r="M490" s="217" t="s">
        <v>1</v>
      </c>
      <c r="N490" s="218" t="s">
        <v>41</v>
      </c>
      <c r="O490" s="77"/>
      <c r="P490" s="181">
        <f>O490*H490</f>
        <v>0</v>
      </c>
      <c r="Q490" s="181">
        <v>0.025440000000000001</v>
      </c>
      <c r="R490" s="181">
        <f>Q490*H490</f>
        <v>0.034344000000000006</v>
      </c>
      <c r="S490" s="181">
        <v>0</v>
      </c>
      <c r="T490" s="18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83" t="s">
        <v>259</v>
      </c>
      <c r="AT490" s="183" t="s">
        <v>171</v>
      </c>
      <c r="AU490" s="183" t="s">
        <v>86</v>
      </c>
      <c r="AY490" s="19" t="s">
        <v>127</v>
      </c>
      <c r="BE490" s="184">
        <f>IF(N490="základní",J490,0)</f>
        <v>0</v>
      </c>
      <c r="BF490" s="184">
        <f>IF(N490="snížená",J490,0)</f>
        <v>0</v>
      </c>
      <c r="BG490" s="184">
        <f>IF(N490="zákl. přenesená",J490,0)</f>
        <v>0</v>
      </c>
      <c r="BH490" s="184">
        <f>IF(N490="sníž. přenesená",J490,0)</f>
        <v>0</v>
      </c>
      <c r="BI490" s="184">
        <f>IF(N490="nulová",J490,0)</f>
        <v>0</v>
      </c>
      <c r="BJ490" s="19" t="s">
        <v>84</v>
      </c>
      <c r="BK490" s="184">
        <f>ROUND(I490*H490,2)</f>
        <v>0</v>
      </c>
      <c r="BL490" s="19" t="s">
        <v>228</v>
      </c>
      <c r="BM490" s="183" t="s">
        <v>730</v>
      </c>
    </row>
    <row r="491" s="14" customFormat="1">
      <c r="A491" s="14"/>
      <c r="B491" s="193"/>
      <c r="C491" s="14"/>
      <c r="D491" s="186" t="s">
        <v>136</v>
      </c>
      <c r="E491" s="194" t="s">
        <v>1</v>
      </c>
      <c r="F491" s="195" t="s">
        <v>731</v>
      </c>
      <c r="G491" s="14"/>
      <c r="H491" s="196">
        <v>1.3500000000000001</v>
      </c>
      <c r="I491" s="197"/>
      <c r="J491" s="14"/>
      <c r="K491" s="14"/>
      <c r="L491" s="193"/>
      <c r="M491" s="198"/>
      <c r="N491" s="199"/>
      <c r="O491" s="199"/>
      <c r="P491" s="199"/>
      <c r="Q491" s="199"/>
      <c r="R491" s="199"/>
      <c r="S491" s="199"/>
      <c r="T491" s="20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94" t="s">
        <v>136</v>
      </c>
      <c r="AU491" s="194" t="s">
        <v>86</v>
      </c>
      <c r="AV491" s="14" t="s">
        <v>86</v>
      </c>
      <c r="AW491" s="14" t="s">
        <v>31</v>
      </c>
      <c r="AX491" s="14" t="s">
        <v>84</v>
      </c>
      <c r="AY491" s="194" t="s">
        <v>127</v>
      </c>
    </row>
    <row r="492" s="2" customFormat="1" ht="24.15" customHeight="1">
      <c r="A492" s="38"/>
      <c r="B492" s="171"/>
      <c r="C492" s="172" t="s">
        <v>732</v>
      </c>
      <c r="D492" s="172" t="s">
        <v>129</v>
      </c>
      <c r="E492" s="173" t="s">
        <v>733</v>
      </c>
      <c r="F492" s="174" t="s">
        <v>734</v>
      </c>
      <c r="G492" s="175" t="s">
        <v>174</v>
      </c>
      <c r="H492" s="176">
        <v>0.034000000000000002</v>
      </c>
      <c r="I492" s="177"/>
      <c r="J492" s="178">
        <f>ROUND(I492*H492,2)</f>
        <v>0</v>
      </c>
      <c r="K492" s="174" t="s">
        <v>318</v>
      </c>
      <c r="L492" s="39"/>
      <c r="M492" s="179" t="s">
        <v>1</v>
      </c>
      <c r="N492" s="180" t="s">
        <v>41</v>
      </c>
      <c r="O492" s="77"/>
      <c r="P492" s="181">
        <f>O492*H492</f>
        <v>0</v>
      </c>
      <c r="Q492" s="181">
        <v>0</v>
      </c>
      <c r="R492" s="181">
        <f>Q492*H492</f>
        <v>0</v>
      </c>
      <c r="S492" s="181">
        <v>0</v>
      </c>
      <c r="T492" s="18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183" t="s">
        <v>228</v>
      </c>
      <c r="AT492" s="183" t="s">
        <v>129</v>
      </c>
      <c r="AU492" s="183" t="s">
        <v>86</v>
      </c>
      <c r="AY492" s="19" t="s">
        <v>127</v>
      </c>
      <c r="BE492" s="184">
        <f>IF(N492="základní",J492,0)</f>
        <v>0</v>
      </c>
      <c r="BF492" s="184">
        <f>IF(N492="snížená",J492,0)</f>
        <v>0</v>
      </c>
      <c r="BG492" s="184">
        <f>IF(N492="zákl. přenesená",J492,0)</f>
        <v>0</v>
      </c>
      <c r="BH492" s="184">
        <f>IF(N492="sníž. přenesená",J492,0)</f>
        <v>0</v>
      </c>
      <c r="BI492" s="184">
        <f>IF(N492="nulová",J492,0)</f>
        <v>0</v>
      </c>
      <c r="BJ492" s="19" t="s">
        <v>84</v>
      </c>
      <c r="BK492" s="184">
        <f>ROUND(I492*H492,2)</f>
        <v>0</v>
      </c>
      <c r="BL492" s="19" t="s">
        <v>228</v>
      </c>
      <c r="BM492" s="183" t="s">
        <v>735</v>
      </c>
    </row>
    <row r="493" s="12" customFormat="1" ht="22.8" customHeight="1">
      <c r="A493" s="12"/>
      <c r="B493" s="158"/>
      <c r="C493" s="12"/>
      <c r="D493" s="159" t="s">
        <v>75</v>
      </c>
      <c r="E493" s="169" t="s">
        <v>736</v>
      </c>
      <c r="F493" s="169" t="s">
        <v>737</v>
      </c>
      <c r="G493" s="12"/>
      <c r="H493" s="12"/>
      <c r="I493" s="161"/>
      <c r="J493" s="170">
        <f>BK493</f>
        <v>0</v>
      </c>
      <c r="K493" s="12"/>
      <c r="L493" s="158"/>
      <c r="M493" s="163"/>
      <c r="N493" s="164"/>
      <c r="O493" s="164"/>
      <c r="P493" s="165">
        <f>SUM(P494:P535)</f>
        <v>0</v>
      </c>
      <c r="Q493" s="164"/>
      <c r="R493" s="165">
        <f>SUM(R494:R535)</f>
        <v>0.12697120000000001</v>
      </c>
      <c r="S493" s="164"/>
      <c r="T493" s="166">
        <f>SUM(T494:T535)</f>
        <v>1.2250999999999999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159" t="s">
        <v>86</v>
      </c>
      <c r="AT493" s="167" t="s">
        <v>75</v>
      </c>
      <c r="AU493" s="167" t="s">
        <v>84</v>
      </c>
      <c r="AY493" s="159" t="s">
        <v>127</v>
      </c>
      <c r="BK493" s="168">
        <f>SUM(BK494:BK535)</f>
        <v>0</v>
      </c>
    </row>
    <row r="494" s="2" customFormat="1" ht="16.5" customHeight="1">
      <c r="A494" s="38"/>
      <c r="B494" s="171"/>
      <c r="C494" s="172" t="s">
        <v>738</v>
      </c>
      <c r="D494" s="172" t="s">
        <v>129</v>
      </c>
      <c r="E494" s="173" t="s">
        <v>739</v>
      </c>
      <c r="F494" s="174" t="s">
        <v>740</v>
      </c>
      <c r="G494" s="175" t="s">
        <v>530</v>
      </c>
      <c r="H494" s="176">
        <v>2</v>
      </c>
      <c r="I494" s="177"/>
      <c r="J494" s="178">
        <f>ROUND(I494*H494,2)</f>
        <v>0</v>
      </c>
      <c r="K494" s="174" t="s">
        <v>1</v>
      </c>
      <c r="L494" s="39"/>
      <c r="M494" s="179" t="s">
        <v>1</v>
      </c>
      <c r="N494" s="180" t="s">
        <v>41</v>
      </c>
      <c r="O494" s="77"/>
      <c r="P494" s="181">
        <f>O494*H494</f>
        <v>0</v>
      </c>
      <c r="Q494" s="181">
        <v>0</v>
      </c>
      <c r="R494" s="181">
        <f>Q494*H494</f>
        <v>0</v>
      </c>
      <c r="S494" s="181">
        <v>0.001</v>
      </c>
      <c r="T494" s="182">
        <f>S494*H494</f>
        <v>0.002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83" t="s">
        <v>228</v>
      </c>
      <c r="AT494" s="183" t="s">
        <v>129</v>
      </c>
      <c r="AU494" s="183" t="s">
        <v>86</v>
      </c>
      <c r="AY494" s="19" t="s">
        <v>127</v>
      </c>
      <c r="BE494" s="184">
        <f>IF(N494="základní",J494,0)</f>
        <v>0</v>
      </c>
      <c r="BF494" s="184">
        <f>IF(N494="snížená",J494,0)</f>
        <v>0</v>
      </c>
      <c r="BG494" s="184">
        <f>IF(N494="zákl. přenesená",J494,0)</f>
        <v>0</v>
      </c>
      <c r="BH494" s="184">
        <f>IF(N494="sníž. přenesená",J494,0)</f>
        <v>0</v>
      </c>
      <c r="BI494" s="184">
        <f>IF(N494="nulová",J494,0)</f>
        <v>0</v>
      </c>
      <c r="BJ494" s="19" t="s">
        <v>84</v>
      </c>
      <c r="BK494" s="184">
        <f>ROUND(I494*H494,2)</f>
        <v>0</v>
      </c>
      <c r="BL494" s="19" t="s">
        <v>228</v>
      </c>
      <c r="BM494" s="183" t="s">
        <v>741</v>
      </c>
    </row>
    <row r="495" s="2" customFormat="1" ht="21.75" customHeight="1">
      <c r="A495" s="38"/>
      <c r="B495" s="171"/>
      <c r="C495" s="172" t="s">
        <v>742</v>
      </c>
      <c r="D495" s="172" t="s">
        <v>129</v>
      </c>
      <c r="E495" s="173" t="s">
        <v>743</v>
      </c>
      <c r="F495" s="174" t="s">
        <v>744</v>
      </c>
      <c r="G495" s="175" t="s">
        <v>530</v>
      </c>
      <c r="H495" s="176">
        <v>1</v>
      </c>
      <c r="I495" s="177"/>
      <c r="J495" s="178">
        <f>ROUND(I495*H495,2)</f>
        <v>0</v>
      </c>
      <c r="K495" s="174" t="s">
        <v>318</v>
      </c>
      <c r="L495" s="39"/>
      <c r="M495" s="179" t="s">
        <v>1</v>
      </c>
      <c r="N495" s="180" t="s">
        <v>41</v>
      </c>
      <c r="O495" s="77"/>
      <c r="P495" s="181">
        <f>O495*H495</f>
        <v>0</v>
      </c>
      <c r="Q495" s="181">
        <v>0</v>
      </c>
      <c r="R495" s="181">
        <f>Q495*H495</f>
        <v>0</v>
      </c>
      <c r="S495" s="181">
        <v>0.012999999999999999</v>
      </c>
      <c r="T495" s="182">
        <f>S495*H495</f>
        <v>0.012999999999999999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83" t="s">
        <v>228</v>
      </c>
      <c r="AT495" s="183" t="s">
        <v>129</v>
      </c>
      <c r="AU495" s="183" t="s">
        <v>86</v>
      </c>
      <c r="AY495" s="19" t="s">
        <v>127</v>
      </c>
      <c r="BE495" s="184">
        <f>IF(N495="základní",J495,0)</f>
        <v>0</v>
      </c>
      <c r="BF495" s="184">
        <f>IF(N495="snížená",J495,0)</f>
        <v>0</v>
      </c>
      <c r="BG495" s="184">
        <f>IF(N495="zákl. přenesená",J495,0)</f>
        <v>0</v>
      </c>
      <c r="BH495" s="184">
        <f>IF(N495="sníž. přenesená",J495,0)</f>
        <v>0</v>
      </c>
      <c r="BI495" s="184">
        <f>IF(N495="nulová",J495,0)</f>
        <v>0</v>
      </c>
      <c r="BJ495" s="19" t="s">
        <v>84</v>
      </c>
      <c r="BK495" s="184">
        <f>ROUND(I495*H495,2)</f>
        <v>0</v>
      </c>
      <c r="BL495" s="19" t="s">
        <v>228</v>
      </c>
      <c r="BM495" s="183" t="s">
        <v>745</v>
      </c>
    </row>
    <row r="496" s="13" customFormat="1">
      <c r="A496" s="13"/>
      <c r="B496" s="185"/>
      <c r="C496" s="13"/>
      <c r="D496" s="186" t="s">
        <v>136</v>
      </c>
      <c r="E496" s="187" t="s">
        <v>1</v>
      </c>
      <c r="F496" s="188" t="s">
        <v>726</v>
      </c>
      <c r="G496" s="13"/>
      <c r="H496" s="187" t="s">
        <v>1</v>
      </c>
      <c r="I496" s="189"/>
      <c r="J496" s="13"/>
      <c r="K496" s="13"/>
      <c r="L496" s="185"/>
      <c r="M496" s="190"/>
      <c r="N496" s="191"/>
      <c r="O496" s="191"/>
      <c r="P496" s="191"/>
      <c r="Q496" s="191"/>
      <c r="R496" s="191"/>
      <c r="S496" s="191"/>
      <c r="T496" s="19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87" t="s">
        <v>136</v>
      </c>
      <c r="AU496" s="187" t="s">
        <v>86</v>
      </c>
      <c r="AV496" s="13" t="s">
        <v>84</v>
      </c>
      <c r="AW496" s="13" t="s">
        <v>31</v>
      </c>
      <c r="AX496" s="13" t="s">
        <v>76</v>
      </c>
      <c r="AY496" s="187" t="s">
        <v>127</v>
      </c>
    </row>
    <row r="497" s="14" customFormat="1">
      <c r="A497" s="14"/>
      <c r="B497" s="193"/>
      <c r="C497" s="14"/>
      <c r="D497" s="186" t="s">
        <v>136</v>
      </c>
      <c r="E497" s="194" t="s">
        <v>1</v>
      </c>
      <c r="F497" s="195" t="s">
        <v>84</v>
      </c>
      <c r="G497" s="14"/>
      <c r="H497" s="196">
        <v>1</v>
      </c>
      <c r="I497" s="197"/>
      <c r="J497" s="14"/>
      <c r="K497" s="14"/>
      <c r="L497" s="193"/>
      <c r="M497" s="198"/>
      <c r="N497" s="199"/>
      <c r="O497" s="199"/>
      <c r="P497" s="199"/>
      <c r="Q497" s="199"/>
      <c r="R497" s="199"/>
      <c r="S497" s="199"/>
      <c r="T497" s="20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194" t="s">
        <v>136</v>
      </c>
      <c r="AU497" s="194" t="s">
        <v>86</v>
      </c>
      <c r="AV497" s="14" t="s">
        <v>86</v>
      </c>
      <c r="AW497" s="14" t="s">
        <v>31</v>
      </c>
      <c r="AX497" s="14" t="s">
        <v>84</v>
      </c>
      <c r="AY497" s="194" t="s">
        <v>127</v>
      </c>
    </row>
    <row r="498" s="2" customFormat="1" ht="16.5" customHeight="1">
      <c r="A498" s="38"/>
      <c r="B498" s="171"/>
      <c r="C498" s="172" t="s">
        <v>746</v>
      </c>
      <c r="D498" s="172" t="s">
        <v>129</v>
      </c>
      <c r="E498" s="173" t="s">
        <v>747</v>
      </c>
      <c r="F498" s="174" t="s">
        <v>748</v>
      </c>
      <c r="G498" s="175" t="s">
        <v>132</v>
      </c>
      <c r="H498" s="176">
        <v>7.6799999999999997</v>
      </c>
      <c r="I498" s="177"/>
      <c r="J498" s="178">
        <f>ROUND(I498*H498,2)</f>
        <v>0</v>
      </c>
      <c r="K498" s="174" t="s">
        <v>318</v>
      </c>
      <c r="L498" s="39"/>
      <c r="M498" s="179" t="s">
        <v>1</v>
      </c>
      <c r="N498" s="180" t="s">
        <v>41</v>
      </c>
      <c r="O498" s="77"/>
      <c r="P498" s="181">
        <f>O498*H498</f>
        <v>0</v>
      </c>
      <c r="Q498" s="181">
        <v>0</v>
      </c>
      <c r="R498" s="181">
        <f>Q498*H498</f>
        <v>0</v>
      </c>
      <c r="S498" s="181">
        <v>0.02</v>
      </c>
      <c r="T498" s="182">
        <f>S498*H498</f>
        <v>0.15359999999999999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183" t="s">
        <v>228</v>
      </c>
      <c r="AT498" s="183" t="s">
        <v>129</v>
      </c>
      <c r="AU498" s="183" t="s">
        <v>86</v>
      </c>
      <c r="AY498" s="19" t="s">
        <v>127</v>
      </c>
      <c r="BE498" s="184">
        <f>IF(N498="základní",J498,0)</f>
        <v>0</v>
      </c>
      <c r="BF498" s="184">
        <f>IF(N498="snížená",J498,0)</f>
        <v>0</v>
      </c>
      <c r="BG498" s="184">
        <f>IF(N498="zákl. přenesená",J498,0)</f>
        <v>0</v>
      </c>
      <c r="BH498" s="184">
        <f>IF(N498="sníž. přenesená",J498,0)</f>
        <v>0</v>
      </c>
      <c r="BI498" s="184">
        <f>IF(N498="nulová",J498,0)</f>
        <v>0</v>
      </c>
      <c r="BJ498" s="19" t="s">
        <v>84</v>
      </c>
      <c r="BK498" s="184">
        <f>ROUND(I498*H498,2)</f>
        <v>0</v>
      </c>
      <c r="BL498" s="19" t="s">
        <v>228</v>
      </c>
      <c r="BM498" s="183" t="s">
        <v>749</v>
      </c>
    </row>
    <row r="499" s="13" customFormat="1">
      <c r="A499" s="13"/>
      <c r="B499" s="185"/>
      <c r="C499" s="13"/>
      <c r="D499" s="186" t="s">
        <v>136</v>
      </c>
      <c r="E499" s="187" t="s">
        <v>1</v>
      </c>
      <c r="F499" s="188" t="s">
        <v>750</v>
      </c>
      <c r="G499" s="13"/>
      <c r="H499" s="187" t="s">
        <v>1</v>
      </c>
      <c r="I499" s="189"/>
      <c r="J499" s="13"/>
      <c r="K499" s="13"/>
      <c r="L499" s="185"/>
      <c r="M499" s="190"/>
      <c r="N499" s="191"/>
      <c r="O499" s="191"/>
      <c r="P499" s="191"/>
      <c r="Q499" s="191"/>
      <c r="R499" s="191"/>
      <c r="S499" s="191"/>
      <c r="T499" s="19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87" t="s">
        <v>136</v>
      </c>
      <c r="AU499" s="187" t="s">
        <v>86</v>
      </c>
      <c r="AV499" s="13" t="s">
        <v>84</v>
      </c>
      <c r="AW499" s="13" t="s">
        <v>31</v>
      </c>
      <c r="AX499" s="13" t="s">
        <v>76</v>
      </c>
      <c r="AY499" s="187" t="s">
        <v>127</v>
      </c>
    </row>
    <row r="500" s="14" customFormat="1">
      <c r="A500" s="14"/>
      <c r="B500" s="193"/>
      <c r="C500" s="14"/>
      <c r="D500" s="186" t="s">
        <v>136</v>
      </c>
      <c r="E500" s="194" t="s">
        <v>1</v>
      </c>
      <c r="F500" s="195" t="s">
        <v>520</v>
      </c>
      <c r="G500" s="14"/>
      <c r="H500" s="196">
        <v>7.6799999999999997</v>
      </c>
      <c r="I500" s="197"/>
      <c r="J500" s="14"/>
      <c r="K500" s="14"/>
      <c r="L500" s="193"/>
      <c r="M500" s="198"/>
      <c r="N500" s="199"/>
      <c r="O500" s="199"/>
      <c r="P500" s="199"/>
      <c r="Q500" s="199"/>
      <c r="R500" s="199"/>
      <c r="S500" s="199"/>
      <c r="T500" s="20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94" t="s">
        <v>136</v>
      </c>
      <c r="AU500" s="194" t="s">
        <v>86</v>
      </c>
      <c r="AV500" s="14" t="s">
        <v>86</v>
      </c>
      <c r="AW500" s="14" t="s">
        <v>31</v>
      </c>
      <c r="AX500" s="14" t="s">
        <v>84</v>
      </c>
      <c r="AY500" s="194" t="s">
        <v>127</v>
      </c>
    </row>
    <row r="501" s="2" customFormat="1" ht="16.5" customHeight="1">
      <c r="A501" s="38"/>
      <c r="B501" s="171"/>
      <c r="C501" s="172" t="s">
        <v>751</v>
      </c>
      <c r="D501" s="172" t="s">
        <v>129</v>
      </c>
      <c r="E501" s="173" t="s">
        <v>752</v>
      </c>
      <c r="F501" s="174" t="s">
        <v>753</v>
      </c>
      <c r="G501" s="175" t="s">
        <v>132</v>
      </c>
      <c r="H501" s="176">
        <v>7.6799999999999997</v>
      </c>
      <c r="I501" s="177"/>
      <c r="J501" s="178">
        <f>ROUND(I501*H501,2)</f>
        <v>0</v>
      </c>
      <c r="K501" s="174" t="s">
        <v>318</v>
      </c>
      <c r="L501" s="39"/>
      <c r="M501" s="179" t="s">
        <v>1</v>
      </c>
      <c r="N501" s="180" t="s">
        <v>41</v>
      </c>
      <c r="O501" s="77"/>
      <c r="P501" s="181">
        <f>O501*H501</f>
        <v>0</v>
      </c>
      <c r="Q501" s="181">
        <v>9.0000000000000006E-05</v>
      </c>
      <c r="R501" s="181">
        <f>Q501*H501</f>
        <v>0.0006912</v>
      </c>
      <c r="S501" s="181">
        <v>0</v>
      </c>
      <c r="T501" s="18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83" t="s">
        <v>228</v>
      </c>
      <c r="AT501" s="183" t="s">
        <v>129</v>
      </c>
      <c r="AU501" s="183" t="s">
        <v>86</v>
      </c>
      <c r="AY501" s="19" t="s">
        <v>127</v>
      </c>
      <c r="BE501" s="184">
        <f>IF(N501="základní",J501,0)</f>
        <v>0</v>
      </c>
      <c r="BF501" s="184">
        <f>IF(N501="snížená",J501,0)</f>
        <v>0</v>
      </c>
      <c r="BG501" s="184">
        <f>IF(N501="zákl. přenesená",J501,0)</f>
        <v>0</v>
      </c>
      <c r="BH501" s="184">
        <f>IF(N501="sníž. přenesená",J501,0)</f>
        <v>0</v>
      </c>
      <c r="BI501" s="184">
        <f>IF(N501="nulová",J501,0)</f>
        <v>0</v>
      </c>
      <c r="BJ501" s="19" t="s">
        <v>84</v>
      </c>
      <c r="BK501" s="184">
        <f>ROUND(I501*H501,2)</f>
        <v>0</v>
      </c>
      <c r="BL501" s="19" t="s">
        <v>228</v>
      </c>
      <c r="BM501" s="183" t="s">
        <v>754</v>
      </c>
    </row>
    <row r="502" s="13" customFormat="1">
      <c r="A502" s="13"/>
      <c r="B502" s="185"/>
      <c r="C502" s="13"/>
      <c r="D502" s="186" t="s">
        <v>136</v>
      </c>
      <c r="E502" s="187" t="s">
        <v>1</v>
      </c>
      <c r="F502" s="188" t="s">
        <v>750</v>
      </c>
      <c r="G502" s="13"/>
      <c r="H502" s="187" t="s">
        <v>1</v>
      </c>
      <c r="I502" s="189"/>
      <c r="J502" s="13"/>
      <c r="K502" s="13"/>
      <c r="L502" s="185"/>
      <c r="M502" s="190"/>
      <c r="N502" s="191"/>
      <c r="O502" s="191"/>
      <c r="P502" s="191"/>
      <c r="Q502" s="191"/>
      <c r="R502" s="191"/>
      <c r="S502" s="191"/>
      <c r="T502" s="19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87" t="s">
        <v>136</v>
      </c>
      <c r="AU502" s="187" t="s">
        <v>86</v>
      </c>
      <c r="AV502" s="13" t="s">
        <v>84</v>
      </c>
      <c r="AW502" s="13" t="s">
        <v>31</v>
      </c>
      <c r="AX502" s="13" t="s">
        <v>76</v>
      </c>
      <c r="AY502" s="187" t="s">
        <v>127</v>
      </c>
    </row>
    <row r="503" s="14" customFormat="1">
      <c r="A503" s="14"/>
      <c r="B503" s="193"/>
      <c r="C503" s="14"/>
      <c r="D503" s="186" t="s">
        <v>136</v>
      </c>
      <c r="E503" s="194" t="s">
        <v>1</v>
      </c>
      <c r="F503" s="195" t="s">
        <v>520</v>
      </c>
      <c r="G503" s="14"/>
      <c r="H503" s="196">
        <v>7.6799999999999997</v>
      </c>
      <c r="I503" s="197"/>
      <c r="J503" s="14"/>
      <c r="K503" s="14"/>
      <c r="L503" s="193"/>
      <c r="M503" s="198"/>
      <c r="N503" s="199"/>
      <c r="O503" s="199"/>
      <c r="P503" s="199"/>
      <c r="Q503" s="199"/>
      <c r="R503" s="199"/>
      <c r="S503" s="199"/>
      <c r="T503" s="20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4" t="s">
        <v>136</v>
      </c>
      <c r="AU503" s="194" t="s">
        <v>86</v>
      </c>
      <c r="AV503" s="14" t="s">
        <v>86</v>
      </c>
      <c r="AW503" s="14" t="s">
        <v>31</v>
      </c>
      <c r="AX503" s="14" t="s">
        <v>84</v>
      </c>
      <c r="AY503" s="194" t="s">
        <v>127</v>
      </c>
    </row>
    <row r="504" s="2" customFormat="1" ht="16.5" customHeight="1">
      <c r="A504" s="38"/>
      <c r="B504" s="171"/>
      <c r="C504" s="209" t="s">
        <v>755</v>
      </c>
      <c r="D504" s="209" t="s">
        <v>171</v>
      </c>
      <c r="E504" s="210" t="s">
        <v>756</v>
      </c>
      <c r="F504" s="211" t="s">
        <v>757</v>
      </c>
      <c r="G504" s="212" t="s">
        <v>132</v>
      </c>
      <c r="H504" s="213">
        <v>7.6799999999999997</v>
      </c>
      <c r="I504" s="214"/>
      <c r="J504" s="215">
        <f>ROUND(I504*H504,2)</f>
        <v>0</v>
      </c>
      <c r="K504" s="211" t="s">
        <v>318</v>
      </c>
      <c r="L504" s="216"/>
      <c r="M504" s="217" t="s">
        <v>1</v>
      </c>
      <c r="N504" s="218" t="s">
        <v>41</v>
      </c>
      <c r="O504" s="77"/>
      <c r="P504" s="181">
        <f>O504*H504</f>
        <v>0</v>
      </c>
      <c r="Q504" s="181">
        <v>0.01</v>
      </c>
      <c r="R504" s="181">
        <f>Q504*H504</f>
        <v>0.076799999999999993</v>
      </c>
      <c r="S504" s="181">
        <v>0</v>
      </c>
      <c r="T504" s="18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83" t="s">
        <v>259</v>
      </c>
      <c r="AT504" s="183" t="s">
        <v>171</v>
      </c>
      <c r="AU504" s="183" t="s">
        <v>86</v>
      </c>
      <c r="AY504" s="19" t="s">
        <v>127</v>
      </c>
      <c r="BE504" s="184">
        <f>IF(N504="základní",J504,0)</f>
        <v>0</v>
      </c>
      <c r="BF504" s="184">
        <f>IF(N504="snížená",J504,0)</f>
        <v>0</v>
      </c>
      <c r="BG504" s="184">
        <f>IF(N504="zákl. přenesená",J504,0)</f>
        <v>0</v>
      </c>
      <c r="BH504" s="184">
        <f>IF(N504="sníž. přenesená",J504,0)</f>
        <v>0</v>
      </c>
      <c r="BI504" s="184">
        <f>IF(N504="nulová",J504,0)</f>
        <v>0</v>
      </c>
      <c r="BJ504" s="19" t="s">
        <v>84</v>
      </c>
      <c r="BK504" s="184">
        <f>ROUND(I504*H504,2)</f>
        <v>0</v>
      </c>
      <c r="BL504" s="19" t="s">
        <v>228</v>
      </c>
      <c r="BM504" s="183" t="s">
        <v>758</v>
      </c>
    </row>
    <row r="505" s="13" customFormat="1">
      <c r="A505" s="13"/>
      <c r="B505" s="185"/>
      <c r="C505" s="13"/>
      <c r="D505" s="186" t="s">
        <v>136</v>
      </c>
      <c r="E505" s="187" t="s">
        <v>1</v>
      </c>
      <c r="F505" s="188" t="s">
        <v>750</v>
      </c>
      <c r="G505" s="13"/>
      <c r="H505" s="187" t="s">
        <v>1</v>
      </c>
      <c r="I505" s="189"/>
      <c r="J505" s="13"/>
      <c r="K505" s="13"/>
      <c r="L505" s="185"/>
      <c r="M505" s="190"/>
      <c r="N505" s="191"/>
      <c r="O505" s="191"/>
      <c r="P505" s="191"/>
      <c r="Q505" s="191"/>
      <c r="R505" s="191"/>
      <c r="S505" s="191"/>
      <c r="T505" s="19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7" t="s">
        <v>136</v>
      </c>
      <c r="AU505" s="187" t="s">
        <v>86</v>
      </c>
      <c r="AV505" s="13" t="s">
        <v>84</v>
      </c>
      <c r="AW505" s="13" t="s">
        <v>31</v>
      </c>
      <c r="AX505" s="13" t="s">
        <v>76</v>
      </c>
      <c r="AY505" s="187" t="s">
        <v>127</v>
      </c>
    </row>
    <row r="506" s="14" customFormat="1">
      <c r="A506" s="14"/>
      <c r="B506" s="193"/>
      <c r="C506" s="14"/>
      <c r="D506" s="186" t="s">
        <v>136</v>
      </c>
      <c r="E506" s="194" t="s">
        <v>1</v>
      </c>
      <c r="F506" s="195" t="s">
        <v>520</v>
      </c>
      <c r="G506" s="14"/>
      <c r="H506" s="196">
        <v>7.6799999999999997</v>
      </c>
      <c r="I506" s="197"/>
      <c r="J506" s="14"/>
      <c r="K506" s="14"/>
      <c r="L506" s="193"/>
      <c r="M506" s="198"/>
      <c r="N506" s="199"/>
      <c r="O506" s="199"/>
      <c r="P506" s="199"/>
      <c r="Q506" s="199"/>
      <c r="R506" s="199"/>
      <c r="S506" s="199"/>
      <c r="T506" s="20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4" t="s">
        <v>136</v>
      </c>
      <c r="AU506" s="194" t="s">
        <v>86</v>
      </c>
      <c r="AV506" s="14" t="s">
        <v>86</v>
      </c>
      <c r="AW506" s="14" t="s">
        <v>31</v>
      </c>
      <c r="AX506" s="14" t="s">
        <v>84</v>
      </c>
      <c r="AY506" s="194" t="s">
        <v>127</v>
      </c>
    </row>
    <row r="507" s="2" customFormat="1" ht="21.75" customHeight="1">
      <c r="A507" s="38"/>
      <c r="B507" s="171"/>
      <c r="C507" s="172" t="s">
        <v>759</v>
      </c>
      <c r="D507" s="172" t="s">
        <v>129</v>
      </c>
      <c r="E507" s="173" t="s">
        <v>760</v>
      </c>
      <c r="F507" s="174" t="s">
        <v>761</v>
      </c>
      <c r="G507" s="175" t="s">
        <v>530</v>
      </c>
      <c r="H507" s="176">
        <v>1</v>
      </c>
      <c r="I507" s="177"/>
      <c r="J507" s="178">
        <f>ROUND(I507*H507,2)</f>
        <v>0</v>
      </c>
      <c r="K507" s="174" t="s">
        <v>318</v>
      </c>
      <c r="L507" s="39"/>
      <c r="M507" s="179" t="s">
        <v>1</v>
      </c>
      <c r="N507" s="180" t="s">
        <v>41</v>
      </c>
      <c r="O507" s="77"/>
      <c r="P507" s="181">
        <f>O507*H507</f>
        <v>0</v>
      </c>
      <c r="Q507" s="181">
        <v>0</v>
      </c>
      <c r="R507" s="181">
        <f>Q507*H507</f>
        <v>0</v>
      </c>
      <c r="S507" s="181">
        <v>0</v>
      </c>
      <c r="T507" s="18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83" t="s">
        <v>228</v>
      </c>
      <c r="AT507" s="183" t="s">
        <v>129</v>
      </c>
      <c r="AU507" s="183" t="s">
        <v>86</v>
      </c>
      <c r="AY507" s="19" t="s">
        <v>127</v>
      </c>
      <c r="BE507" s="184">
        <f>IF(N507="základní",J507,0)</f>
        <v>0</v>
      </c>
      <c r="BF507" s="184">
        <f>IF(N507="snížená",J507,0)</f>
        <v>0</v>
      </c>
      <c r="BG507" s="184">
        <f>IF(N507="zákl. přenesená",J507,0)</f>
        <v>0</v>
      </c>
      <c r="BH507" s="184">
        <f>IF(N507="sníž. přenesená",J507,0)</f>
        <v>0</v>
      </c>
      <c r="BI507" s="184">
        <f>IF(N507="nulová",J507,0)</f>
        <v>0</v>
      </c>
      <c r="BJ507" s="19" t="s">
        <v>84</v>
      </c>
      <c r="BK507" s="184">
        <f>ROUND(I507*H507,2)</f>
        <v>0</v>
      </c>
      <c r="BL507" s="19" t="s">
        <v>228</v>
      </c>
      <c r="BM507" s="183" t="s">
        <v>762</v>
      </c>
    </row>
    <row r="508" s="13" customFormat="1">
      <c r="A508" s="13"/>
      <c r="B508" s="185"/>
      <c r="C508" s="13"/>
      <c r="D508" s="186" t="s">
        <v>136</v>
      </c>
      <c r="E508" s="187" t="s">
        <v>1</v>
      </c>
      <c r="F508" s="188" t="s">
        <v>726</v>
      </c>
      <c r="G508" s="13"/>
      <c r="H508" s="187" t="s">
        <v>1</v>
      </c>
      <c r="I508" s="189"/>
      <c r="J508" s="13"/>
      <c r="K508" s="13"/>
      <c r="L508" s="185"/>
      <c r="M508" s="190"/>
      <c r="N508" s="191"/>
      <c r="O508" s="191"/>
      <c r="P508" s="191"/>
      <c r="Q508" s="191"/>
      <c r="R508" s="191"/>
      <c r="S508" s="191"/>
      <c r="T508" s="19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87" t="s">
        <v>136</v>
      </c>
      <c r="AU508" s="187" t="s">
        <v>86</v>
      </c>
      <c r="AV508" s="13" t="s">
        <v>84</v>
      </c>
      <c r="AW508" s="13" t="s">
        <v>31</v>
      </c>
      <c r="AX508" s="13" t="s">
        <v>76</v>
      </c>
      <c r="AY508" s="187" t="s">
        <v>127</v>
      </c>
    </row>
    <row r="509" s="14" customFormat="1">
      <c r="A509" s="14"/>
      <c r="B509" s="193"/>
      <c r="C509" s="14"/>
      <c r="D509" s="186" t="s">
        <v>136</v>
      </c>
      <c r="E509" s="194" t="s">
        <v>1</v>
      </c>
      <c r="F509" s="195" t="s">
        <v>84</v>
      </c>
      <c r="G509" s="14"/>
      <c r="H509" s="196">
        <v>1</v>
      </c>
      <c r="I509" s="197"/>
      <c r="J509" s="14"/>
      <c r="K509" s="14"/>
      <c r="L509" s="193"/>
      <c r="M509" s="198"/>
      <c r="N509" s="199"/>
      <c r="O509" s="199"/>
      <c r="P509" s="199"/>
      <c r="Q509" s="199"/>
      <c r="R509" s="199"/>
      <c r="S509" s="199"/>
      <c r="T509" s="20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94" t="s">
        <v>136</v>
      </c>
      <c r="AU509" s="194" t="s">
        <v>86</v>
      </c>
      <c r="AV509" s="14" t="s">
        <v>86</v>
      </c>
      <c r="AW509" s="14" t="s">
        <v>31</v>
      </c>
      <c r="AX509" s="14" t="s">
        <v>84</v>
      </c>
      <c r="AY509" s="194" t="s">
        <v>127</v>
      </c>
    </row>
    <row r="510" s="2" customFormat="1" ht="24.15" customHeight="1">
      <c r="A510" s="38"/>
      <c r="B510" s="171"/>
      <c r="C510" s="172" t="s">
        <v>763</v>
      </c>
      <c r="D510" s="172" t="s">
        <v>129</v>
      </c>
      <c r="E510" s="173" t="s">
        <v>764</v>
      </c>
      <c r="F510" s="174" t="s">
        <v>765</v>
      </c>
      <c r="G510" s="175" t="s">
        <v>530</v>
      </c>
      <c r="H510" s="176">
        <v>2</v>
      </c>
      <c r="I510" s="177"/>
      <c r="J510" s="178">
        <f>ROUND(I510*H510,2)</f>
        <v>0</v>
      </c>
      <c r="K510" s="174" t="s">
        <v>318</v>
      </c>
      <c r="L510" s="39"/>
      <c r="M510" s="179" t="s">
        <v>1</v>
      </c>
      <c r="N510" s="180" t="s">
        <v>41</v>
      </c>
      <c r="O510" s="77"/>
      <c r="P510" s="181">
        <f>O510*H510</f>
        <v>0</v>
      </c>
      <c r="Q510" s="181">
        <v>0</v>
      </c>
      <c r="R510" s="181">
        <f>Q510*H510</f>
        <v>0</v>
      </c>
      <c r="S510" s="181">
        <v>0</v>
      </c>
      <c r="T510" s="18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83" t="s">
        <v>228</v>
      </c>
      <c r="AT510" s="183" t="s">
        <v>129</v>
      </c>
      <c r="AU510" s="183" t="s">
        <v>86</v>
      </c>
      <c r="AY510" s="19" t="s">
        <v>127</v>
      </c>
      <c r="BE510" s="184">
        <f>IF(N510="základní",J510,0)</f>
        <v>0</v>
      </c>
      <c r="BF510" s="184">
        <f>IF(N510="snížená",J510,0)</f>
        <v>0</v>
      </c>
      <c r="BG510" s="184">
        <f>IF(N510="zákl. přenesená",J510,0)</f>
        <v>0</v>
      </c>
      <c r="BH510" s="184">
        <f>IF(N510="sníž. přenesená",J510,0)</f>
        <v>0</v>
      </c>
      <c r="BI510" s="184">
        <f>IF(N510="nulová",J510,0)</f>
        <v>0</v>
      </c>
      <c r="BJ510" s="19" t="s">
        <v>84</v>
      </c>
      <c r="BK510" s="184">
        <f>ROUND(I510*H510,2)</f>
        <v>0</v>
      </c>
      <c r="BL510" s="19" t="s">
        <v>228</v>
      </c>
      <c r="BM510" s="183" t="s">
        <v>766</v>
      </c>
    </row>
    <row r="511" s="13" customFormat="1">
      <c r="A511" s="13"/>
      <c r="B511" s="185"/>
      <c r="C511" s="13"/>
      <c r="D511" s="186" t="s">
        <v>136</v>
      </c>
      <c r="E511" s="187" t="s">
        <v>1</v>
      </c>
      <c r="F511" s="188" t="s">
        <v>422</v>
      </c>
      <c r="G511" s="13"/>
      <c r="H511" s="187" t="s">
        <v>1</v>
      </c>
      <c r="I511" s="189"/>
      <c r="J511" s="13"/>
      <c r="K511" s="13"/>
      <c r="L511" s="185"/>
      <c r="M511" s="190"/>
      <c r="N511" s="191"/>
      <c r="O511" s="191"/>
      <c r="P511" s="191"/>
      <c r="Q511" s="191"/>
      <c r="R511" s="191"/>
      <c r="S511" s="191"/>
      <c r="T511" s="19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7" t="s">
        <v>136</v>
      </c>
      <c r="AU511" s="187" t="s">
        <v>86</v>
      </c>
      <c r="AV511" s="13" t="s">
        <v>84</v>
      </c>
      <c r="AW511" s="13" t="s">
        <v>31</v>
      </c>
      <c r="AX511" s="13" t="s">
        <v>76</v>
      </c>
      <c r="AY511" s="187" t="s">
        <v>127</v>
      </c>
    </row>
    <row r="512" s="14" customFormat="1">
      <c r="A512" s="14"/>
      <c r="B512" s="193"/>
      <c r="C512" s="14"/>
      <c r="D512" s="186" t="s">
        <v>136</v>
      </c>
      <c r="E512" s="194" t="s">
        <v>1</v>
      </c>
      <c r="F512" s="195" t="s">
        <v>86</v>
      </c>
      <c r="G512" s="14"/>
      <c r="H512" s="196">
        <v>2</v>
      </c>
      <c r="I512" s="197"/>
      <c r="J512" s="14"/>
      <c r="K512" s="14"/>
      <c r="L512" s="193"/>
      <c r="M512" s="198"/>
      <c r="N512" s="199"/>
      <c r="O512" s="199"/>
      <c r="P512" s="199"/>
      <c r="Q512" s="199"/>
      <c r="R512" s="199"/>
      <c r="S512" s="199"/>
      <c r="T512" s="20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4" t="s">
        <v>136</v>
      </c>
      <c r="AU512" s="194" t="s">
        <v>86</v>
      </c>
      <c r="AV512" s="14" t="s">
        <v>86</v>
      </c>
      <c r="AW512" s="14" t="s">
        <v>31</v>
      </c>
      <c r="AX512" s="14" t="s">
        <v>84</v>
      </c>
      <c r="AY512" s="194" t="s">
        <v>127</v>
      </c>
    </row>
    <row r="513" s="2" customFormat="1" ht="16.5" customHeight="1">
      <c r="A513" s="38"/>
      <c r="B513" s="171"/>
      <c r="C513" s="209" t="s">
        <v>767</v>
      </c>
      <c r="D513" s="209" t="s">
        <v>171</v>
      </c>
      <c r="E513" s="210" t="s">
        <v>768</v>
      </c>
      <c r="F513" s="211" t="s">
        <v>769</v>
      </c>
      <c r="G513" s="212" t="s">
        <v>530</v>
      </c>
      <c r="H513" s="213">
        <v>2</v>
      </c>
      <c r="I513" s="214"/>
      <c r="J513" s="215">
        <f>ROUND(I513*H513,2)</f>
        <v>0</v>
      </c>
      <c r="K513" s="211" t="s">
        <v>318</v>
      </c>
      <c r="L513" s="216"/>
      <c r="M513" s="217" t="s">
        <v>1</v>
      </c>
      <c r="N513" s="218" t="s">
        <v>41</v>
      </c>
      <c r="O513" s="77"/>
      <c r="P513" s="181">
        <f>O513*H513</f>
        <v>0</v>
      </c>
      <c r="Q513" s="181">
        <v>0.00164</v>
      </c>
      <c r="R513" s="181">
        <f>Q513*H513</f>
        <v>0.0032799999999999999</v>
      </c>
      <c r="S513" s="181">
        <v>0</v>
      </c>
      <c r="T513" s="18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83" t="s">
        <v>259</v>
      </c>
      <c r="AT513" s="183" t="s">
        <v>171</v>
      </c>
      <c r="AU513" s="183" t="s">
        <v>86</v>
      </c>
      <c r="AY513" s="19" t="s">
        <v>127</v>
      </c>
      <c r="BE513" s="184">
        <f>IF(N513="základní",J513,0)</f>
        <v>0</v>
      </c>
      <c r="BF513" s="184">
        <f>IF(N513="snížená",J513,0)</f>
        <v>0</v>
      </c>
      <c r="BG513" s="184">
        <f>IF(N513="zákl. přenesená",J513,0)</f>
        <v>0</v>
      </c>
      <c r="BH513" s="184">
        <f>IF(N513="sníž. přenesená",J513,0)</f>
        <v>0</v>
      </c>
      <c r="BI513" s="184">
        <f>IF(N513="nulová",J513,0)</f>
        <v>0</v>
      </c>
      <c r="BJ513" s="19" t="s">
        <v>84</v>
      </c>
      <c r="BK513" s="184">
        <f>ROUND(I513*H513,2)</f>
        <v>0</v>
      </c>
      <c r="BL513" s="19" t="s">
        <v>228</v>
      </c>
      <c r="BM513" s="183" t="s">
        <v>770</v>
      </c>
    </row>
    <row r="514" s="2" customFormat="1" ht="24.15" customHeight="1">
      <c r="A514" s="38"/>
      <c r="B514" s="171"/>
      <c r="C514" s="172" t="s">
        <v>771</v>
      </c>
      <c r="D514" s="172" t="s">
        <v>129</v>
      </c>
      <c r="E514" s="173" t="s">
        <v>772</v>
      </c>
      <c r="F514" s="174" t="s">
        <v>773</v>
      </c>
      <c r="G514" s="175" t="s">
        <v>211</v>
      </c>
      <c r="H514" s="176">
        <v>12</v>
      </c>
      <c r="I514" s="177"/>
      <c r="J514" s="178">
        <f>ROUND(I514*H514,2)</f>
        <v>0</v>
      </c>
      <c r="K514" s="174" t="s">
        <v>318</v>
      </c>
      <c r="L514" s="39"/>
      <c r="M514" s="179" t="s">
        <v>1</v>
      </c>
      <c r="N514" s="180" t="s">
        <v>41</v>
      </c>
      <c r="O514" s="77"/>
      <c r="P514" s="181">
        <f>O514*H514</f>
        <v>0</v>
      </c>
      <c r="Q514" s="181">
        <v>0</v>
      </c>
      <c r="R514" s="181">
        <f>Q514*H514</f>
        <v>0</v>
      </c>
      <c r="S514" s="181">
        <v>0</v>
      </c>
      <c r="T514" s="18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183" t="s">
        <v>228</v>
      </c>
      <c r="AT514" s="183" t="s">
        <v>129</v>
      </c>
      <c r="AU514" s="183" t="s">
        <v>86</v>
      </c>
      <c r="AY514" s="19" t="s">
        <v>127</v>
      </c>
      <c r="BE514" s="184">
        <f>IF(N514="základní",J514,0)</f>
        <v>0</v>
      </c>
      <c r="BF514" s="184">
        <f>IF(N514="snížená",J514,0)</f>
        <v>0</v>
      </c>
      <c r="BG514" s="184">
        <f>IF(N514="zákl. přenesená",J514,0)</f>
        <v>0</v>
      </c>
      <c r="BH514" s="184">
        <f>IF(N514="sníž. přenesená",J514,0)</f>
        <v>0</v>
      </c>
      <c r="BI514" s="184">
        <f>IF(N514="nulová",J514,0)</f>
        <v>0</v>
      </c>
      <c r="BJ514" s="19" t="s">
        <v>84</v>
      </c>
      <c r="BK514" s="184">
        <f>ROUND(I514*H514,2)</f>
        <v>0</v>
      </c>
      <c r="BL514" s="19" t="s">
        <v>228</v>
      </c>
      <c r="BM514" s="183" t="s">
        <v>774</v>
      </c>
    </row>
    <row r="515" s="13" customFormat="1">
      <c r="A515" s="13"/>
      <c r="B515" s="185"/>
      <c r="C515" s="13"/>
      <c r="D515" s="186" t="s">
        <v>136</v>
      </c>
      <c r="E515" s="187" t="s">
        <v>1</v>
      </c>
      <c r="F515" s="188" t="s">
        <v>775</v>
      </c>
      <c r="G515" s="13"/>
      <c r="H515" s="187" t="s">
        <v>1</v>
      </c>
      <c r="I515" s="189"/>
      <c r="J515" s="13"/>
      <c r="K515" s="13"/>
      <c r="L515" s="185"/>
      <c r="M515" s="190"/>
      <c r="N515" s="191"/>
      <c r="O515" s="191"/>
      <c r="P515" s="191"/>
      <c r="Q515" s="191"/>
      <c r="R515" s="191"/>
      <c r="S515" s="191"/>
      <c r="T515" s="19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87" t="s">
        <v>136</v>
      </c>
      <c r="AU515" s="187" t="s">
        <v>86</v>
      </c>
      <c r="AV515" s="13" t="s">
        <v>84</v>
      </c>
      <c r="AW515" s="13" t="s">
        <v>31</v>
      </c>
      <c r="AX515" s="13" t="s">
        <v>76</v>
      </c>
      <c r="AY515" s="187" t="s">
        <v>127</v>
      </c>
    </row>
    <row r="516" s="14" customFormat="1">
      <c r="A516" s="14"/>
      <c r="B516" s="193"/>
      <c r="C516" s="14"/>
      <c r="D516" s="186" t="s">
        <v>136</v>
      </c>
      <c r="E516" s="194" t="s">
        <v>1</v>
      </c>
      <c r="F516" s="195" t="s">
        <v>152</v>
      </c>
      <c r="G516" s="14"/>
      <c r="H516" s="196">
        <v>3</v>
      </c>
      <c r="I516" s="197"/>
      <c r="J516" s="14"/>
      <c r="K516" s="14"/>
      <c r="L516" s="193"/>
      <c r="M516" s="198"/>
      <c r="N516" s="199"/>
      <c r="O516" s="199"/>
      <c r="P516" s="199"/>
      <c r="Q516" s="199"/>
      <c r="R516" s="199"/>
      <c r="S516" s="199"/>
      <c r="T516" s="20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194" t="s">
        <v>136</v>
      </c>
      <c r="AU516" s="194" t="s">
        <v>86</v>
      </c>
      <c r="AV516" s="14" t="s">
        <v>86</v>
      </c>
      <c r="AW516" s="14" t="s">
        <v>31</v>
      </c>
      <c r="AX516" s="14" t="s">
        <v>76</v>
      </c>
      <c r="AY516" s="194" t="s">
        <v>127</v>
      </c>
    </row>
    <row r="517" s="13" customFormat="1">
      <c r="A517" s="13"/>
      <c r="B517" s="185"/>
      <c r="C517" s="13"/>
      <c r="D517" s="186" t="s">
        <v>136</v>
      </c>
      <c r="E517" s="187" t="s">
        <v>1</v>
      </c>
      <c r="F517" s="188" t="s">
        <v>776</v>
      </c>
      <c r="G517" s="13"/>
      <c r="H517" s="187" t="s">
        <v>1</v>
      </c>
      <c r="I517" s="189"/>
      <c r="J517" s="13"/>
      <c r="K517" s="13"/>
      <c r="L517" s="185"/>
      <c r="M517" s="190"/>
      <c r="N517" s="191"/>
      <c r="O517" s="191"/>
      <c r="P517" s="191"/>
      <c r="Q517" s="191"/>
      <c r="R517" s="191"/>
      <c r="S517" s="191"/>
      <c r="T517" s="19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7" t="s">
        <v>136</v>
      </c>
      <c r="AU517" s="187" t="s">
        <v>86</v>
      </c>
      <c r="AV517" s="13" t="s">
        <v>84</v>
      </c>
      <c r="AW517" s="13" t="s">
        <v>31</v>
      </c>
      <c r="AX517" s="13" t="s">
        <v>76</v>
      </c>
      <c r="AY517" s="187" t="s">
        <v>127</v>
      </c>
    </row>
    <row r="518" s="14" customFormat="1">
      <c r="A518" s="14"/>
      <c r="B518" s="193"/>
      <c r="C518" s="14"/>
      <c r="D518" s="186" t="s">
        <v>136</v>
      </c>
      <c r="E518" s="194" t="s">
        <v>1</v>
      </c>
      <c r="F518" s="195" t="s">
        <v>183</v>
      </c>
      <c r="G518" s="14"/>
      <c r="H518" s="196">
        <v>9</v>
      </c>
      <c r="I518" s="197"/>
      <c r="J518" s="14"/>
      <c r="K518" s="14"/>
      <c r="L518" s="193"/>
      <c r="M518" s="198"/>
      <c r="N518" s="199"/>
      <c r="O518" s="199"/>
      <c r="P518" s="199"/>
      <c r="Q518" s="199"/>
      <c r="R518" s="199"/>
      <c r="S518" s="199"/>
      <c r="T518" s="20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4" t="s">
        <v>136</v>
      </c>
      <c r="AU518" s="194" t="s">
        <v>86</v>
      </c>
      <c r="AV518" s="14" t="s">
        <v>86</v>
      </c>
      <c r="AW518" s="14" t="s">
        <v>31</v>
      </c>
      <c r="AX518" s="14" t="s">
        <v>76</v>
      </c>
      <c r="AY518" s="194" t="s">
        <v>127</v>
      </c>
    </row>
    <row r="519" s="15" customFormat="1">
      <c r="A519" s="15"/>
      <c r="B519" s="201"/>
      <c r="C519" s="15"/>
      <c r="D519" s="186" t="s">
        <v>136</v>
      </c>
      <c r="E519" s="202" t="s">
        <v>1</v>
      </c>
      <c r="F519" s="203" t="s">
        <v>143</v>
      </c>
      <c r="G519" s="15"/>
      <c r="H519" s="204">
        <v>12</v>
      </c>
      <c r="I519" s="205"/>
      <c r="J519" s="15"/>
      <c r="K519" s="15"/>
      <c r="L519" s="201"/>
      <c r="M519" s="206"/>
      <c r="N519" s="207"/>
      <c r="O519" s="207"/>
      <c r="P519" s="207"/>
      <c r="Q519" s="207"/>
      <c r="R519" s="207"/>
      <c r="S519" s="207"/>
      <c r="T519" s="20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02" t="s">
        <v>136</v>
      </c>
      <c r="AU519" s="202" t="s">
        <v>86</v>
      </c>
      <c r="AV519" s="15" t="s">
        <v>134</v>
      </c>
      <c r="AW519" s="15" t="s">
        <v>31</v>
      </c>
      <c r="AX519" s="15" t="s">
        <v>84</v>
      </c>
      <c r="AY519" s="202" t="s">
        <v>127</v>
      </c>
    </row>
    <row r="520" s="2" customFormat="1" ht="24.15" customHeight="1">
      <c r="A520" s="38"/>
      <c r="B520" s="171"/>
      <c r="C520" s="209" t="s">
        <v>777</v>
      </c>
      <c r="D520" s="209" t="s">
        <v>171</v>
      </c>
      <c r="E520" s="210" t="s">
        <v>778</v>
      </c>
      <c r="F520" s="211" t="s">
        <v>779</v>
      </c>
      <c r="G520" s="212" t="s">
        <v>211</v>
      </c>
      <c r="H520" s="213">
        <v>13.199999999999999</v>
      </c>
      <c r="I520" s="214"/>
      <c r="J520" s="215">
        <f>ROUND(I520*H520,2)</f>
        <v>0</v>
      </c>
      <c r="K520" s="211" t="s">
        <v>318</v>
      </c>
      <c r="L520" s="216"/>
      <c r="M520" s="217" t="s">
        <v>1</v>
      </c>
      <c r="N520" s="218" t="s">
        <v>41</v>
      </c>
      <c r="O520" s="77"/>
      <c r="P520" s="181">
        <f>O520*H520</f>
        <v>0</v>
      </c>
      <c r="Q520" s="181">
        <v>0.0035000000000000001</v>
      </c>
      <c r="R520" s="181">
        <f>Q520*H520</f>
        <v>0.046199999999999998</v>
      </c>
      <c r="S520" s="181">
        <v>0</v>
      </c>
      <c r="T520" s="18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183" t="s">
        <v>259</v>
      </c>
      <c r="AT520" s="183" t="s">
        <v>171</v>
      </c>
      <c r="AU520" s="183" t="s">
        <v>86</v>
      </c>
      <c r="AY520" s="19" t="s">
        <v>127</v>
      </c>
      <c r="BE520" s="184">
        <f>IF(N520="základní",J520,0)</f>
        <v>0</v>
      </c>
      <c r="BF520" s="184">
        <f>IF(N520="snížená",J520,0)</f>
        <v>0</v>
      </c>
      <c r="BG520" s="184">
        <f>IF(N520="zákl. přenesená",J520,0)</f>
        <v>0</v>
      </c>
      <c r="BH520" s="184">
        <f>IF(N520="sníž. přenesená",J520,0)</f>
        <v>0</v>
      </c>
      <c r="BI520" s="184">
        <f>IF(N520="nulová",J520,0)</f>
        <v>0</v>
      </c>
      <c r="BJ520" s="19" t="s">
        <v>84</v>
      </c>
      <c r="BK520" s="184">
        <f>ROUND(I520*H520,2)</f>
        <v>0</v>
      </c>
      <c r="BL520" s="19" t="s">
        <v>228</v>
      </c>
      <c r="BM520" s="183" t="s">
        <v>780</v>
      </c>
    </row>
    <row r="521" s="14" customFormat="1">
      <c r="A521" s="14"/>
      <c r="B521" s="193"/>
      <c r="C521" s="14"/>
      <c r="D521" s="186" t="s">
        <v>136</v>
      </c>
      <c r="E521" s="194" t="s">
        <v>1</v>
      </c>
      <c r="F521" s="195" t="s">
        <v>781</v>
      </c>
      <c r="G521" s="14"/>
      <c r="H521" s="196">
        <v>13.199999999999999</v>
      </c>
      <c r="I521" s="197"/>
      <c r="J521" s="14"/>
      <c r="K521" s="14"/>
      <c r="L521" s="193"/>
      <c r="M521" s="198"/>
      <c r="N521" s="199"/>
      <c r="O521" s="199"/>
      <c r="P521" s="199"/>
      <c r="Q521" s="199"/>
      <c r="R521" s="199"/>
      <c r="S521" s="199"/>
      <c r="T521" s="20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4" t="s">
        <v>136</v>
      </c>
      <c r="AU521" s="194" t="s">
        <v>86</v>
      </c>
      <c r="AV521" s="14" t="s">
        <v>86</v>
      </c>
      <c r="AW521" s="14" t="s">
        <v>31</v>
      </c>
      <c r="AX521" s="14" t="s">
        <v>84</v>
      </c>
      <c r="AY521" s="194" t="s">
        <v>127</v>
      </c>
    </row>
    <row r="522" s="2" customFormat="1" ht="24.15" customHeight="1">
      <c r="A522" s="38"/>
      <c r="B522" s="171"/>
      <c r="C522" s="172" t="s">
        <v>782</v>
      </c>
      <c r="D522" s="172" t="s">
        <v>129</v>
      </c>
      <c r="E522" s="173" t="s">
        <v>783</v>
      </c>
      <c r="F522" s="174" t="s">
        <v>784</v>
      </c>
      <c r="G522" s="175" t="s">
        <v>211</v>
      </c>
      <c r="H522" s="176">
        <v>19.829999999999998</v>
      </c>
      <c r="I522" s="177"/>
      <c r="J522" s="178">
        <f>ROUND(I522*H522,2)</f>
        <v>0</v>
      </c>
      <c r="K522" s="174" t="s">
        <v>318</v>
      </c>
      <c r="L522" s="39"/>
      <c r="M522" s="179" t="s">
        <v>1</v>
      </c>
      <c r="N522" s="180" t="s">
        <v>41</v>
      </c>
      <c r="O522" s="77"/>
      <c r="P522" s="181">
        <f>O522*H522</f>
        <v>0</v>
      </c>
      <c r="Q522" s="181">
        <v>0</v>
      </c>
      <c r="R522" s="181">
        <f>Q522*H522</f>
        <v>0</v>
      </c>
      <c r="S522" s="181">
        <v>0.050000000000000003</v>
      </c>
      <c r="T522" s="182">
        <f>S522*H522</f>
        <v>0.99149999999999994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83" t="s">
        <v>228</v>
      </c>
      <c r="AT522" s="183" t="s">
        <v>129</v>
      </c>
      <c r="AU522" s="183" t="s">
        <v>86</v>
      </c>
      <c r="AY522" s="19" t="s">
        <v>127</v>
      </c>
      <c r="BE522" s="184">
        <f>IF(N522="základní",J522,0)</f>
        <v>0</v>
      </c>
      <c r="BF522" s="184">
        <f>IF(N522="snížená",J522,0)</f>
        <v>0</v>
      </c>
      <c r="BG522" s="184">
        <f>IF(N522="zákl. přenesená",J522,0)</f>
        <v>0</v>
      </c>
      <c r="BH522" s="184">
        <f>IF(N522="sníž. přenesená",J522,0)</f>
        <v>0</v>
      </c>
      <c r="BI522" s="184">
        <f>IF(N522="nulová",J522,0)</f>
        <v>0</v>
      </c>
      <c r="BJ522" s="19" t="s">
        <v>84</v>
      </c>
      <c r="BK522" s="184">
        <f>ROUND(I522*H522,2)</f>
        <v>0</v>
      </c>
      <c r="BL522" s="19" t="s">
        <v>228</v>
      </c>
      <c r="BM522" s="183" t="s">
        <v>785</v>
      </c>
    </row>
    <row r="523" s="13" customFormat="1">
      <c r="A523" s="13"/>
      <c r="B523" s="185"/>
      <c r="C523" s="13"/>
      <c r="D523" s="186" t="s">
        <v>136</v>
      </c>
      <c r="E523" s="187" t="s">
        <v>1</v>
      </c>
      <c r="F523" s="188" t="s">
        <v>775</v>
      </c>
      <c r="G523" s="13"/>
      <c r="H523" s="187" t="s">
        <v>1</v>
      </c>
      <c r="I523" s="189"/>
      <c r="J523" s="13"/>
      <c r="K523" s="13"/>
      <c r="L523" s="185"/>
      <c r="M523" s="190"/>
      <c r="N523" s="191"/>
      <c r="O523" s="191"/>
      <c r="P523" s="191"/>
      <c r="Q523" s="191"/>
      <c r="R523" s="191"/>
      <c r="S523" s="191"/>
      <c r="T523" s="19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87" t="s">
        <v>136</v>
      </c>
      <c r="AU523" s="187" t="s">
        <v>86</v>
      </c>
      <c r="AV523" s="13" t="s">
        <v>84</v>
      </c>
      <c r="AW523" s="13" t="s">
        <v>31</v>
      </c>
      <c r="AX523" s="13" t="s">
        <v>76</v>
      </c>
      <c r="AY523" s="187" t="s">
        <v>127</v>
      </c>
    </row>
    <row r="524" s="14" customFormat="1">
      <c r="A524" s="14"/>
      <c r="B524" s="193"/>
      <c r="C524" s="14"/>
      <c r="D524" s="186" t="s">
        <v>136</v>
      </c>
      <c r="E524" s="194" t="s">
        <v>1</v>
      </c>
      <c r="F524" s="195" t="s">
        <v>196</v>
      </c>
      <c r="G524" s="14"/>
      <c r="H524" s="196">
        <v>11</v>
      </c>
      <c r="I524" s="197"/>
      <c r="J524" s="14"/>
      <c r="K524" s="14"/>
      <c r="L524" s="193"/>
      <c r="M524" s="198"/>
      <c r="N524" s="199"/>
      <c r="O524" s="199"/>
      <c r="P524" s="199"/>
      <c r="Q524" s="199"/>
      <c r="R524" s="199"/>
      <c r="S524" s="199"/>
      <c r="T524" s="20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4" t="s">
        <v>136</v>
      </c>
      <c r="AU524" s="194" t="s">
        <v>86</v>
      </c>
      <c r="AV524" s="14" t="s">
        <v>86</v>
      </c>
      <c r="AW524" s="14" t="s">
        <v>31</v>
      </c>
      <c r="AX524" s="14" t="s">
        <v>76</v>
      </c>
      <c r="AY524" s="194" t="s">
        <v>127</v>
      </c>
    </row>
    <row r="525" s="13" customFormat="1">
      <c r="A525" s="13"/>
      <c r="B525" s="185"/>
      <c r="C525" s="13"/>
      <c r="D525" s="186" t="s">
        <v>136</v>
      </c>
      <c r="E525" s="187" t="s">
        <v>1</v>
      </c>
      <c r="F525" s="188" t="s">
        <v>776</v>
      </c>
      <c r="G525" s="13"/>
      <c r="H525" s="187" t="s">
        <v>1</v>
      </c>
      <c r="I525" s="189"/>
      <c r="J525" s="13"/>
      <c r="K525" s="13"/>
      <c r="L525" s="185"/>
      <c r="M525" s="190"/>
      <c r="N525" s="191"/>
      <c r="O525" s="191"/>
      <c r="P525" s="191"/>
      <c r="Q525" s="191"/>
      <c r="R525" s="191"/>
      <c r="S525" s="191"/>
      <c r="T525" s="19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87" t="s">
        <v>136</v>
      </c>
      <c r="AU525" s="187" t="s">
        <v>86</v>
      </c>
      <c r="AV525" s="13" t="s">
        <v>84</v>
      </c>
      <c r="AW525" s="13" t="s">
        <v>31</v>
      </c>
      <c r="AX525" s="13" t="s">
        <v>76</v>
      </c>
      <c r="AY525" s="187" t="s">
        <v>127</v>
      </c>
    </row>
    <row r="526" s="14" customFormat="1">
      <c r="A526" s="14"/>
      <c r="B526" s="193"/>
      <c r="C526" s="14"/>
      <c r="D526" s="186" t="s">
        <v>136</v>
      </c>
      <c r="E526" s="194" t="s">
        <v>1</v>
      </c>
      <c r="F526" s="195" t="s">
        <v>786</v>
      </c>
      <c r="G526" s="14"/>
      <c r="H526" s="196">
        <v>8.8300000000000001</v>
      </c>
      <c r="I526" s="197"/>
      <c r="J526" s="14"/>
      <c r="K526" s="14"/>
      <c r="L526" s="193"/>
      <c r="M526" s="198"/>
      <c r="N526" s="199"/>
      <c r="O526" s="199"/>
      <c r="P526" s="199"/>
      <c r="Q526" s="199"/>
      <c r="R526" s="199"/>
      <c r="S526" s="199"/>
      <c r="T526" s="20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4" t="s">
        <v>136</v>
      </c>
      <c r="AU526" s="194" t="s">
        <v>86</v>
      </c>
      <c r="AV526" s="14" t="s">
        <v>86</v>
      </c>
      <c r="AW526" s="14" t="s">
        <v>31</v>
      </c>
      <c r="AX526" s="14" t="s">
        <v>76</v>
      </c>
      <c r="AY526" s="194" t="s">
        <v>127</v>
      </c>
    </row>
    <row r="527" s="15" customFormat="1">
      <c r="A527" s="15"/>
      <c r="B527" s="201"/>
      <c r="C527" s="15"/>
      <c r="D527" s="186" t="s">
        <v>136</v>
      </c>
      <c r="E527" s="202" t="s">
        <v>1</v>
      </c>
      <c r="F527" s="203" t="s">
        <v>143</v>
      </c>
      <c r="G527" s="15"/>
      <c r="H527" s="204">
        <v>19.829999999999998</v>
      </c>
      <c r="I527" s="205"/>
      <c r="J527" s="15"/>
      <c r="K527" s="15"/>
      <c r="L527" s="201"/>
      <c r="M527" s="206"/>
      <c r="N527" s="207"/>
      <c r="O527" s="207"/>
      <c r="P527" s="207"/>
      <c r="Q527" s="207"/>
      <c r="R527" s="207"/>
      <c r="S527" s="207"/>
      <c r="T527" s="20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02" t="s">
        <v>136</v>
      </c>
      <c r="AU527" s="202" t="s">
        <v>86</v>
      </c>
      <c r="AV527" s="15" t="s">
        <v>134</v>
      </c>
      <c r="AW527" s="15" t="s">
        <v>31</v>
      </c>
      <c r="AX527" s="15" t="s">
        <v>84</v>
      </c>
      <c r="AY527" s="202" t="s">
        <v>127</v>
      </c>
    </row>
    <row r="528" s="2" customFormat="1" ht="24.15" customHeight="1">
      <c r="A528" s="38"/>
      <c r="B528" s="171"/>
      <c r="C528" s="172" t="s">
        <v>787</v>
      </c>
      <c r="D528" s="172" t="s">
        <v>129</v>
      </c>
      <c r="E528" s="173" t="s">
        <v>788</v>
      </c>
      <c r="F528" s="174" t="s">
        <v>789</v>
      </c>
      <c r="G528" s="175" t="s">
        <v>211</v>
      </c>
      <c r="H528" s="176">
        <v>10</v>
      </c>
      <c r="I528" s="177"/>
      <c r="J528" s="178">
        <f>ROUND(I528*H528,2)</f>
        <v>0</v>
      </c>
      <c r="K528" s="174" t="s">
        <v>318</v>
      </c>
      <c r="L528" s="39"/>
      <c r="M528" s="179" t="s">
        <v>1</v>
      </c>
      <c r="N528" s="180" t="s">
        <v>41</v>
      </c>
      <c r="O528" s="77"/>
      <c r="P528" s="181">
        <f>O528*H528</f>
        <v>0</v>
      </c>
      <c r="Q528" s="181">
        <v>0</v>
      </c>
      <c r="R528" s="181">
        <f>Q528*H528</f>
        <v>0</v>
      </c>
      <c r="S528" s="181">
        <v>0</v>
      </c>
      <c r="T528" s="18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83" t="s">
        <v>228</v>
      </c>
      <c r="AT528" s="183" t="s">
        <v>129</v>
      </c>
      <c r="AU528" s="183" t="s">
        <v>86</v>
      </c>
      <c r="AY528" s="19" t="s">
        <v>127</v>
      </c>
      <c r="BE528" s="184">
        <f>IF(N528="základní",J528,0)</f>
        <v>0</v>
      </c>
      <c r="BF528" s="184">
        <f>IF(N528="snížená",J528,0)</f>
        <v>0</v>
      </c>
      <c r="BG528" s="184">
        <f>IF(N528="zákl. přenesená",J528,0)</f>
        <v>0</v>
      </c>
      <c r="BH528" s="184">
        <f>IF(N528="sníž. přenesená",J528,0)</f>
        <v>0</v>
      </c>
      <c r="BI528" s="184">
        <f>IF(N528="nulová",J528,0)</f>
        <v>0</v>
      </c>
      <c r="BJ528" s="19" t="s">
        <v>84</v>
      </c>
      <c r="BK528" s="184">
        <f>ROUND(I528*H528,2)</f>
        <v>0</v>
      </c>
      <c r="BL528" s="19" t="s">
        <v>228</v>
      </c>
      <c r="BM528" s="183" t="s">
        <v>790</v>
      </c>
    </row>
    <row r="529" s="13" customFormat="1">
      <c r="A529" s="13"/>
      <c r="B529" s="185"/>
      <c r="C529" s="13"/>
      <c r="D529" s="186" t="s">
        <v>136</v>
      </c>
      <c r="E529" s="187" t="s">
        <v>1</v>
      </c>
      <c r="F529" s="188" t="s">
        <v>791</v>
      </c>
      <c r="G529" s="13"/>
      <c r="H529" s="187" t="s">
        <v>1</v>
      </c>
      <c r="I529" s="189"/>
      <c r="J529" s="13"/>
      <c r="K529" s="13"/>
      <c r="L529" s="185"/>
      <c r="M529" s="190"/>
      <c r="N529" s="191"/>
      <c r="O529" s="191"/>
      <c r="P529" s="191"/>
      <c r="Q529" s="191"/>
      <c r="R529" s="191"/>
      <c r="S529" s="191"/>
      <c r="T529" s="19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7" t="s">
        <v>136</v>
      </c>
      <c r="AU529" s="187" t="s">
        <v>86</v>
      </c>
      <c r="AV529" s="13" t="s">
        <v>84</v>
      </c>
      <c r="AW529" s="13" t="s">
        <v>31</v>
      </c>
      <c r="AX529" s="13" t="s">
        <v>76</v>
      </c>
      <c r="AY529" s="187" t="s">
        <v>127</v>
      </c>
    </row>
    <row r="530" s="14" customFormat="1">
      <c r="A530" s="14"/>
      <c r="B530" s="193"/>
      <c r="C530" s="14"/>
      <c r="D530" s="186" t="s">
        <v>136</v>
      </c>
      <c r="E530" s="194" t="s">
        <v>1</v>
      </c>
      <c r="F530" s="195" t="s">
        <v>192</v>
      </c>
      <c r="G530" s="14"/>
      <c r="H530" s="196">
        <v>10</v>
      </c>
      <c r="I530" s="197"/>
      <c r="J530" s="14"/>
      <c r="K530" s="14"/>
      <c r="L530" s="193"/>
      <c r="M530" s="198"/>
      <c r="N530" s="199"/>
      <c r="O530" s="199"/>
      <c r="P530" s="199"/>
      <c r="Q530" s="199"/>
      <c r="R530" s="199"/>
      <c r="S530" s="199"/>
      <c r="T530" s="20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4" t="s">
        <v>136</v>
      </c>
      <c r="AU530" s="194" t="s">
        <v>86</v>
      </c>
      <c r="AV530" s="14" t="s">
        <v>86</v>
      </c>
      <c r="AW530" s="14" t="s">
        <v>31</v>
      </c>
      <c r="AX530" s="14" t="s">
        <v>84</v>
      </c>
      <c r="AY530" s="194" t="s">
        <v>127</v>
      </c>
    </row>
    <row r="531" s="2" customFormat="1" ht="16.5" customHeight="1">
      <c r="A531" s="38"/>
      <c r="B531" s="171"/>
      <c r="C531" s="209" t="s">
        <v>792</v>
      </c>
      <c r="D531" s="209" t="s">
        <v>171</v>
      </c>
      <c r="E531" s="210" t="s">
        <v>793</v>
      </c>
      <c r="F531" s="211" t="s">
        <v>794</v>
      </c>
      <c r="G531" s="212" t="s">
        <v>530</v>
      </c>
      <c r="H531" s="213">
        <v>1</v>
      </c>
      <c r="I531" s="214"/>
      <c r="J531" s="215">
        <f>ROUND(I531*H531,2)</f>
        <v>0</v>
      </c>
      <c r="K531" s="211" t="s">
        <v>1</v>
      </c>
      <c r="L531" s="216"/>
      <c r="M531" s="217" t="s">
        <v>1</v>
      </c>
      <c r="N531" s="218" t="s">
        <v>41</v>
      </c>
      <c r="O531" s="77"/>
      <c r="P531" s="181">
        <f>O531*H531</f>
        <v>0</v>
      </c>
      <c r="Q531" s="181">
        <v>0</v>
      </c>
      <c r="R531" s="181">
        <f>Q531*H531</f>
        <v>0</v>
      </c>
      <c r="S531" s="181">
        <v>0</v>
      </c>
      <c r="T531" s="18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83" t="s">
        <v>259</v>
      </c>
      <c r="AT531" s="183" t="s">
        <v>171</v>
      </c>
      <c r="AU531" s="183" t="s">
        <v>86</v>
      </c>
      <c r="AY531" s="19" t="s">
        <v>127</v>
      </c>
      <c r="BE531" s="184">
        <f>IF(N531="základní",J531,0)</f>
        <v>0</v>
      </c>
      <c r="BF531" s="184">
        <f>IF(N531="snížená",J531,0)</f>
        <v>0</v>
      </c>
      <c r="BG531" s="184">
        <f>IF(N531="zákl. přenesená",J531,0)</f>
        <v>0</v>
      </c>
      <c r="BH531" s="184">
        <f>IF(N531="sníž. přenesená",J531,0)</f>
        <v>0</v>
      </c>
      <c r="BI531" s="184">
        <f>IF(N531="nulová",J531,0)</f>
        <v>0</v>
      </c>
      <c r="BJ531" s="19" t="s">
        <v>84</v>
      </c>
      <c r="BK531" s="184">
        <f>ROUND(I531*H531,2)</f>
        <v>0</v>
      </c>
      <c r="BL531" s="19" t="s">
        <v>228</v>
      </c>
      <c r="BM531" s="183" t="s">
        <v>795</v>
      </c>
    </row>
    <row r="532" s="2" customFormat="1" ht="24.15" customHeight="1">
      <c r="A532" s="38"/>
      <c r="B532" s="171"/>
      <c r="C532" s="172" t="s">
        <v>796</v>
      </c>
      <c r="D532" s="172" t="s">
        <v>129</v>
      </c>
      <c r="E532" s="173" t="s">
        <v>797</v>
      </c>
      <c r="F532" s="174" t="s">
        <v>798</v>
      </c>
      <c r="G532" s="175" t="s">
        <v>186</v>
      </c>
      <c r="H532" s="176">
        <v>65</v>
      </c>
      <c r="I532" s="177"/>
      <c r="J532" s="178">
        <f>ROUND(I532*H532,2)</f>
        <v>0</v>
      </c>
      <c r="K532" s="174" t="s">
        <v>318</v>
      </c>
      <c r="L532" s="39"/>
      <c r="M532" s="179" t="s">
        <v>1</v>
      </c>
      <c r="N532" s="180" t="s">
        <v>41</v>
      </c>
      <c r="O532" s="77"/>
      <c r="P532" s="181">
        <f>O532*H532</f>
        <v>0</v>
      </c>
      <c r="Q532" s="181">
        <v>0</v>
      </c>
      <c r="R532" s="181">
        <f>Q532*H532</f>
        <v>0</v>
      </c>
      <c r="S532" s="181">
        <v>0.001</v>
      </c>
      <c r="T532" s="182">
        <f>S532*H532</f>
        <v>0.065000000000000002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83" t="s">
        <v>228</v>
      </c>
      <c r="AT532" s="183" t="s">
        <v>129</v>
      </c>
      <c r="AU532" s="183" t="s">
        <v>86</v>
      </c>
      <c r="AY532" s="19" t="s">
        <v>127</v>
      </c>
      <c r="BE532" s="184">
        <f>IF(N532="základní",J532,0)</f>
        <v>0</v>
      </c>
      <c r="BF532" s="184">
        <f>IF(N532="snížená",J532,0)</f>
        <v>0</v>
      </c>
      <c r="BG532" s="184">
        <f>IF(N532="zákl. přenesená",J532,0)</f>
        <v>0</v>
      </c>
      <c r="BH532" s="184">
        <f>IF(N532="sníž. přenesená",J532,0)</f>
        <v>0</v>
      </c>
      <c r="BI532" s="184">
        <f>IF(N532="nulová",J532,0)</f>
        <v>0</v>
      </c>
      <c r="BJ532" s="19" t="s">
        <v>84</v>
      </c>
      <c r="BK532" s="184">
        <f>ROUND(I532*H532,2)</f>
        <v>0</v>
      </c>
      <c r="BL532" s="19" t="s">
        <v>228</v>
      </c>
      <c r="BM532" s="183" t="s">
        <v>799</v>
      </c>
    </row>
    <row r="533" s="13" customFormat="1">
      <c r="A533" s="13"/>
      <c r="B533" s="185"/>
      <c r="C533" s="13"/>
      <c r="D533" s="186" t="s">
        <v>136</v>
      </c>
      <c r="E533" s="187" t="s">
        <v>1</v>
      </c>
      <c r="F533" s="188" t="s">
        <v>791</v>
      </c>
      <c r="G533" s="13"/>
      <c r="H533" s="187" t="s">
        <v>1</v>
      </c>
      <c r="I533" s="189"/>
      <c r="J533" s="13"/>
      <c r="K533" s="13"/>
      <c r="L533" s="185"/>
      <c r="M533" s="190"/>
      <c r="N533" s="191"/>
      <c r="O533" s="191"/>
      <c r="P533" s="191"/>
      <c r="Q533" s="191"/>
      <c r="R533" s="191"/>
      <c r="S533" s="191"/>
      <c r="T533" s="19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87" t="s">
        <v>136</v>
      </c>
      <c r="AU533" s="187" t="s">
        <v>86</v>
      </c>
      <c r="AV533" s="13" t="s">
        <v>84</v>
      </c>
      <c r="AW533" s="13" t="s">
        <v>31</v>
      </c>
      <c r="AX533" s="13" t="s">
        <v>76</v>
      </c>
      <c r="AY533" s="187" t="s">
        <v>127</v>
      </c>
    </row>
    <row r="534" s="14" customFormat="1">
      <c r="A534" s="14"/>
      <c r="B534" s="193"/>
      <c r="C534" s="14"/>
      <c r="D534" s="186" t="s">
        <v>136</v>
      </c>
      <c r="E534" s="194" t="s">
        <v>1</v>
      </c>
      <c r="F534" s="195" t="s">
        <v>632</v>
      </c>
      <c r="G534" s="14"/>
      <c r="H534" s="196">
        <v>65</v>
      </c>
      <c r="I534" s="197"/>
      <c r="J534" s="14"/>
      <c r="K534" s="14"/>
      <c r="L534" s="193"/>
      <c r="M534" s="198"/>
      <c r="N534" s="199"/>
      <c r="O534" s="199"/>
      <c r="P534" s="199"/>
      <c r="Q534" s="199"/>
      <c r="R534" s="199"/>
      <c r="S534" s="199"/>
      <c r="T534" s="20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194" t="s">
        <v>136</v>
      </c>
      <c r="AU534" s="194" t="s">
        <v>86</v>
      </c>
      <c r="AV534" s="14" t="s">
        <v>86</v>
      </c>
      <c r="AW534" s="14" t="s">
        <v>31</v>
      </c>
      <c r="AX534" s="14" t="s">
        <v>84</v>
      </c>
      <c r="AY534" s="194" t="s">
        <v>127</v>
      </c>
    </row>
    <row r="535" s="2" customFormat="1" ht="24.15" customHeight="1">
      <c r="A535" s="38"/>
      <c r="B535" s="171"/>
      <c r="C535" s="172" t="s">
        <v>800</v>
      </c>
      <c r="D535" s="172" t="s">
        <v>129</v>
      </c>
      <c r="E535" s="173" t="s">
        <v>801</v>
      </c>
      <c r="F535" s="174" t="s">
        <v>802</v>
      </c>
      <c r="G535" s="175" t="s">
        <v>174</v>
      </c>
      <c r="H535" s="176">
        <v>0.127</v>
      </c>
      <c r="I535" s="177"/>
      <c r="J535" s="178">
        <f>ROUND(I535*H535,2)</f>
        <v>0</v>
      </c>
      <c r="K535" s="174" t="s">
        <v>318</v>
      </c>
      <c r="L535" s="39"/>
      <c r="M535" s="219" t="s">
        <v>1</v>
      </c>
      <c r="N535" s="220" t="s">
        <v>41</v>
      </c>
      <c r="O535" s="221"/>
      <c r="P535" s="222">
        <f>O535*H535</f>
        <v>0</v>
      </c>
      <c r="Q535" s="222">
        <v>0</v>
      </c>
      <c r="R535" s="222">
        <f>Q535*H535</f>
        <v>0</v>
      </c>
      <c r="S535" s="222">
        <v>0</v>
      </c>
      <c r="T535" s="223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83" t="s">
        <v>228</v>
      </c>
      <c r="AT535" s="183" t="s">
        <v>129</v>
      </c>
      <c r="AU535" s="183" t="s">
        <v>86</v>
      </c>
      <c r="AY535" s="19" t="s">
        <v>127</v>
      </c>
      <c r="BE535" s="184">
        <f>IF(N535="základní",J535,0)</f>
        <v>0</v>
      </c>
      <c r="BF535" s="184">
        <f>IF(N535="snížená",J535,0)</f>
        <v>0</v>
      </c>
      <c r="BG535" s="184">
        <f>IF(N535="zákl. přenesená",J535,0)</f>
        <v>0</v>
      </c>
      <c r="BH535" s="184">
        <f>IF(N535="sníž. přenesená",J535,0)</f>
        <v>0</v>
      </c>
      <c r="BI535" s="184">
        <f>IF(N535="nulová",J535,0)</f>
        <v>0</v>
      </c>
      <c r="BJ535" s="19" t="s">
        <v>84</v>
      </c>
      <c r="BK535" s="184">
        <f>ROUND(I535*H535,2)</f>
        <v>0</v>
      </c>
      <c r="BL535" s="19" t="s">
        <v>228</v>
      </c>
      <c r="BM535" s="183" t="s">
        <v>803</v>
      </c>
    </row>
    <row r="536" s="2" customFormat="1" ht="6.96" customHeight="1">
      <c r="A536" s="38"/>
      <c r="B536" s="60"/>
      <c r="C536" s="61"/>
      <c r="D536" s="61"/>
      <c r="E536" s="61"/>
      <c r="F536" s="61"/>
      <c r="G536" s="61"/>
      <c r="H536" s="61"/>
      <c r="I536" s="61"/>
      <c r="J536" s="61"/>
      <c r="K536" s="61"/>
      <c r="L536" s="39"/>
      <c r="M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</row>
  </sheetData>
  <autoFilter ref="C129:K535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224" t="s">
        <v>804</v>
      </c>
      <c r="BA2" s="224" t="s">
        <v>805</v>
      </c>
      <c r="BB2" s="224" t="s">
        <v>132</v>
      </c>
      <c r="BC2" s="224" t="s">
        <v>806</v>
      </c>
      <c r="BD2" s="224" t="s">
        <v>152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  <c r="AZ3" s="224" t="s">
        <v>807</v>
      </c>
      <c r="BA3" s="224" t="s">
        <v>808</v>
      </c>
      <c r="BB3" s="224" t="s">
        <v>132</v>
      </c>
      <c r="BC3" s="224" t="s">
        <v>806</v>
      </c>
      <c r="BD3" s="224" t="s">
        <v>152</v>
      </c>
    </row>
    <row r="4" s="1" customFormat="1" ht="24.96" customHeight="1">
      <c r="B4" s="22"/>
      <c r="D4" s="23" t="s">
        <v>96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Zateplení objektů tělocvičen v areálu SOUE Plzeň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809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9. 6. 2022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25</v>
      </c>
      <c r="J23" s="27" t="s">
        <v>33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ROUND((SUM(BE129:BE300)),  2)</f>
        <v>0</v>
      </c>
      <c r="G33" s="38"/>
      <c r="H33" s="38"/>
      <c r="I33" s="128">
        <v>0.20999999999999999</v>
      </c>
      <c r="J33" s="127">
        <f>ROUND(((SUM(BE129:BE300))*I33),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ROUND((SUM(BF129:BF300)),  2)</f>
        <v>0</v>
      </c>
      <c r="G34" s="38"/>
      <c r="H34" s="38"/>
      <c r="I34" s="128">
        <v>0.14999999999999999</v>
      </c>
      <c r="J34" s="127">
        <f>ROUND(((SUM(BF129:BF300))*I34),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ROUND((SUM(BG129:BG300)),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ROUND((SUM(BH129:BH300)),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ROUND((SUM(BI129:BI300)),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Zateplení objektů tělocvičen v areálu SOUE Plzeň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03 - Zateplení střechy šaten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Plzeň</v>
      </c>
      <c r="G89" s="38"/>
      <c r="H89" s="38"/>
      <c r="I89" s="32" t="s">
        <v>22</v>
      </c>
      <c r="J89" s="69" t="str">
        <f>IF(J12="","",J12)</f>
        <v>9. 6. 2022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30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A.D.S. Rokycany s.r.o.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J129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104</v>
      </c>
      <c r="E97" s="142"/>
      <c r="F97" s="142"/>
      <c r="G97" s="142"/>
      <c r="H97" s="142"/>
      <c r="I97" s="142"/>
      <c r="J97" s="143">
        <f>J130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296</v>
      </c>
      <c r="E98" s="146"/>
      <c r="F98" s="146"/>
      <c r="G98" s="146"/>
      <c r="H98" s="146"/>
      <c r="I98" s="146"/>
      <c r="J98" s="147">
        <f>J131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297</v>
      </c>
      <c r="E99" s="146"/>
      <c r="F99" s="146"/>
      <c r="G99" s="146"/>
      <c r="H99" s="146"/>
      <c r="I99" s="146"/>
      <c r="J99" s="147">
        <f>J143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299</v>
      </c>
      <c r="E100" s="146"/>
      <c r="F100" s="146"/>
      <c r="G100" s="146"/>
      <c r="H100" s="146"/>
      <c r="I100" s="146"/>
      <c r="J100" s="147">
        <f>J146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108</v>
      </c>
      <c r="E101" s="146"/>
      <c r="F101" s="146"/>
      <c r="G101" s="146"/>
      <c r="H101" s="146"/>
      <c r="I101" s="146"/>
      <c r="J101" s="147">
        <f>J148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0"/>
      <c r="C102" s="9"/>
      <c r="D102" s="141" t="s">
        <v>109</v>
      </c>
      <c r="E102" s="142"/>
      <c r="F102" s="142"/>
      <c r="G102" s="142"/>
      <c r="H102" s="142"/>
      <c r="I102" s="142"/>
      <c r="J102" s="143">
        <f>J154</f>
        <v>0</v>
      </c>
      <c r="K102" s="9"/>
      <c r="L102" s="14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4"/>
      <c r="C103" s="10"/>
      <c r="D103" s="145" t="s">
        <v>300</v>
      </c>
      <c r="E103" s="146"/>
      <c r="F103" s="146"/>
      <c r="G103" s="146"/>
      <c r="H103" s="146"/>
      <c r="I103" s="146"/>
      <c r="J103" s="147">
        <f>J155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810</v>
      </c>
      <c r="E104" s="146"/>
      <c r="F104" s="146"/>
      <c r="G104" s="146"/>
      <c r="H104" s="146"/>
      <c r="I104" s="146"/>
      <c r="J104" s="147">
        <f>J212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301</v>
      </c>
      <c r="E105" s="146"/>
      <c r="F105" s="146"/>
      <c r="G105" s="146"/>
      <c r="H105" s="146"/>
      <c r="I105" s="146"/>
      <c r="J105" s="147">
        <f>J257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811</v>
      </c>
      <c r="E106" s="146"/>
      <c r="F106" s="146"/>
      <c r="G106" s="146"/>
      <c r="H106" s="146"/>
      <c r="I106" s="146"/>
      <c r="J106" s="147">
        <f>J259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812</v>
      </c>
      <c r="E107" s="146"/>
      <c r="F107" s="146"/>
      <c r="G107" s="146"/>
      <c r="H107" s="146"/>
      <c r="I107" s="146"/>
      <c r="J107" s="147">
        <f>J265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303</v>
      </c>
      <c r="E108" s="146"/>
      <c r="F108" s="146"/>
      <c r="G108" s="146"/>
      <c r="H108" s="146"/>
      <c r="I108" s="146"/>
      <c r="J108" s="147">
        <f>J273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305</v>
      </c>
      <c r="E109" s="146"/>
      <c r="F109" s="146"/>
      <c r="G109" s="146"/>
      <c r="H109" s="146"/>
      <c r="I109" s="146"/>
      <c r="J109" s="147">
        <f>J292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112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121" t="str">
        <f>E7</f>
        <v>Zateplení objektů tělocvičen v areálu SOUE Plzeň</v>
      </c>
      <c r="F119" s="32"/>
      <c r="G119" s="32"/>
      <c r="H119" s="32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97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38"/>
      <c r="D121" s="38"/>
      <c r="E121" s="67" t="str">
        <f>E9</f>
        <v>03 - Zateplení střechy šaten</v>
      </c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38"/>
      <c r="E123" s="38"/>
      <c r="F123" s="27" t="str">
        <f>F12</f>
        <v>Plzeň</v>
      </c>
      <c r="G123" s="38"/>
      <c r="H123" s="38"/>
      <c r="I123" s="32" t="s">
        <v>22</v>
      </c>
      <c r="J123" s="69" t="str">
        <f>IF(J12="","",J12)</f>
        <v>9. 6. 2022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38"/>
      <c r="E125" s="38"/>
      <c r="F125" s="27" t="str">
        <f>E15</f>
        <v xml:space="preserve"> </v>
      </c>
      <c r="G125" s="38"/>
      <c r="H125" s="38"/>
      <c r="I125" s="32" t="s">
        <v>30</v>
      </c>
      <c r="J125" s="36" t="str">
        <f>E21</f>
        <v xml:space="preserve"> </v>
      </c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28</v>
      </c>
      <c r="D126" s="38"/>
      <c r="E126" s="38"/>
      <c r="F126" s="27" t="str">
        <f>IF(E18="","",E18)</f>
        <v>Vyplň údaj</v>
      </c>
      <c r="G126" s="38"/>
      <c r="H126" s="38"/>
      <c r="I126" s="32" t="s">
        <v>32</v>
      </c>
      <c r="J126" s="36" t="str">
        <f>E24</f>
        <v>A.D.S. Rokycany s.r.o.</v>
      </c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48"/>
      <c r="B128" s="149"/>
      <c r="C128" s="150" t="s">
        <v>113</v>
      </c>
      <c r="D128" s="151" t="s">
        <v>61</v>
      </c>
      <c r="E128" s="151" t="s">
        <v>57</v>
      </c>
      <c r="F128" s="151" t="s">
        <v>58</v>
      </c>
      <c r="G128" s="151" t="s">
        <v>114</v>
      </c>
      <c r="H128" s="151" t="s">
        <v>115</v>
      </c>
      <c r="I128" s="151" t="s">
        <v>116</v>
      </c>
      <c r="J128" s="151" t="s">
        <v>101</v>
      </c>
      <c r="K128" s="152" t="s">
        <v>117</v>
      </c>
      <c r="L128" s="153"/>
      <c r="M128" s="86" t="s">
        <v>1</v>
      </c>
      <c r="N128" s="87" t="s">
        <v>40</v>
      </c>
      <c r="O128" s="87" t="s">
        <v>118</v>
      </c>
      <c r="P128" s="87" t="s">
        <v>119</v>
      </c>
      <c r="Q128" s="87" t="s">
        <v>120</v>
      </c>
      <c r="R128" s="87" t="s">
        <v>121</v>
      </c>
      <c r="S128" s="87" t="s">
        <v>122</v>
      </c>
      <c r="T128" s="88" t="s">
        <v>123</v>
      </c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</row>
    <row r="129" s="2" customFormat="1" ht="22.8" customHeight="1">
      <c r="A129" s="38"/>
      <c r="B129" s="39"/>
      <c r="C129" s="93" t="s">
        <v>124</v>
      </c>
      <c r="D129" s="38"/>
      <c r="E129" s="38"/>
      <c r="F129" s="38"/>
      <c r="G129" s="38"/>
      <c r="H129" s="38"/>
      <c r="I129" s="38"/>
      <c r="J129" s="154">
        <f>BK129</f>
        <v>0</v>
      </c>
      <c r="K129" s="38"/>
      <c r="L129" s="39"/>
      <c r="M129" s="89"/>
      <c r="N129" s="73"/>
      <c r="O129" s="90"/>
      <c r="P129" s="155">
        <f>P130+P154</f>
        <v>0</v>
      </c>
      <c r="Q129" s="90"/>
      <c r="R129" s="155">
        <f>R130+R154</f>
        <v>11.049179990000001</v>
      </c>
      <c r="S129" s="90"/>
      <c r="T129" s="156">
        <f>T130+T154</f>
        <v>0.52855375000000004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75</v>
      </c>
      <c r="AU129" s="19" t="s">
        <v>103</v>
      </c>
      <c r="BK129" s="157">
        <f>BK130+BK154</f>
        <v>0</v>
      </c>
    </row>
    <row r="130" s="12" customFormat="1" ht="25.92" customHeight="1">
      <c r="A130" s="12"/>
      <c r="B130" s="158"/>
      <c r="C130" s="12"/>
      <c r="D130" s="159" t="s">
        <v>75</v>
      </c>
      <c r="E130" s="160" t="s">
        <v>125</v>
      </c>
      <c r="F130" s="160" t="s">
        <v>126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P131+P143+P146+P148</f>
        <v>0</v>
      </c>
      <c r="Q130" s="164"/>
      <c r="R130" s="165">
        <f>R131+R143+R146+R148</f>
        <v>0.74489644999999993</v>
      </c>
      <c r="S130" s="164"/>
      <c r="T130" s="166">
        <f>T131+T143+T146+T148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84</v>
      </c>
      <c r="AT130" s="167" t="s">
        <v>75</v>
      </c>
      <c r="AU130" s="167" t="s">
        <v>76</v>
      </c>
      <c r="AY130" s="159" t="s">
        <v>127</v>
      </c>
      <c r="BK130" s="168">
        <f>BK131+BK143+BK146+BK148</f>
        <v>0</v>
      </c>
    </row>
    <row r="131" s="12" customFormat="1" ht="22.8" customHeight="1">
      <c r="A131" s="12"/>
      <c r="B131" s="158"/>
      <c r="C131" s="12"/>
      <c r="D131" s="159" t="s">
        <v>75</v>
      </c>
      <c r="E131" s="169" t="s">
        <v>163</v>
      </c>
      <c r="F131" s="169" t="s">
        <v>315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SUM(P132:P142)</f>
        <v>0</v>
      </c>
      <c r="Q131" s="164"/>
      <c r="R131" s="165">
        <f>SUM(R132:R142)</f>
        <v>0.73889644999999993</v>
      </c>
      <c r="S131" s="164"/>
      <c r="T131" s="166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84</v>
      </c>
      <c r="AT131" s="167" t="s">
        <v>75</v>
      </c>
      <c r="AU131" s="167" t="s">
        <v>84</v>
      </c>
      <c r="AY131" s="159" t="s">
        <v>127</v>
      </c>
      <c r="BK131" s="168">
        <f>SUM(BK132:BK142)</f>
        <v>0</v>
      </c>
    </row>
    <row r="132" s="2" customFormat="1" ht="44.25" customHeight="1">
      <c r="A132" s="38"/>
      <c r="B132" s="171"/>
      <c r="C132" s="172" t="s">
        <v>84</v>
      </c>
      <c r="D132" s="172" t="s">
        <v>129</v>
      </c>
      <c r="E132" s="173" t="s">
        <v>362</v>
      </c>
      <c r="F132" s="174" t="s">
        <v>363</v>
      </c>
      <c r="G132" s="175" t="s">
        <v>132</v>
      </c>
      <c r="H132" s="176">
        <v>76.597999999999999</v>
      </c>
      <c r="I132" s="177"/>
      <c r="J132" s="178">
        <f>ROUND(I132*H132,2)</f>
        <v>0</v>
      </c>
      <c r="K132" s="174" t="s">
        <v>318</v>
      </c>
      <c r="L132" s="39"/>
      <c r="M132" s="179" t="s">
        <v>1</v>
      </c>
      <c r="N132" s="180" t="s">
        <v>41</v>
      </c>
      <c r="O132" s="77"/>
      <c r="P132" s="181">
        <f>O132*H132</f>
        <v>0</v>
      </c>
      <c r="Q132" s="181">
        <v>0.0083499999999999998</v>
      </c>
      <c r="R132" s="181">
        <f>Q132*H132</f>
        <v>0.63959329999999992</v>
      </c>
      <c r="S132" s="181">
        <v>0</v>
      </c>
      <c r="T132" s="1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3" t="s">
        <v>134</v>
      </c>
      <c r="AT132" s="183" t="s">
        <v>129</v>
      </c>
      <c r="AU132" s="183" t="s">
        <v>86</v>
      </c>
      <c r="AY132" s="19" t="s">
        <v>127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9" t="s">
        <v>84</v>
      </c>
      <c r="BK132" s="184">
        <f>ROUND(I132*H132,2)</f>
        <v>0</v>
      </c>
      <c r="BL132" s="19" t="s">
        <v>134</v>
      </c>
      <c r="BM132" s="183" t="s">
        <v>813</v>
      </c>
    </row>
    <row r="133" s="13" customFormat="1">
      <c r="A133" s="13"/>
      <c r="B133" s="185"/>
      <c r="C133" s="13"/>
      <c r="D133" s="186" t="s">
        <v>136</v>
      </c>
      <c r="E133" s="187" t="s">
        <v>1</v>
      </c>
      <c r="F133" s="188" t="s">
        <v>814</v>
      </c>
      <c r="G133" s="13"/>
      <c r="H133" s="187" t="s">
        <v>1</v>
      </c>
      <c r="I133" s="189"/>
      <c r="J133" s="13"/>
      <c r="K133" s="13"/>
      <c r="L133" s="185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7" t="s">
        <v>136</v>
      </c>
      <c r="AU133" s="187" t="s">
        <v>86</v>
      </c>
      <c r="AV133" s="13" t="s">
        <v>84</v>
      </c>
      <c r="AW133" s="13" t="s">
        <v>31</v>
      </c>
      <c r="AX133" s="13" t="s">
        <v>76</v>
      </c>
      <c r="AY133" s="187" t="s">
        <v>127</v>
      </c>
    </row>
    <row r="134" s="14" customFormat="1">
      <c r="A134" s="14"/>
      <c r="B134" s="193"/>
      <c r="C134" s="14"/>
      <c r="D134" s="186" t="s">
        <v>136</v>
      </c>
      <c r="E134" s="194" t="s">
        <v>1</v>
      </c>
      <c r="F134" s="195" t="s">
        <v>815</v>
      </c>
      <c r="G134" s="14"/>
      <c r="H134" s="196">
        <v>76.597999999999999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136</v>
      </c>
      <c r="AU134" s="194" t="s">
        <v>86</v>
      </c>
      <c r="AV134" s="14" t="s">
        <v>86</v>
      </c>
      <c r="AW134" s="14" t="s">
        <v>31</v>
      </c>
      <c r="AX134" s="14" t="s">
        <v>84</v>
      </c>
      <c r="AY134" s="194" t="s">
        <v>127</v>
      </c>
    </row>
    <row r="135" s="2" customFormat="1" ht="16.5" customHeight="1">
      <c r="A135" s="38"/>
      <c r="B135" s="171"/>
      <c r="C135" s="209" t="s">
        <v>86</v>
      </c>
      <c r="D135" s="209" t="s">
        <v>171</v>
      </c>
      <c r="E135" s="210" t="s">
        <v>816</v>
      </c>
      <c r="F135" s="211" t="s">
        <v>817</v>
      </c>
      <c r="G135" s="212" t="s">
        <v>132</v>
      </c>
      <c r="H135" s="213">
        <v>84.257000000000005</v>
      </c>
      <c r="I135" s="214"/>
      <c r="J135" s="215">
        <f>ROUND(I135*H135,2)</f>
        <v>0</v>
      </c>
      <c r="K135" s="211" t="s">
        <v>318</v>
      </c>
      <c r="L135" s="216"/>
      <c r="M135" s="217" t="s">
        <v>1</v>
      </c>
      <c r="N135" s="218" t="s">
        <v>41</v>
      </c>
      <c r="O135" s="77"/>
      <c r="P135" s="181">
        <f>O135*H135</f>
        <v>0</v>
      </c>
      <c r="Q135" s="181">
        <v>0.00075000000000000002</v>
      </c>
      <c r="R135" s="181">
        <f>Q135*H135</f>
        <v>0.063192750000000006</v>
      </c>
      <c r="S135" s="181">
        <v>0</v>
      </c>
      <c r="T135" s="18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3" t="s">
        <v>175</v>
      </c>
      <c r="AT135" s="183" t="s">
        <v>171</v>
      </c>
      <c r="AU135" s="183" t="s">
        <v>86</v>
      </c>
      <c r="AY135" s="19" t="s">
        <v>127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9" t="s">
        <v>84</v>
      </c>
      <c r="BK135" s="184">
        <f>ROUND(I135*H135,2)</f>
        <v>0</v>
      </c>
      <c r="BL135" s="19" t="s">
        <v>134</v>
      </c>
      <c r="BM135" s="183" t="s">
        <v>818</v>
      </c>
    </row>
    <row r="136" s="13" customFormat="1">
      <c r="A136" s="13"/>
      <c r="B136" s="185"/>
      <c r="C136" s="13"/>
      <c r="D136" s="186" t="s">
        <v>136</v>
      </c>
      <c r="E136" s="187" t="s">
        <v>1</v>
      </c>
      <c r="F136" s="188" t="s">
        <v>814</v>
      </c>
      <c r="G136" s="13"/>
      <c r="H136" s="187" t="s">
        <v>1</v>
      </c>
      <c r="I136" s="189"/>
      <c r="J136" s="13"/>
      <c r="K136" s="13"/>
      <c r="L136" s="185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7" t="s">
        <v>136</v>
      </c>
      <c r="AU136" s="187" t="s">
        <v>86</v>
      </c>
      <c r="AV136" s="13" t="s">
        <v>84</v>
      </c>
      <c r="AW136" s="13" t="s">
        <v>31</v>
      </c>
      <c r="AX136" s="13" t="s">
        <v>76</v>
      </c>
      <c r="AY136" s="187" t="s">
        <v>127</v>
      </c>
    </row>
    <row r="137" s="14" customFormat="1">
      <c r="A137" s="14"/>
      <c r="B137" s="193"/>
      <c r="C137" s="14"/>
      <c r="D137" s="186" t="s">
        <v>136</v>
      </c>
      <c r="E137" s="194" t="s">
        <v>1</v>
      </c>
      <c r="F137" s="195" t="s">
        <v>819</v>
      </c>
      <c r="G137" s="14"/>
      <c r="H137" s="196">
        <v>84.257000000000005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136</v>
      </c>
      <c r="AU137" s="194" t="s">
        <v>86</v>
      </c>
      <c r="AV137" s="14" t="s">
        <v>86</v>
      </c>
      <c r="AW137" s="14" t="s">
        <v>31</v>
      </c>
      <c r="AX137" s="14" t="s">
        <v>84</v>
      </c>
      <c r="AY137" s="194" t="s">
        <v>127</v>
      </c>
    </row>
    <row r="138" s="2" customFormat="1" ht="16.5" customHeight="1">
      <c r="A138" s="38"/>
      <c r="B138" s="171"/>
      <c r="C138" s="172" t="s">
        <v>152</v>
      </c>
      <c r="D138" s="172" t="s">
        <v>129</v>
      </c>
      <c r="E138" s="173" t="s">
        <v>436</v>
      </c>
      <c r="F138" s="174" t="s">
        <v>437</v>
      </c>
      <c r="G138" s="175" t="s">
        <v>211</v>
      </c>
      <c r="H138" s="176">
        <v>109.425</v>
      </c>
      <c r="I138" s="177"/>
      <c r="J138" s="178">
        <f>ROUND(I138*H138,2)</f>
        <v>0</v>
      </c>
      <c r="K138" s="174" t="s">
        <v>318</v>
      </c>
      <c r="L138" s="39"/>
      <c r="M138" s="179" t="s">
        <v>1</v>
      </c>
      <c r="N138" s="180" t="s">
        <v>41</v>
      </c>
      <c r="O138" s="77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3" t="s">
        <v>134</v>
      </c>
      <c r="AT138" s="183" t="s">
        <v>129</v>
      </c>
      <c r="AU138" s="183" t="s">
        <v>86</v>
      </c>
      <c r="AY138" s="19" t="s">
        <v>127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9" t="s">
        <v>84</v>
      </c>
      <c r="BK138" s="184">
        <f>ROUND(I138*H138,2)</f>
        <v>0</v>
      </c>
      <c r="BL138" s="19" t="s">
        <v>134</v>
      </c>
      <c r="BM138" s="183" t="s">
        <v>820</v>
      </c>
    </row>
    <row r="139" s="13" customFormat="1">
      <c r="A139" s="13"/>
      <c r="B139" s="185"/>
      <c r="C139" s="13"/>
      <c r="D139" s="186" t="s">
        <v>136</v>
      </c>
      <c r="E139" s="187" t="s">
        <v>1</v>
      </c>
      <c r="F139" s="188" t="s">
        <v>814</v>
      </c>
      <c r="G139" s="13"/>
      <c r="H139" s="187" t="s">
        <v>1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136</v>
      </c>
      <c r="AU139" s="187" t="s">
        <v>86</v>
      </c>
      <c r="AV139" s="13" t="s">
        <v>84</v>
      </c>
      <c r="AW139" s="13" t="s">
        <v>31</v>
      </c>
      <c r="AX139" s="13" t="s">
        <v>76</v>
      </c>
      <c r="AY139" s="187" t="s">
        <v>127</v>
      </c>
    </row>
    <row r="140" s="14" customFormat="1">
      <c r="A140" s="14"/>
      <c r="B140" s="193"/>
      <c r="C140" s="14"/>
      <c r="D140" s="186" t="s">
        <v>136</v>
      </c>
      <c r="E140" s="194" t="s">
        <v>1</v>
      </c>
      <c r="F140" s="195" t="s">
        <v>821</v>
      </c>
      <c r="G140" s="14"/>
      <c r="H140" s="196">
        <v>109.425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136</v>
      </c>
      <c r="AU140" s="194" t="s">
        <v>86</v>
      </c>
      <c r="AV140" s="14" t="s">
        <v>86</v>
      </c>
      <c r="AW140" s="14" t="s">
        <v>31</v>
      </c>
      <c r="AX140" s="14" t="s">
        <v>84</v>
      </c>
      <c r="AY140" s="194" t="s">
        <v>127</v>
      </c>
    </row>
    <row r="141" s="2" customFormat="1" ht="24.15" customHeight="1">
      <c r="A141" s="38"/>
      <c r="B141" s="171"/>
      <c r="C141" s="209" t="s">
        <v>134</v>
      </c>
      <c r="D141" s="209" t="s">
        <v>171</v>
      </c>
      <c r="E141" s="210" t="s">
        <v>451</v>
      </c>
      <c r="F141" s="211" t="s">
        <v>444</v>
      </c>
      <c r="G141" s="212" t="s">
        <v>211</v>
      </c>
      <c r="H141" s="213">
        <v>120.368</v>
      </c>
      <c r="I141" s="214"/>
      <c r="J141" s="215">
        <f>ROUND(I141*H141,2)</f>
        <v>0</v>
      </c>
      <c r="K141" s="211" t="s">
        <v>318</v>
      </c>
      <c r="L141" s="216"/>
      <c r="M141" s="217" t="s">
        <v>1</v>
      </c>
      <c r="N141" s="218" t="s">
        <v>41</v>
      </c>
      <c r="O141" s="77"/>
      <c r="P141" s="181">
        <f>O141*H141</f>
        <v>0</v>
      </c>
      <c r="Q141" s="181">
        <v>0.00029999999999999997</v>
      </c>
      <c r="R141" s="181">
        <f>Q141*H141</f>
        <v>0.036110399999999994</v>
      </c>
      <c r="S141" s="181">
        <v>0</v>
      </c>
      <c r="T141" s="18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3" t="s">
        <v>175</v>
      </c>
      <c r="AT141" s="183" t="s">
        <v>171</v>
      </c>
      <c r="AU141" s="183" t="s">
        <v>86</v>
      </c>
      <c r="AY141" s="19" t="s">
        <v>127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9" t="s">
        <v>84</v>
      </c>
      <c r="BK141" s="184">
        <f>ROUND(I141*H141,2)</f>
        <v>0</v>
      </c>
      <c r="BL141" s="19" t="s">
        <v>134</v>
      </c>
      <c r="BM141" s="183" t="s">
        <v>822</v>
      </c>
    </row>
    <row r="142" s="14" customFormat="1">
      <c r="A142" s="14"/>
      <c r="B142" s="193"/>
      <c r="C142" s="14"/>
      <c r="D142" s="186" t="s">
        <v>136</v>
      </c>
      <c r="E142" s="194" t="s">
        <v>1</v>
      </c>
      <c r="F142" s="195" t="s">
        <v>823</v>
      </c>
      <c r="G142" s="14"/>
      <c r="H142" s="196">
        <v>120.368</v>
      </c>
      <c r="I142" s="197"/>
      <c r="J142" s="14"/>
      <c r="K142" s="14"/>
      <c r="L142" s="193"/>
      <c r="M142" s="198"/>
      <c r="N142" s="199"/>
      <c r="O142" s="199"/>
      <c r="P142" s="199"/>
      <c r="Q142" s="199"/>
      <c r="R142" s="199"/>
      <c r="S142" s="199"/>
      <c r="T142" s="20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4" t="s">
        <v>136</v>
      </c>
      <c r="AU142" s="194" t="s">
        <v>86</v>
      </c>
      <c r="AV142" s="14" t="s">
        <v>86</v>
      </c>
      <c r="AW142" s="14" t="s">
        <v>31</v>
      </c>
      <c r="AX142" s="14" t="s">
        <v>84</v>
      </c>
      <c r="AY142" s="194" t="s">
        <v>127</v>
      </c>
    </row>
    <row r="143" s="12" customFormat="1" ht="22.8" customHeight="1">
      <c r="A143" s="12"/>
      <c r="B143" s="158"/>
      <c r="C143" s="12"/>
      <c r="D143" s="159" t="s">
        <v>75</v>
      </c>
      <c r="E143" s="169" t="s">
        <v>175</v>
      </c>
      <c r="F143" s="169" t="s">
        <v>526</v>
      </c>
      <c r="G143" s="12"/>
      <c r="H143" s="12"/>
      <c r="I143" s="161"/>
      <c r="J143" s="170">
        <f>BK143</f>
        <v>0</v>
      </c>
      <c r="K143" s="12"/>
      <c r="L143" s="158"/>
      <c r="M143" s="163"/>
      <c r="N143" s="164"/>
      <c r="O143" s="164"/>
      <c r="P143" s="165">
        <f>SUM(P144:P145)</f>
        <v>0</v>
      </c>
      <c r="Q143" s="164"/>
      <c r="R143" s="165">
        <f>SUM(R144:R145)</f>
        <v>0.0060000000000000001</v>
      </c>
      <c r="S143" s="164"/>
      <c r="T143" s="16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9" t="s">
        <v>84</v>
      </c>
      <c r="AT143" s="167" t="s">
        <v>75</v>
      </c>
      <c r="AU143" s="167" t="s">
        <v>84</v>
      </c>
      <c r="AY143" s="159" t="s">
        <v>127</v>
      </c>
      <c r="BK143" s="168">
        <f>SUM(BK144:BK145)</f>
        <v>0</v>
      </c>
    </row>
    <row r="144" s="2" customFormat="1" ht="24.15" customHeight="1">
      <c r="A144" s="38"/>
      <c r="B144" s="171"/>
      <c r="C144" s="172" t="s">
        <v>159</v>
      </c>
      <c r="D144" s="172" t="s">
        <v>129</v>
      </c>
      <c r="E144" s="173" t="s">
        <v>528</v>
      </c>
      <c r="F144" s="174" t="s">
        <v>529</v>
      </c>
      <c r="G144" s="175" t="s">
        <v>530</v>
      </c>
      <c r="H144" s="176">
        <v>4</v>
      </c>
      <c r="I144" s="177"/>
      <c r="J144" s="178">
        <f>ROUND(I144*H144,2)</f>
        <v>0</v>
      </c>
      <c r="K144" s="174" t="s">
        <v>318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134</v>
      </c>
      <c r="AT144" s="183" t="s">
        <v>129</v>
      </c>
      <c r="AU144" s="183" t="s">
        <v>86</v>
      </c>
      <c r="AY144" s="19" t="s">
        <v>127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134</v>
      </c>
      <c r="BM144" s="183" t="s">
        <v>824</v>
      </c>
    </row>
    <row r="145" s="2" customFormat="1" ht="24.15" customHeight="1">
      <c r="A145" s="38"/>
      <c r="B145" s="171"/>
      <c r="C145" s="209" t="s">
        <v>163</v>
      </c>
      <c r="D145" s="209" t="s">
        <v>171</v>
      </c>
      <c r="E145" s="210" t="s">
        <v>533</v>
      </c>
      <c r="F145" s="211" t="s">
        <v>534</v>
      </c>
      <c r="G145" s="212" t="s">
        <v>530</v>
      </c>
      <c r="H145" s="213">
        <v>4</v>
      </c>
      <c r="I145" s="214"/>
      <c r="J145" s="215">
        <f>ROUND(I145*H145,2)</f>
        <v>0</v>
      </c>
      <c r="K145" s="211" t="s">
        <v>318</v>
      </c>
      <c r="L145" s="216"/>
      <c r="M145" s="217" t="s">
        <v>1</v>
      </c>
      <c r="N145" s="218" t="s">
        <v>41</v>
      </c>
      <c r="O145" s="77"/>
      <c r="P145" s="181">
        <f>O145*H145</f>
        <v>0</v>
      </c>
      <c r="Q145" s="181">
        <v>0.0015</v>
      </c>
      <c r="R145" s="181">
        <f>Q145*H145</f>
        <v>0.0060000000000000001</v>
      </c>
      <c r="S145" s="181">
        <v>0</v>
      </c>
      <c r="T145" s="18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83" t="s">
        <v>175</v>
      </c>
      <c r="AT145" s="183" t="s">
        <v>171</v>
      </c>
      <c r="AU145" s="183" t="s">
        <v>86</v>
      </c>
      <c r="AY145" s="19" t="s">
        <v>127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9" t="s">
        <v>84</v>
      </c>
      <c r="BK145" s="184">
        <f>ROUND(I145*H145,2)</f>
        <v>0</v>
      </c>
      <c r="BL145" s="19" t="s">
        <v>134</v>
      </c>
      <c r="BM145" s="183" t="s">
        <v>825</v>
      </c>
    </row>
    <row r="146" s="12" customFormat="1" ht="22.8" customHeight="1">
      <c r="A146" s="12"/>
      <c r="B146" s="158"/>
      <c r="C146" s="12"/>
      <c r="D146" s="159" t="s">
        <v>75</v>
      </c>
      <c r="E146" s="169" t="s">
        <v>572</v>
      </c>
      <c r="F146" s="169" t="s">
        <v>573</v>
      </c>
      <c r="G146" s="12"/>
      <c r="H146" s="12"/>
      <c r="I146" s="161"/>
      <c r="J146" s="170">
        <f>BK146</f>
        <v>0</v>
      </c>
      <c r="K146" s="12"/>
      <c r="L146" s="158"/>
      <c r="M146" s="163"/>
      <c r="N146" s="164"/>
      <c r="O146" s="164"/>
      <c r="P146" s="165">
        <f>P147</f>
        <v>0</v>
      </c>
      <c r="Q146" s="164"/>
      <c r="R146" s="165">
        <f>R147</f>
        <v>0</v>
      </c>
      <c r="S146" s="164"/>
      <c r="T146" s="166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9" t="s">
        <v>84</v>
      </c>
      <c r="AT146" s="167" t="s">
        <v>75</v>
      </c>
      <c r="AU146" s="167" t="s">
        <v>84</v>
      </c>
      <c r="AY146" s="159" t="s">
        <v>127</v>
      </c>
      <c r="BK146" s="168">
        <f>BK147</f>
        <v>0</v>
      </c>
    </row>
    <row r="147" s="2" customFormat="1" ht="16.5" customHeight="1">
      <c r="A147" s="38"/>
      <c r="B147" s="171"/>
      <c r="C147" s="172" t="s">
        <v>170</v>
      </c>
      <c r="D147" s="172" t="s">
        <v>129</v>
      </c>
      <c r="E147" s="173" t="s">
        <v>826</v>
      </c>
      <c r="F147" s="174" t="s">
        <v>827</v>
      </c>
      <c r="G147" s="175" t="s">
        <v>174</v>
      </c>
      <c r="H147" s="176">
        <v>0.745</v>
      </c>
      <c r="I147" s="177"/>
      <c r="J147" s="178">
        <f>ROUND(I147*H147,2)</f>
        <v>0</v>
      </c>
      <c r="K147" s="174" t="s">
        <v>318</v>
      </c>
      <c r="L147" s="39"/>
      <c r="M147" s="179" t="s">
        <v>1</v>
      </c>
      <c r="N147" s="180" t="s">
        <v>41</v>
      </c>
      <c r="O147" s="77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83" t="s">
        <v>134</v>
      </c>
      <c r="AT147" s="183" t="s">
        <v>129</v>
      </c>
      <c r="AU147" s="183" t="s">
        <v>86</v>
      </c>
      <c r="AY147" s="19" t="s">
        <v>127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9" t="s">
        <v>84</v>
      </c>
      <c r="BK147" s="184">
        <f>ROUND(I147*H147,2)</f>
        <v>0</v>
      </c>
      <c r="BL147" s="19" t="s">
        <v>134</v>
      </c>
      <c r="BM147" s="183" t="s">
        <v>828</v>
      </c>
    </row>
    <row r="148" s="12" customFormat="1" ht="22.8" customHeight="1">
      <c r="A148" s="12"/>
      <c r="B148" s="158"/>
      <c r="C148" s="12"/>
      <c r="D148" s="159" t="s">
        <v>75</v>
      </c>
      <c r="E148" s="169" t="s">
        <v>226</v>
      </c>
      <c r="F148" s="169" t="s">
        <v>227</v>
      </c>
      <c r="G148" s="12"/>
      <c r="H148" s="12"/>
      <c r="I148" s="161"/>
      <c r="J148" s="170">
        <f>BK148</f>
        <v>0</v>
      </c>
      <c r="K148" s="12"/>
      <c r="L148" s="158"/>
      <c r="M148" s="163"/>
      <c r="N148" s="164"/>
      <c r="O148" s="164"/>
      <c r="P148" s="165">
        <f>SUM(P149:P153)</f>
        <v>0</v>
      </c>
      <c r="Q148" s="164"/>
      <c r="R148" s="165">
        <f>SUM(R149:R153)</f>
        <v>0</v>
      </c>
      <c r="S148" s="164"/>
      <c r="T148" s="166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9" t="s">
        <v>84</v>
      </c>
      <c r="AT148" s="167" t="s">
        <v>75</v>
      </c>
      <c r="AU148" s="167" t="s">
        <v>84</v>
      </c>
      <c r="AY148" s="159" t="s">
        <v>127</v>
      </c>
      <c r="BK148" s="168">
        <f>SUM(BK149:BK153)</f>
        <v>0</v>
      </c>
    </row>
    <row r="149" s="2" customFormat="1" ht="24.15" customHeight="1">
      <c r="A149" s="38"/>
      <c r="B149" s="171"/>
      <c r="C149" s="172" t="s">
        <v>175</v>
      </c>
      <c r="D149" s="172" t="s">
        <v>129</v>
      </c>
      <c r="E149" s="173" t="s">
        <v>577</v>
      </c>
      <c r="F149" s="174" t="s">
        <v>578</v>
      </c>
      <c r="G149" s="175" t="s">
        <v>174</v>
      </c>
      <c r="H149" s="176">
        <v>0.52900000000000003</v>
      </c>
      <c r="I149" s="177"/>
      <c r="J149" s="178">
        <f>ROUND(I149*H149,2)</f>
        <v>0</v>
      </c>
      <c r="K149" s="174" t="s">
        <v>318</v>
      </c>
      <c r="L149" s="39"/>
      <c r="M149" s="179" t="s">
        <v>1</v>
      </c>
      <c r="N149" s="180" t="s">
        <v>41</v>
      </c>
      <c r="O149" s="77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134</v>
      </c>
      <c r="AT149" s="183" t="s">
        <v>129</v>
      </c>
      <c r="AU149" s="183" t="s">
        <v>86</v>
      </c>
      <c r="AY149" s="19" t="s">
        <v>127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84</v>
      </c>
      <c r="BK149" s="184">
        <f>ROUND(I149*H149,2)</f>
        <v>0</v>
      </c>
      <c r="BL149" s="19" t="s">
        <v>134</v>
      </c>
      <c r="BM149" s="183" t="s">
        <v>829</v>
      </c>
    </row>
    <row r="150" s="2" customFormat="1" ht="24.15" customHeight="1">
      <c r="A150" s="38"/>
      <c r="B150" s="171"/>
      <c r="C150" s="172" t="s">
        <v>183</v>
      </c>
      <c r="D150" s="172" t="s">
        <v>129</v>
      </c>
      <c r="E150" s="173" t="s">
        <v>233</v>
      </c>
      <c r="F150" s="174" t="s">
        <v>234</v>
      </c>
      <c r="G150" s="175" t="s">
        <v>174</v>
      </c>
      <c r="H150" s="176">
        <v>0.52900000000000003</v>
      </c>
      <c r="I150" s="177"/>
      <c r="J150" s="178">
        <f>ROUND(I150*H150,2)</f>
        <v>0</v>
      </c>
      <c r="K150" s="174" t="s">
        <v>318</v>
      </c>
      <c r="L150" s="39"/>
      <c r="M150" s="179" t="s">
        <v>1</v>
      </c>
      <c r="N150" s="180" t="s">
        <v>41</v>
      </c>
      <c r="O150" s="77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3" t="s">
        <v>134</v>
      </c>
      <c r="AT150" s="183" t="s">
        <v>129</v>
      </c>
      <c r="AU150" s="183" t="s">
        <v>86</v>
      </c>
      <c r="AY150" s="19" t="s">
        <v>127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9" t="s">
        <v>84</v>
      </c>
      <c r="BK150" s="184">
        <f>ROUND(I150*H150,2)</f>
        <v>0</v>
      </c>
      <c r="BL150" s="19" t="s">
        <v>134</v>
      </c>
      <c r="BM150" s="183" t="s">
        <v>830</v>
      </c>
    </row>
    <row r="151" s="2" customFormat="1" ht="24.15" customHeight="1">
      <c r="A151" s="38"/>
      <c r="B151" s="171"/>
      <c r="C151" s="172" t="s">
        <v>192</v>
      </c>
      <c r="D151" s="172" t="s">
        <v>129</v>
      </c>
      <c r="E151" s="173" t="s">
        <v>237</v>
      </c>
      <c r="F151" s="174" t="s">
        <v>238</v>
      </c>
      <c r="G151" s="175" t="s">
        <v>174</v>
      </c>
      <c r="H151" s="176">
        <v>7.9349999999999996</v>
      </c>
      <c r="I151" s="177"/>
      <c r="J151" s="178">
        <f>ROUND(I151*H151,2)</f>
        <v>0</v>
      </c>
      <c r="K151" s="174" t="s">
        <v>318</v>
      </c>
      <c r="L151" s="39"/>
      <c r="M151" s="179" t="s">
        <v>1</v>
      </c>
      <c r="N151" s="180" t="s">
        <v>41</v>
      </c>
      <c r="O151" s="77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3" t="s">
        <v>134</v>
      </c>
      <c r="AT151" s="183" t="s">
        <v>129</v>
      </c>
      <c r="AU151" s="183" t="s">
        <v>86</v>
      </c>
      <c r="AY151" s="19" t="s">
        <v>127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84</v>
      </c>
      <c r="BK151" s="184">
        <f>ROUND(I151*H151,2)</f>
        <v>0</v>
      </c>
      <c r="BL151" s="19" t="s">
        <v>134</v>
      </c>
      <c r="BM151" s="183" t="s">
        <v>831</v>
      </c>
    </row>
    <row r="152" s="14" customFormat="1">
      <c r="A152" s="14"/>
      <c r="B152" s="193"/>
      <c r="C152" s="14"/>
      <c r="D152" s="186" t="s">
        <v>136</v>
      </c>
      <c r="E152" s="14"/>
      <c r="F152" s="195" t="s">
        <v>832</v>
      </c>
      <c r="G152" s="14"/>
      <c r="H152" s="196">
        <v>7.9349999999999996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136</v>
      </c>
      <c r="AU152" s="194" t="s">
        <v>86</v>
      </c>
      <c r="AV152" s="14" t="s">
        <v>86</v>
      </c>
      <c r="AW152" s="14" t="s">
        <v>3</v>
      </c>
      <c r="AX152" s="14" t="s">
        <v>84</v>
      </c>
      <c r="AY152" s="194" t="s">
        <v>127</v>
      </c>
    </row>
    <row r="153" s="2" customFormat="1" ht="33" customHeight="1">
      <c r="A153" s="38"/>
      <c r="B153" s="171"/>
      <c r="C153" s="172" t="s">
        <v>196</v>
      </c>
      <c r="D153" s="172" t="s">
        <v>129</v>
      </c>
      <c r="E153" s="173" t="s">
        <v>242</v>
      </c>
      <c r="F153" s="174" t="s">
        <v>243</v>
      </c>
      <c r="G153" s="175" t="s">
        <v>174</v>
      </c>
      <c r="H153" s="176">
        <v>0.52900000000000003</v>
      </c>
      <c r="I153" s="177"/>
      <c r="J153" s="178">
        <f>ROUND(I153*H153,2)</f>
        <v>0</v>
      </c>
      <c r="K153" s="174" t="s">
        <v>318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134</v>
      </c>
      <c r="AT153" s="183" t="s">
        <v>129</v>
      </c>
      <c r="AU153" s="183" t="s">
        <v>86</v>
      </c>
      <c r="AY153" s="19" t="s">
        <v>127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134</v>
      </c>
      <c r="BM153" s="183" t="s">
        <v>833</v>
      </c>
    </row>
    <row r="154" s="12" customFormat="1" ht="25.92" customHeight="1">
      <c r="A154" s="12"/>
      <c r="B154" s="158"/>
      <c r="C154" s="12"/>
      <c r="D154" s="159" t="s">
        <v>75</v>
      </c>
      <c r="E154" s="160" t="s">
        <v>245</v>
      </c>
      <c r="F154" s="160" t="s">
        <v>246</v>
      </c>
      <c r="G154" s="12"/>
      <c r="H154" s="12"/>
      <c r="I154" s="161"/>
      <c r="J154" s="162">
        <f>BK154</f>
        <v>0</v>
      </c>
      <c r="K154" s="12"/>
      <c r="L154" s="158"/>
      <c r="M154" s="163"/>
      <c r="N154" s="164"/>
      <c r="O154" s="164"/>
      <c r="P154" s="165">
        <f>P155+P212+P257+P259+P265+P273+P292</f>
        <v>0</v>
      </c>
      <c r="Q154" s="164"/>
      <c r="R154" s="165">
        <f>R155+R212+R257+R259+R265+R273+R292</f>
        <v>10.30428354</v>
      </c>
      <c r="S154" s="164"/>
      <c r="T154" s="166">
        <f>T155+T212+T257+T259+T265+T273+T292</f>
        <v>0.52855375000000004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9" t="s">
        <v>86</v>
      </c>
      <c r="AT154" s="167" t="s">
        <v>75</v>
      </c>
      <c r="AU154" s="167" t="s">
        <v>76</v>
      </c>
      <c r="AY154" s="159" t="s">
        <v>127</v>
      </c>
      <c r="BK154" s="168">
        <f>BK155+BK212+BK257+BK259+BK265+BK273+BK292</f>
        <v>0</v>
      </c>
    </row>
    <row r="155" s="12" customFormat="1" ht="22.8" customHeight="1">
      <c r="A155" s="12"/>
      <c r="B155" s="158"/>
      <c r="C155" s="12"/>
      <c r="D155" s="159" t="s">
        <v>75</v>
      </c>
      <c r="E155" s="169" t="s">
        <v>587</v>
      </c>
      <c r="F155" s="169" t="s">
        <v>588</v>
      </c>
      <c r="G155" s="12"/>
      <c r="H155" s="12"/>
      <c r="I155" s="161"/>
      <c r="J155" s="170">
        <f>BK155</f>
        <v>0</v>
      </c>
      <c r="K155" s="12"/>
      <c r="L155" s="158"/>
      <c r="M155" s="163"/>
      <c r="N155" s="164"/>
      <c r="O155" s="164"/>
      <c r="P155" s="165">
        <f>SUM(P156:P211)</f>
        <v>0</v>
      </c>
      <c r="Q155" s="164"/>
      <c r="R155" s="165">
        <f>SUM(R156:R211)</f>
        <v>2.3733181999999999</v>
      </c>
      <c r="S155" s="164"/>
      <c r="T155" s="166">
        <f>SUM(T156:T211)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9" t="s">
        <v>86</v>
      </c>
      <c r="AT155" s="167" t="s">
        <v>75</v>
      </c>
      <c r="AU155" s="167" t="s">
        <v>84</v>
      </c>
      <c r="AY155" s="159" t="s">
        <v>127</v>
      </c>
      <c r="BK155" s="168">
        <f>SUM(BK156:BK211)</f>
        <v>0</v>
      </c>
    </row>
    <row r="156" s="2" customFormat="1" ht="37.8" customHeight="1">
      <c r="A156" s="38"/>
      <c r="B156" s="171"/>
      <c r="C156" s="172" t="s">
        <v>203</v>
      </c>
      <c r="D156" s="172" t="s">
        <v>129</v>
      </c>
      <c r="E156" s="173" t="s">
        <v>834</v>
      </c>
      <c r="F156" s="174" t="s">
        <v>835</v>
      </c>
      <c r="G156" s="175" t="s">
        <v>211</v>
      </c>
      <c r="H156" s="176">
        <v>75</v>
      </c>
      <c r="I156" s="177"/>
      <c r="J156" s="178">
        <f>ROUND(I156*H156,2)</f>
        <v>0</v>
      </c>
      <c r="K156" s="174" t="s">
        <v>133</v>
      </c>
      <c r="L156" s="39"/>
      <c r="M156" s="179" t="s">
        <v>1</v>
      </c>
      <c r="N156" s="180" t="s">
        <v>41</v>
      </c>
      <c r="O156" s="77"/>
      <c r="P156" s="181">
        <f>O156*H156</f>
        <v>0</v>
      </c>
      <c r="Q156" s="181">
        <v>0.0011999999999999999</v>
      </c>
      <c r="R156" s="181">
        <f>Q156*H156</f>
        <v>0.089999999999999997</v>
      </c>
      <c r="S156" s="181">
        <v>0</v>
      </c>
      <c r="T156" s="18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3" t="s">
        <v>228</v>
      </c>
      <c r="AT156" s="183" t="s">
        <v>129</v>
      </c>
      <c r="AU156" s="183" t="s">
        <v>86</v>
      </c>
      <c r="AY156" s="19" t="s">
        <v>127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9" t="s">
        <v>84</v>
      </c>
      <c r="BK156" s="184">
        <f>ROUND(I156*H156,2)</f>
        <v>0</v>
      </c>
      <c r="BL156" s="19" t="s">
        <v>228</v>
      </c>
      <c r="BM156" s="183" t="s">
        <v>836</v>
      </c>
    </row>
    <row r="157" s="13" customFormat="1">
      <c r="A157" s="13"/>
      <c r="B157" s="185"/>
      <c r="C157" s="13"/>
      <c r="D157" s="186" t="s">
        <v>136</v>
      </c>
      <c r="E157" s="187" t="s">
        <v>1</v>
      </c>
      <c r="F157" s="188" t="s">
        <v>837</v>
      </c>
      <c r="G157" s="13"/>
      <c r="H157" s="187" t="s">
        <v>1</v>
      </c>
      <c r="I157" s="189"/>
      <c r="J157" s="13"/>
      <c r="K157" s="13"/>
      <c r="L157" s="185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136</v>
      </c>
      <c r="AU157" s="187" t="s">
        <v>86</v>
      </c>
      <c r="AV157" s="13" t="s">
        <v>84</v>
      </c>
      <c r="AW157" s="13" t="s">
        <v>31</v>
      </c>
      <c r="AX157" s="13" t="s">
        <v>76</v>
      </c>
      <c r="AY157" s="187" t="s">
        <v>127</v>
      </c>
    </row>
    <row r="158" s="14" customFormat="1">
      <c r="A158" s="14"/>
      <c r="B158" s="193"/>
      <c r="C158" s="14"/>
      <c r="D158" s="186" t="s">
        <v>136</v>
      </c>
      <c r="E158" s="194" t="s">
        <v>1</v>
      </c>
      <c r="F158" s="195" t="s">
        <v>698</v>
      </c>
      <c r="G158" s="14"/>
      <c r="H158" s="196">
        <v>75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136</v>
      </c>
      <c r="AU158" s="194" t="s">
        <v>86</v>
      </c>
      <c r="AV158" s="14" t="s">
        <v>86</v>
      </c>
      <c r="AW158" s="14" t="s">
        <v>31</v>
      </c>
      <c r="AX158" s="14" t="s">
        <v>84</v>
      </c>
      <c r="AY158" s="194" t="s">
        <v>127</v>
      </c>
    </row>
    <row r="159" s="2" customFormat="1" ht="33" customHeight="1">
      <c r="A159" s="38"/>
      <c r="B159" s="171"/>
      <c r="C159" s="172" t="s">
        <v>208</v>
      </c>
      <c r="D159" s="172" t="s">
        <v>129</v>
      </c>
      <c r="E159" s="173" t="s">
        <v>838</v>
      </c>
      <c r="F159" s="174" t="s">
        <v>839</v>
      </c>
      <c r="G159" s="175" t="s">
        <v>211</v>
      </c>
      <c r="H159" s="176">
        <v>31</v>
      </c>
      <c r="I159" s="177"/>
      <c r="J159" s="178">
        <f>ROUND(I159*H159,2)</f>
        <v>0</v>
      </c>
      <c r="K159" s="174" t="s">
        <v>133</v>
      </c>
      <c r="L159" s="39"/>
      <c r="M159" s="179" t="s">
        <v>1</v>
      </c>
      <c r="N159" s="180" t="s">
        <v>41</v>
      </c>
      <c r="O159" s="77"/>
      <c r="P159" s="181">
        <f>O159*H159</f>
        <v>0</v>
      </c>
      <c r="Q159" s="181">
        <v>0.0015</v>
      </c>
      <c r="R159" s="181">
        <f>Q159*H159</f>
        <v>0.0465</v>
      </c>
      <c r="S159" s="181">
        <v>0</v>
      </c>
      <c r="T159" s="18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3" t="s">
        <v>228</v>
      </c>
      <c r="AT159" s="183" t="s">
        <v>129</v>
      </c>
      <c r="AU159" s="183" t="s">
        <v>86</v>
      </c>
      <c r="AY159" s="19" t="s">
        <v>127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9" t="s">
        <v>84</v>
      </c>
      <c r="BK159" s="184">
        <f>ROUND(I159*H159,2)</f>
        <v>0</v>
      </c>
      <c r="BL159" s="19" t="s">
        <v>228</v>
      </c>
      <c r="BM159" s="183" t="s">
        <v>840</v>
      </c>
    </row>
    <row r="160" s="13" customFormat="1">
      <c r="A160" s="13"/>
      <c r="B160" s="185"/>
      <c r="C160" s="13"/>
      <c r="D160" s="186" t="s">
        <v>136</v>
      </c>
      <c r="E160" s="187" t="s">
        <v>1</v>
      </c>
      <c r="F160" s="188" t="s">
        <v>841</v>
      </c>
      <c r="G160" s="13"/>
      <c r="H160" s="187" t="s">
        <v>1</v>
      </c>
      <c r="I160" s="189"/>
      <c r="J160" s="13"/>
      <c r="K160" s="13"/>
      <c r="L160" s="185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136</v>
      </c>
      <c r="AU160" s="187" t="s">
        <v>86</v>
      </c>
      <c r="AV160" s="13" t="s">
        <v>84</v>
      </c>
      <c r="AW160" s="13" t="s">
        <v>31</v>
      </c>
      <c r="AX160" s="13" t="s">
        <v>76</v>
      </c>
      <c r="AY160" s="187" t="s">
        <v>127</v>
      </c>
    </row>
    <row r="161" s="14" customFormat="1">
      <c r="A161" s="14"/>
      <c r="B161" s="193"/>
      <c r="C161" s="14"/>
      <c r="D161" s="186" t="s">
        <v>136</v>
      </c>
      <c r="E161" s="194" t="s">
        <v>1</v>
      </c>
      <c r="F161" s="195" t="s">
        <v>464</v>
      </c>
      <c r="G161" s="14"/>
      <c r="H161" s="196">
        <v>31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136</v>
      </c>
      <c r="AU161" s="194" t="s">
        <v>86</v>
      </c>
      <c r="AV161" s="14" t="s">
        <v>86</v>
      </c>
      <c r="AW161" s="14" t="s">
        <v>31</v>
      </c>
      <c r="AX161" s="14" t="s">
        <v>84</v>
      </c>
      <c r="AY161" s="194" t="s">
        <v>127</v>
      </c>
    </row>
    <row r="162" s="2" customFormat="1" ht="33" customHeight="1">
      <c r="A162" s="38"/>
      <c r="B162" s="171"/>
      <c r="C162" s="172" t="s">
        <v>216</v>
      </c>
      <c r="D162" s="172" t="s">
        <v>129</v>
      </c>
      <c r="E162" s="173" t="s">
        <v>273</v>
      </c>
      <c r="F162" s="174" t="s">
        <v>842</v>
      </c>
      <c r="G162" s="175" t="s">
        <v>211</v>
      </c>
      <c r="H162" s="176">
        <v>87</v>
      </c>
      <c r="I162" s="177"/>
      <c r="J162" s="178">
        <f>ROUND(I162*H162,2)</f>
        <v>0</v>
      </c>
      <c r="K162" s="174" t="s">
        <v>133</v>
      </c>
      <c r="L162" s="39"/>
      <c r="M162" s="179" t="s">
        <v>1</v>
      </c>
      <c r="N162" s="180" t="s">
        <v>41</v>
      </c>
      <c r="O162" s="77"/>
      <c r="P162" s="181">
        <f>O162*H162</f>
        <v>0</v>
      </c>
      <c r="Q162" s="181">
        <v>0.00038000000000000002</v>
      </c>
      <c r="R162" s="181">
        <f>Q162*H162</f>
        <v>0.033059999999999999</v>
      </c>
      <c r="S162" s="181">
        <v>0</v>
      </c>
      <c r="T162" s="18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3" t="s">
        <v>228</v>
      </c>
      <c r="AT162" s="183" t="s">
        <v>129</v>
      </c>
      <c r="AU162" s="183" t="s">
        <v>86</v>
      </c>
      <c r="AY162" s="19" t="s">
        <v>127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9" t="s">
        <v>84</v>
      </c>
      <c r="BK162" s="184">
        <f>ROUND(I162*H162,2)</f>
        <v>0</v>
      </c>
      <c r="BL162" s="19" t="s">
        <v>228</v>
      </c>
      <c r="BM162" s="183" t="s">
        <v>843</v>
      </c>
    </row>
    <row r="163" s="13" customFormat="1">
      <c r="A163" s="13"/>
      <c r="B163" s="185"/>
      <c r="C163" s="13"/>
      <c r="D163" s="186" t="s">
        <v>136</v>
      </c>
      <c r="E163" s="187" t="s">
        <v>1</v>
      </c>
      <c r="F163" s="188" t="s">
        <v>844</v>
      </c>
      <c r="G163" s="13"/>
      <c r="H163" s="187" t="s">
        <v>1</v>
      </c>
      <c r="I163" s="189"/>
      <c r="J163" s="13"/>
      <c r="K163" s="13"/>
      <c r="L163" s="185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136</v>
      </c>
      <c r="AU163" s="187" t="s">
        <v>86</v>
      </c>
      <c r="AV163" s="13" t="s">
        <v>84</v>
      </c>
      <c r="AW163" s="13" t="s">
        <v>31</v>
      </c>
      <c r="AX163" s="13" t="s">
        <v>76</v>
      </c>
      <c r="AY163" s="187" t="s">
        <v>127</v>
      </c>
    </row>
    <row r="164" s="14" customFormat="1">
      <c r="A164" s="14"/>
      <c r="B164" s="193"/>
      <c r="C164" s="14"/>
      <c r="D164" s="186" t="s">
        <v>136</v>
      </c>
      <c r="E164" s="194" t="s">
        <v>1</v>
      </c>
      <c r="F164" s="195" t="s">
        <v>759</v>
      </c>
      <c r="G164" s="14"/>
      <c r="H164" s="196">
        <v>87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136</v>
      </c>
      <c r="AU164" s="194" t="s">
        <v>86</v>
      </c>
      <c r="AV164" s="14" t="s">
        <v>86</v>
      </c>
      <c r="AW164" s="14" t="s">
        <v>31</v>
      </c>
      <c r="AX164" s="14" t="s">
        <v>84</v>
      </c>
      <c r="AY164" s="194" t="s">
        <v>127</v>
      </c>
    </row>
    <row r="165" s="2" customFormat="1" ht="24.15" customHeight="1">
      <c r="A165" s="38"/>
      <c r="B165" s="171"/>
      <c r="C165" s="172" t="s">
        <v>8</v>
      </c>
      <c r="D165" s="172" t="s">
        <v>129</v>
      </c>
      <c r="E165" s="173" t="s">
        <v>845</v>
      </c>
      <c r="F165" s="174" t="s">
        <v>846</v>
      </c>
      <c r="G165" s="175" t="s">
        <v>132</v>
      </c>
      <c r="H165" s="176">
        <v>610</v>
      </c>
      <c r="I165" s="177"/>
      <c r="J165" s="178">
        <f>ROUND(I165*H165,2)</f>
        <v>0</v>
      </c>
      <c r="K165" s="174" t="s">
        <v>318</v>
      </c>
      <c r="L165" s="39"/>
      <c r="M165" s="179" t="s">
        <v>1</v>
      </c>
      <c r="N165" s="180" t="s">
        <v>41</v>
      </c>
      <c r="O165" s="77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3" t="s">
        <v>228</v>
      </c>
      <c r="AT165" s="183" t="s">
        <v>129</v>
      </c>
      <c r="AU165" s="183" t="s">
        <v>86</v>
      </c>
      <c r="AY165" s="19" t="s">
        <v>127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9" t="s">
        <v>84</v>
      </c>
      <c r="BK165" s="184">
        <f>ROUND(I165*H165,2)</f>
        <v>0</v>
      </c>
      <c r="BL165" s="19" t="s">
        <v>228</v>
      </c>
      <c r="BM165" s="183" t="s">
        <v>847</v>
      </c>
    </row>
    <row r="166" s="14" customFormat="1">
      <c r="A166" s="14"/>
      <c r="B166" s="193"/>
      <c r="C166" s="14"/>
      <c r="D166" s="186" t="s">
        <v>136</v>
      </c>
      <c r="E166" s="194" t="s">
        <v>1</v>
      </c>
      <c r="F166" s="195" t="s">
        <v>807</v>
      </c>
      <c r="G166" s="14"/>
      <c r="H166" s="196">
        <v>610</v>
      </c>
      <c r="I166" s="197"/>
      <c r="J166" s="14"/>
      <c r="K166" s="14"/>
      <c r="L166" s="193"/>
      <c r="M166" s="198"/>
      <c r="N166" s="199"/>
      <c r="O166" s="199"/>
      <c r="P166" s="199"/>
      <c r="Q166" s="199"/>
      <c r="R166" s="199"/>
      <c r="S166" s="199"/>
      <c r="T166" s="20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4" t="s">
        <v>136</v>
      </c>
      <c r="AU166" s="194" t="s">
        <v>86</v>
      </c>
      <c r="AV166" s="14" t="s">
        <v>86</v>
      </c>
      <c r="AW166" s="14" t="s">
        <v>31</v>
      </c>
      <c r="AX166" s="14" t="s">
        <v>84</v>
      </c>
      <c r="AY166" s="194" t="s">
        <v>127</v>
      </c>
    </row>
    <row r="167" s="2" customFormat="1" ht="24.15" customHeight="1">
      <c r="A167" s="38"/>
      <c r="B167" s="171"/>
      <c r="C167" s="209" t="s">
        <v>228</v>
      </c>
      <c r="D167" s="209" t="s">
        <v>171</v>
      </c>
      <c r="E167" s="210" t="s">
        <v>848</v>
      </c>
      <c r="F167" s="211" t="s">
        <v>849</v>
      </c>
      <c r="G167" s="212" t="s">
        <v>850</v>
      </c>
      <c r="H167" s="213">
        <v>183</v>
      </c>
      <c r="I167" s="214"/>
      <c r="J167" s="215">
        <f>ROUND(I167*H167,2)</f>
        <v>0</v>
      </c>
      <c r="K167" s="211" t="s">
        <v>318</v>
      </c>
      <c r="L167" s="216"/>
      <c r="M167" s="217" t="s">
        <v>1</v>
      </c>
      <c r="N167" s="218" t="s">
        <v>41</v>
      </c>
      <c r="O167" s="77"/>
      <c r="P167" s="181">
        <f>O167*H167</f>
        <v>0</v>
      </c>
      <c r="Q167" s="181">
        <v>0.001</v>
      </c>
      <c r="R167" s="181">
        <f>Q167*H167</f>
        <v>0.183</v>
      </c>
      <c r="S167" s="181">
        <v>0</v>
      </c>
      <c r="T167" s="18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3" t="s">
        <v>259</v>
      </c>
      <c r="AT167" s="183" t="s">
        <v>171</v>
      </c>
      <c r="AU167" s="183" t="s">
        <v>86</v>
      </c>
      <c r="AY167" s="19" t="s">
        <v>127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9" t="s">
        <v>84</v>
      </c>
      <c r="BK167" s="184">
        <f>ROUND(I167*H167,2)</f>
        <v>0</v>
      </c>
      <c r="BL167" s="19" t="s">
        <v>228</v>
      </c>
      <c r="BM167" s="183" t="s">
        <v>851</v>
      </c>
    </row>
    <row r="168" s="13" customFormat="1">
      <c r="A168" s="13"/>
      <c r="B168" s="185"/>
      <c r="C168" s="13"/>
      <c r="D168" s="186" t="s">
        <v>136</v>
      </c>
      <c r="E168" s="187" t="s">
        <v>1</v>
      </c>
      <c r="F168" s="188" t="s">
        <v>852</v>
      </c>
      <c r="G168" s="13"/>
      <c r="H168" s="187" t="s">
        <v>1</v>
      </c>
      <c r="I168" s="189"/>
      <c r="J168" s="13"/>
      <c r="K168" s="13"/>
      <c r="L168" s="185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136</v>
      </c>
      <c r="AU168" s="187" t="s">
        <v>86</v>
      </c>
      <c r="AV168" s="13" t="s">
        <v>84</v>
      </c>
      <c r="AW168" s="13" t="s">
        <v>31</v>
      </c>
      <c r="AX168" s="13" t="s">
        <v>76</v>
      </c>
      <c r="AY168" s="187" t="s">
        <v>127</v>
      </c>
    </row>
    <row r="169" s="14" customFormat="1">
      <c r="A169" s="14"/>
      <c r="B169" s="193"/>
      <c r="C169" s="14"/>
      <c r="D169" s="186" t="s">
        <v>136</v>
      </c>
      <c r="E169" s="194" t="s">
        <v>1</v>
      </c>
      <c r="F169" s="195" t="s">
        <v>853</v>
      </c>
      <c r="G169" s="14"/>
      <c r="H169" s="196">
        <v>183</v>
      </c>
      <c r="I169" s="197"/>
      <c r="J169" s="14"/>
      <c r="K169" s="14"/>
      <c r="L169" s="193"/>
      <c r="M169" s="198"/>
      <c r="N169" s="199"/>
      <c r="O169" s="199"/>
      <c r="P169" s="199"/>
      <c r="Q169" s="199"/>
      <c r="R169" s="199"/>
      <c r="S169" s="199"/>
      <c r="T169" s="20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4" t="s">
        <v>136</v>
      </c>
      <c r="AU169" s="194" t="s">
        <v>86</v>
      </c>
      <c r="AV169" s="14" t="s">
        <v>86</v>
      </c>
      <c r="AW169" s="14" t="s">
        <v>31</v>
      </c>
      <c r="AX169" s="14" t="s">
        <v>84</v>
      </c>
      <c r="AY169" s="194" t="s">
        <v>127</v>
      </c>
    </row>
    <row r="170" s="2" customFormat="1" ht="37.8" customHeight="1">
      <c r="A170" s="38"/>
      <c r="B170" s="171"/>
      <c r="C170" s="172" t="s">
        <v>232</v>
      </c>
      <c r="D170" s="172" t="s">
        <v>129</v>
      </c>
      <c r="E170" s="173" t="s">
        <v>854</v>
      </c>
      <c r="F170" s="174" t="s">
        <v>855</v>
      </c>
      <c r="G170" s="175" t="s">
        <v>132</v>
      </c>
      <c r="H170" s="176">
        <v>500.24000000000001</v>
      </c>
      <c r="I170" s="177"/>
      <c r="J170" s="178">
        <f>ROUND(I170*H170,2)</f>
        <v>0</v>
      </c>
      <c r="K170" s="174" t="s">
        <v>318</v>
      </c>
      <c r="L170" s="39"/>
      <c r="M170" s="179" t="s">
        <v>1</v>
      </c>
      <c r="N170" s="180" t="s">
        <v>41</v>
      </c>
      <c r="O170" s="77"/>
      <c r="P170" s="181">
        <f>O170*H170</f>
        <v>0</v>
      </c>
      <c r="Q170" s="181">
        <v>0.00013999999999999999</v>
      </c>
      <c r="R170" s="181">
        <f>Q170*H170</f>
        <v>0.070033600000000001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228</v>
      </c>
      <c r="AT170" s="183" t="s">
        <v>129</v>
      </c>
      <c r="AU170" s="183" t="s">
        <v>86</v>
      </c>
      <c r="AY170" s="19" t="s">
        <v>127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228</v>
      </c>
      <c r="BM170" s="183" t="s">
        <v>856</v>
      </c>
    </row>
    <row r="171" s="13" customFormat="1">
      <c r="A171" s="13"/>
      <c r="B171" s="185"/>
      <c r="C171" s="13"/>
      <c r="D171" s="186" t="s">
        <v>136</v>
      </c>
      <c r="E171" s="187" t="s">
        <v>1</v>
      </c>
      <c r="F171" s="188" t="s">
        <v>852</v>
      </c>
      <c r="G171" s="13"/>
      <c r="H171" s="187" t="s">
        <v>1</v>
      </c>
      <c r="I171" s="189"/>
      <c r="J171" s="13"/>
      <c r="K171" s="13"/>
      <c r="L171" s="185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136</v>
      </c>
      <c r="AU171" s="187" t="s">
        <v>86</v>
      </c>
      <c r="AV171" s="13" t="s">
        <v>84</v>
      </c>
      <c r="AW171" s="13" t="s">
        <v>31</v>
      </c>
      <c r="AX171" s="13" t="s">
        <v>76</v>
      </c>
      <c r="AY171" s="187" t="s">
        <v>127</v>
      </c>
    </row>
    <row r="172" s="14" customFormat="1">
      <c r="A172" s="14"/>
      <c r="B172" s="193"/>
      <c r="C172" s="14"/>
      <c r="D172" s="186" t="s">
        <v>136</v>
      </c>
      <c r="E172" s="194" t="s">
        <v>1</v>
      </c>
      <c r="F172" s="195" t="s">
        <v>857</v>
      </c>
      <c r="G172" s="14"/>
      <c r="H172" s="196">
        <v>488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136</v>
      </c>
      <c r="AU172" s="194" t="s">
        <v>86</v>
      </c>
      <c r="AV172" s="14" t="s">
        <v>86</v>
      </c>
      <c r="AW172" s="14" t="s">
        <v>31</v>
      </c>
      <c r="AX172" s="14" t="s">
        <v>76</v>
      </c>
      <c r="AY172" s="194" t="s">
        <v>127</v>
      </c>
    </row>
    <row r="173" s="13" customFormat="1">
      <c r="A173" s="13"/>
      <c r="B173" s="185"/>
      <c r="C173" s="13"/>
      <c r="D173" s="186" t="s">
        <v>136</v>
      </c>
      <c r="E173" s="187" t="s">
        <v>1</v>
      </c>
      <c r="F173" s="188" t="s">
        <v>858</v>
      </c>
      <c r="G173" s="13"/>
      <c r="H173" s="187" t="s">
        <v>1</v>
      </c>
      <c r="I173" s="189"/>
      <c r="J173" s="13"/>
      <c r="K173" s="13"/>
      <c r="L173" s="185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136</v>
      </c>
      <c r="AU173" s="187" t="s">
        <v>86</v>
      </c>
      <c r="AV173" s="13" t="s">
        <v>84</v>
      </c>
      <c r="AW173" s="13" t="s">
        <v>31</v>
      </c>
      <c r="AX173" s="13" t="s">
        <v>76</v>
      </c>
      <c r="AY173" s="187" t="s">
        <v>127</v>
      </c>
    </row>
    <row r="174" s="14" customFormat="1">
      <c r="A174" s="14"/>
      <c r="B174" s="193"/>
      <c r="C174" s="14"/>
      <c r="D174" s="186" t="s">
        <v>136</v>
      </c>
      <c r="E174" s="194" t="s">
        <v>1</v>
      </c>
      <c r="F174" s="195" t="s">
        <v>859</v>
      </c>
      <c r="G174" s="14"/>
      <c r="H174" s="196">
        <v>12.24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136</v>
      </c>
      <c r="AU174" s="194" t="s">
        <v>86</v>
      </c>
      <c r="AV174" s="14" t="s">
        <v>86</v>
      </c>
      <c r="AW174" s="14" t="s">
        <v>31</v>
      </c>
      <c r="AX174" s="14" t="s">
        <v>76</v>
      </c>
      <c r="AY174" s="194" t="s">
        <v>127</v>
      </c>
    </row>
    <row r="175" s="15" customFormat="1">
      <c r="A175" s="15"/>
      <c r="B175" s="201"/>
      <c r="C175" s="15"/>
      <c r="D175" s="186" t="s">
        <v>136</v>
      </c>
      <c r="E175" s="202" t="s">
        <v>1</v>
      </c>
      <c r="F175" s="203" t="s">
        <v>143</v>
      </c>
      <c r="G175" s="15"/>
      <c r="H175" s="204">
        <v>500.24000000000001</v>
      </c>
      <c r="I175" s="205"/>
      <c r="J175" s="15"/>
      <c r="K175" s="15"/>
      <c r="L175" s="201"/>
      <c r="M175" s="206"/>
      <c r="N175" s="207"/>
      <c r="O175" s="207"/>
      <c r="P175" s="207"/>
      <c r="Q175" s="207"/>
      <c r="R175" s="207"/>
      <c r="S175" s="207"/>
      <c r="T175" s="20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2" t="s">
        <v>136</v>
      </c>
      <c r="AU175" s="202" t="s">
        <v>86</v>
      </c>
      <c r="AV175" s="15" t="s">
        <v>134</v>
      </c>
      <c r="AW175" s="15" t="s">
        <v>31</v>
      </c>
      <c r="AX175" s="15" t="s">
        <v>84</v>
      </c>
      <c r="AY175" s="202" t="s">
        <v>127</v>
      </c>
    </row>
    <row r="176" s="2" customFormat="1" ht="24.15" customHeight="1">
      <c r="A176" s="38"/>
      <c r="B176" s="171"/>
      <c r="C176" s="209" t="s">
        <v>236</v>
      </c>
      <c r="D176" s="209" t="s">
        <v>171</v>
      </c>
      <c r="E176" s="210" t="s">
        <v>860</v>
      </c>
      <c r="F176" s="211" t="s">
        <v>861</v>
      </c>
      <c r="G176" s="212" t="s">
        <v>132</v>
      </c>
      <c r="H176" s="213">
        <v>714.96400000000006</v>
      </c>
      <c r="I176" s="214"/>
      <c r="J176" s="215">
        <f>ROUND(I176*H176,2)</f>
        <v>0</v>
      </c>
      <c r="K176" s="211" t="s">
        <v>318</v>
      </c>
      <c r="L176" s="216"/>
      <c r="M176" s="217" t="s">
        <v>1</v>
      </c>
      <c r="N176" s="218" t="s">
        <v>41</v>
      </c>
      <c r="O176" s="77"/>
      <c r="P176" s="181">
        <f>O176*H176</f>
        <v>0</v>
      </c>
      <c r="Q176" s="181">
        <v>0.0019</v>
      </c>
      <c r="R176" s="181">
        <f>Q176*H176</f>
        <v>1.3584316000000001</v>
      </c>
      <c r="S176" s="181">
        <v>0</v>
      </c>
      <c r="T176" s="18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3" t="s">
        <v>259</v>
      </c>
      <c r="AT176" s="183" t="s">
        <v>171</v>
      </c>
      <c r="AU176" s="183" t="s">
        <v>86</v>
      </c>
      <c r="AY176" s="19" t="s">
        <v>127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9" t="s">
        <v>84</v>
      </c>
      <c r="BK176" s="184">
        <f>ROUND(I176*H176,2)</f>
        <v>0</v>
      </c>
      <c r="BL176" s="19" t="s">
        <v>228</v>
      </c>
      <c r="BM176" s="183" t="s">
        <v>862</v>
      </c>
    </row>
    <row r="177" s="13" customFormat="1">
      <c r="A177" s="13"/>
      <c r="B177" s="185"/>
      <c r="C177" s="13"/>
      <c r="D177" s="186" t="s">
        <v>136</v>
      </c>
      <c r="E177" s="187" t="s">
        <v>1</v>
      </c>
      <c r="F177" s="188" t="s">
        <v>852</v>
      </c>
      <c r="G177" s="13"/>
      <c r="H177" s="187" t="s">
        <v>1</v>
      </c>
      <c r="I177" s="189"/>
      <c r="J177" s="13"/>
      <c r="K177" s="13"/>
      <c r="L177" s="185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136</v>
      </c>
      <c r="AU177" s="187" t="s">
        <v>86</v>
      </c>
      <c r="AV177" s="13" t="s">
        <v>84</v>
      </c>
      <c r="AW177" s="13" t="s">
        <v>31</v>
      </c>
      <c r="AX177" s="13" t="s">
        <v>76</v>
      </c>
      <c r="AY177" s="187" t="s">
        <v>127</v>
      </c>
    </row>
    <row r="178" s="14" customFormat="1">
      <c r="A178" s="14"/>
      <c r="B178" s="193"/>
      <c r="C178" s="14"/>
      <c r="D178" s="186" t="s">
        <v>136</v>
      </c>
      <c r="E178" s="194" t="s">
        <v>1</v>
      </c>
      <c r="F178" s="195" t="s">
        <v>863</v>
      </c>
      <c r="G178" s="14"/>
      <c r="H178" s="196">
        <v>701.5</v>
      </c>
      <c r="I178" s="197"/>
      <c r="J178" s="14"/>
      <c r="K178" s="14"/>
      <c r="L178" s="193"/>
      <c r="M178" s="198"/>
      <c r="N178" s="199"/>
      <c r="O178" s="199"/>
      <c r="P178" s="199"/>
      <c r="Q178" s="199"/>
      <c r="R178" s="199"/>
      <c r="S178" s="199"/>
      <c r="T178" s="2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4" t="s">
        <v>136</v>
      </c>
      <c r="AU178" s="194" t="s">
        <v>86</v>
      </c>
      <c r="AV178" s="14" t="s">
        <v>86</v>
      </c>
      <c r="AW178" s="14" t="s">
        <v>31</v>
      </c>
      <c r="AX178" s="14" t="s">
        <v>76</v>
      </c>
      <c r="AY178" s="194" t="s">
        <v>127</v>
      </c>
    </row>
    <row r="179" s="13" customFormat="1">
      <c r="A179" s="13"/>
      <c r="B179" s="185"/>
      <c r="C179" s="13"/>
      <c r="D179" s="186" t="s">
        <v>136</v>
      </c>
      <c r="E179" s="187" t="s">
        <v>1</v>
      </c>
      <c r="F179" s="188" t="s">
        <v>858</v>
      </c>
      <c r="G179" s="13"/>
      <c r="H179" s="187" t="s">
        <v>1</v>
      </c>
      <c r="I179" s="189"/>
      <c r="J179" s="13"/>
      <c r="K179" s="13"/>
      <c r="L179" s="185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7" t="s">
        <v>136</v>
      </c>
      <c r="AU179" s="187" t="s">
        <v>86</v>
      </c>
      <c r="AV179" s="13" t="s">
        <v>84</v>
      </c>
      <c r="AW179" s="13" t="s">
        <v>31</v>
      </c>
      <c r="AX179" s="13" t="s">
        <v>76</v>
      </c>
      <c r="AY179" s="187" t="s">
        <v>127</v>
      </c>
    </row>
    <row r="180" s="14" customFormat="1">
      <c r="A180" s="14"/>
      <c r="B180" s="193"/>
      <c r="C180" s="14"/>
      <c r="D180" s="186" t="s">
        <v>136</v>
      </c>
      <c r="E180" s="194" t="s">
        <v>1</v>
      </c>
      <c r="F180" s="195" t="s">
        <v>864</v>
      </c>
      <c r="G180" s="14"/>
      <c r="H180" s="196">
        <v>13.464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136</v>
      </c>
      <c r="AU180" s="194" t="s">
        <v>86</v>
      </c>
      <c r="AV180" s="14" t="s">
        <v>86</v>
      </c>
      <c r="AW180" s="14" t="s">
        <v>31</v>
      </c>
      <c r="AX180" s="14" t="s">
        <v>76</v>
      </c>
      <c r="AY180" s="194" t="s">
        <v>127</v>
      </c>
    </row>
    <row r="181" s="15" customFormat="1">
      <c r="A181" s="15"/>
      <c r="B181" s="201"/>
      <c r="C181" s="15"/>
      <c r="D181" s="186" t="s">
        <v>136</v>
      </c>
      <c r="E181" s="202" t="s">
        <v>1</v>
      </c>
      <c r="F181" s="203" t="s">
        <v>143</v>
      </c>
      <c r="G181" s="15"/>
      <c r="H181" s="204">
        <v>714.96400000000006</v>
      </c>
      <c r="I181" s="205"/>
      <c r="J181" s="15"/>
      <c r="K181" s="15"/>
      <c r="L181" s="201"/>
      <c r="M181" s="206"/>
      <c r="N181" s="207"/>
      <c r="O181" s="207"/>
      <c r="P181" s="207"/>
      <c r="Q181" s="207"/>
      <c r="R181" s="207"/>
      <c r="S181" s="207"/>
      <c r="T181" s="20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2" t="s">
        <v>136</v>
      </c>
      <c r="AU181" s="202" t="s">
        <v>86</v>
      </c>
      <c r="AV181" s="15" t="s">
        <v>134</v>
      </c>
      <c r="AW181" s="15" t="s">
        <v>31</v>
      </c>
      <c r="AX181" s="15" t="s">
        <v>84</v>
      </c>
      <c r="AY181" s="202" t="s">
        <v>127</v>
      </c>
    </row>
    <row r="182" s="2" customFormat="1" ht="33" customHeight="1">
      <c r="A182" s="38"/>
      <c r="B182" s="171"/>
      <c r="C182" s="172" t="s">
        <v>241</v>
      </c>
      <c r="D182" s="172" t="s">
        <v>129</v>
      </c>
      <c r="E182" s="173" t="s">
        <v>865</v>
      </c>
      <c r="F182" s="174" t="s">
        <v>866</v>
      </c>
      <c r="G182" s="175" t="s">
        <v>132</v>
      </c>
      <c r="H182" s="176">
        <v>61</v>
      </c>
      <c r="I182" s="177"/>
      <c r="J182" s="178">
        <f>ROUND(I182*H182,2)</f>
        <v>0</v>
      </c>
      <c r="K182" s="174" t="s">
        <v>318</v>
      </c>
      <c r="L182" s="39"/>
      <c r="M182" s="179" t="s">
        <v>1</v>
      </c>
      <c r="N182" s="180" t="s">
        <v>41</v>
      </c>
      <c r="O182" s="77"/>
      <c r="P182" s="181">
        <f>O182*H182</f>
        <v>0</v>
      </c>
      <c r="Q182" s="181">
        <v>0.00027999999999999998</v>
      </c>
      <c r="R182" s="181">
        <f>Q182*H182</f>
        <v>0.017079999999999998</v>
      </c>
      <c r="S182" s="181">
        <v>0</v>
      </c>
      <c r="T182" s="18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3" t="s">
        <v>228</v>
      </c>
      <c r="AT182" s="183" t="s">
        <v>129</v>
      </c>
      <c r="AU182" s="183" t="s">
        <v>86</v>
      </c>
      <c r="AY182" s="19" t="s">
        <v>127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84</v>
      </c>
      <c r="BK182" s="184">
        <f>ROUND(I182*H182,2)</f>
        <v>0</v>
      </c>
      <c r="BL182" s="19" t="s">
        <v>228</v>
      </c>
      <c r="BM182" s="183" t="s">
        <v>867</v>
      </c>
    </row>
    <row r="183" s="13" customFormat="1">
      <c r="A183" s="13"/>
      <c r="B183" s="185"/>
      <c r="C183" s="13"/>
      <c r="D183" s="186" t="s">
        <v>136</v>
      </c>
      <c r="E183" s="187" t="s">
        <v>1</v>
      </c>
      <c r="F183" s="188" t="s">
        <v>852</v>
      </c>
      <c r="G183" s="13"/>
      <c r="H183" s="187" t="s">
        <v>1</v>
      </c>
      <c r="I183" s="189"/>
      <c r="J183" s="13"/>
      <c r="K183" s="13"/>
      <c r="L183" s="185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136</v>
      </c>
      <c r="AU183" s="187" t="s">
        <v>86</v>
      </c>
      <c r="AV183" s="13" t="s">
        <v>84</v>
      </c>
      <c r="AW183" s="13" t="s">
        <v>31</v>
      </c>
      <c r="AX183" s="13" t="s">
        <v>76</v>
      </c>
      <c r="AY183" s="187" t="s">
        <v>127</v>
      </c>
    </row>
    <row r="184" s="14" customFormat="1">
      <c r="A184" s="14"/>
      <c r="B184" s="193"/>
      <c r="C184" s="14"/>
      <c r="D184" s="186" t="s">
        <v>136</v>
      </c>
      <c r="E184" s="194" t="s">
        <v>1</v>
      </c>
      <c r="F184" s="195" t="s">
        <v>868</v>
      </c>
      <c r="G184" s="14"/>
      <c r="H184" s="196">
        <v>61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136</v>
      </c>
      <c r="AU184" s="194" t="s">
        <v>86</v>
      </c>
      <c r="AV184" s="14" t="s">
        <v>86</v>
      </c>
      <c r="AW184" s="14" t="s">
        <v>31</v>
      </c>
      <c r="AX184" s="14" t="s">
        <v>84</v>
      </c>
      <c r="AY184" s="194" t="s">
        <v>127</v>
      </c>
    </row>
    <row r="185" s="2" customFormat="1" ht="37.8" customHeight="1">
      <c r="A185" s="38"/>
      <c r="B185" s="171"/>
      <c r="C185" s="172" t="s">
        <v>249</v>
      </c>
      <c r="D185" s="172" t="s">
        <v>129</v>
      </c>
      <c r="E185" s="173" t="s">
        <v>869</v>
      </c>
      <c r="F185" s="174" t="s">
        <v>870</v>
      </c>
      <c r="G185" s="175" t="s">
        <v>132</v>
      </c>
      <c r="H185" s="176">
        <v>61</v>
      </c>
      <c r="I185" s="177"/>
      <c r="J185" s="178">
        <f>ROUND(I185*H185,2)</f>
        <v>0</v>
      </c>
      <c r="K185" s="174" t="s">
        <v>318</v>
      </c>
      <c r="L185" s="39"/>
      <c r="M185" s="179" t="s">
        <v>1</v>
      </c>
      <c r="N185" s="180" t="s">
        <v>41</v>
      </c>
      <c r="O185" s="77"/>
      <c r="P185" s="181">
        <f>O185*H185</f>
        <v>0</v>
      </c>
      <c r="Q185" s="181">
        <v>0.00042999999999999999</v>
      </c>
      <c r="R185" s="181">
        <f>Q185*H185</f>
        <v>0.02623</v>
      </c>
      <c r="S185" s="181">
        <v>0</v>
      </c>
      <c r="T185" s="18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3" t="s">
        <v>228</v>
      </c>
      <c r="AT185" s="183" t="s">
        <v>129</v>
      </c>
      <c r="AU185" s="183" t="s">
        <v>86</v>
      </c>
      <c r="AY185" s="19" t="s">
        <v>127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9" t="s">
        <v>84</v>
      </c>
      <c r="BK185" s="184">
        <f>ROUND(I185*H185,2)</f>
        <v>0</v>
      </c>
      <c r="BL185" s="19" t="s">
        <v>228</v>
      </c>
      <c r="BM185" s="183" t="s">
        <v>871</v>
      </c>
    </row>
    <row r="186" s="13" customFormat="1">
      <c r="A186" s="13"/>
      <c r="B186" s="185"/>
      <c r="C186" s="13"/>
      <c r="D186" s="186" t="s">
        <v>136</v>
      </c>
      <c r="E186" s="187" t="s">
        <v>1</v>
      </c>
      <c r="F186" s="188" t="s">
        <v>852</v>
      </c>
      <c r="G186" s="13"/>
      <c r="H186" s="187" t="s">
        <v>1</v>
      </c>
      <c r="I186" s="189"/>
      <c r="J186" s="13"/>
      <c r="K186" s="13"/>
      <c r="L186" s="185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136</v>
      </c>
      <c r="AU186" s="187" t="s">
        <v>86</v>
      </c>
      <c r="AV186" s="13" t="s">
        <v>84</v>
      </c>
      <c r="AW186" s="13" t="s">
        <v>31</v>
      </c>
      <c r="AX186" s="13" t="s">
        <v>76</v>
      </c>
      <c r="AY186" s="187" t="s">
        <v>127</v>
      </c>
    </row>
    <row r="187" s="14" customFormat="1">
      <c r="A187" s="14"/>
      <c r="B187" s="193"/>
      <c r="C187" s="14"/>
      <c r="D187" s="186" t="s">
        <v>136</v>
      </c>
      <c r="E187" s="194" t="s">
        <v>1</v>
      </c>
      <c r="F187" s="195" t="s">
        <v>868</v>
      </c>
      <c r="G187" s="14"/>
      <c r="H187" s="196">
        <v>61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136</v>
      </c>
      <c r="AU187" s="194" t="s">
        <v>86</v>
      </c>
      <c r="AV187" s="14" t="s">
        <v>86</v>
      </c>
      <c r="AW187" s="14" t="s">
        <v>31</v>
      </c>
      <c r="AX187" s="14" t="s">
        <v>84</v>
      </c>
      <c r="AY187" s="194" t="s">
        <v>127</v>
      </c>
    </row>
    <row r="188" s="2" customFormat="1" ht="24.15" customHeight="1">
      <c r="A188" s="38"/>
      <c r="B188" s="171"/>
      <c r="C188" s="172" t="s">
        <v>7</v>
      </c>
      <c r="D188" s="172" t="s">
        <v>129</v>
      </c>
      <c r="E188" s="173" t="s">
        <v>872</v>
      </c>
      <c r="F188" s="174" t="s">
        <v>873</v>
      </c>
      <c r="G188" s="175" t="s">
        <v>132</v>
      </c>
      <c r="H188" s="176">
        <v>610</v>
      </c>
      <c r="I188" s="177"/>
      <c r="J188" s="178">
        <f>ROUND(I188*H188,2)</f>
        <v>0</v>
      </c>
      <c r="K188" s="174" t="s">
        <v>318</v>
      </c>
      <c r="L188" s="39"/>
      <c r="M188" s="179" t="s">
        <v>1</v>
      </c>
      <c r="N188" s="180" t="s">
        <v>41</v>
      </c>
      <c r="O188" s="77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3" t="s">
        <v>228</v>
      </c>
      <c r="AT188" s="183" t="s">
        <v>129</v>
      </c>
      <c r="AU188" s="183" t="s">
        <v>86</v>
      </c>
      <c r="AY188" s="19" t="s">
        <v>127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9" t="s">
        <v>84</v>
      </c>
      <c r="BK188" s="184">
        <f>ROUND(I188*H188,2)</f>
        <v>0</v>
      </c>
      <c r="BL188" s="19" t="s">
        <v>228</v>
      </c>
      <c r="BM188" s="183" t="s">
        <v>874</v>
      </c>
    </row>
    <row r="189" s="14" customFormat="1">
      <c r="A189" s="14"/>
      <c r="B189" s="193"/>
      <c r="C189" s="14"/>
      <c r="D189" s="186" t="s">
        <v>136</v>
      </c>
      <c r="E189" s="194" t="s">
        <v>1</v>
      </c>
      <c r="F189" s="195" t="s">
        <v>807</v>
      </c>
      <c r="G189" s="14"/>
      <c r="H189" s="196">
        <v>610</v>
      </c>
      <c r="I189" s="197"/>
      <c r="J189" s="14"/>
      <c r="K189" s="14"/>
      <c r="L189" s="193"/>
      <c r="M189" s="198"/>
      <c r="N189" s="199"/>
      <c r="O189" s="199"/>
      <c r="P189" s="199"/>
      <c r="Q189" s="199"/>
      <c r="R189" s="199"/>
      <c r="S189" s="199"/>
      <c r="T189" s="20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4" t="s">
        <v>136</v>
      </c>
      <c r="AU189" s="194" t="s">
        <v>86</v>
      </c>
      <c r="AV189" s="14" t="s">
        <v>86</v>
      </c>
      <c r="AW189" s="14" t="s">
        <v>31</v>
      </c>
      <c r="AX189" s="14" t="s">
        <v>84</v>
      </c>
      <c r="AY189" s="194" t="s">
        <v>127</v>
      </c>
    </row>
    <row r="190" s="2" customFormat="1" ht="24.15" customHeight="1">
      <c r="A190" s="38"/>
      <c r="B190" s="171"/>
      <c r="C190" s="209" t="s">
        <v>256</v>
      </c>
      <c r="D190" s="209" t="s">
        <v>171</v>
      </c>
      <c r="E190" s="210" t="s">
        <v>875</v>
      </c>
      <c r="F190" s="211" t="s">
        <v>876</v>
      </c>
      <c r="G190" s="212" t="s">
        <v>132</v>
      </c>
      <c r="H190" s="213">
        <v>671</v>
      </c>
      <c r="I190" s="214"/>
      <c r="J190" s="215">
        <f>ROUND(I190*H190,2)</f>
        <v>0</v>
      </c>
      <c r="K190" s="211" t="s">
        <v>318</v>
      </c>
      <c r="L190" s="216"/>
      <c r="M190" s="217" t="s">
        <v>1</v>
      </c>
      <c r="N190" s="218" t="s">
        <v>41</v>
      </c>
      <c r="O190" s="77"/>
      <c r="P190" s="181">
        <f>O190*H190</f>
        <v>0</v>
      </c>
      <c r="Q190" s="181">
        <v>0.00012999999999999999</v>
      </c>
      <c r="R190" s="181">
        <f>Q190*H190</f>
        <v>0.087229999999999988</v>
      </c>
      <c r="S190" s="181">
        <v>0</v>
      </c>
      <c r="T190" s="18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3" t="s">
        <v>259</v>
      </c>
      <c r="AT190" s="183" t="s">
        <v>171</v>
      </c>
      <c r="AU190" s="183" t="s">
        <v>86</v>
      </c>
      <c r="AY190" s="19" t="s">
        <v>127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84</v>
      </c>
      <c r="BK190" s="184">
        <f>ROUND(I190*H190,2)</f>
        <v>0</v>
      </c>
      <c r="BL190" s="19" t="s">
        <v>228</v>
      </c>
      <c r="BM190" s="183" t="s">
        <v>877</v>
      </c>
    </row>
    <row r="191" s="13" customFormat="1">
      <c r="A191" s="13"/>
      <c r="B191" s="185"/>
      <c r="C191" s="13"/>
      <c r="D191" s="186" t="s">
        <v>136</v>
      </c>
      <c r="E191" s="187" t="s">
        <v>1</v>
      </c>
      <c r="F191" s="188" t="s">
        <v>852</v>
      </c>
      <c r="G191" s="13"/>
      <c r="H191" s="187" t="s">
        <v>1</v>
      </c>
      <c r="I191" s="189"/>
      <c r="J191" s="13"/>
      <c r="K191" s="13"/>
      <c r="L191" s="185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136</v>
      </c>
      <c r="AU191" s="187" t="s">
        <v>86</v>
      </c>
      <c r="AV191" s="13" t="s">
        <v>84</v>
      </c>
      <c r="AW191" s="13" t="s">
        <v>31</v>
      </c>
      <c r="AX191" s="13" t="s">
        <v>76</v>
      </c>
      <c r="AY191" s="187" t="s">
        <v>127</v>
      </c>
    </row>
    <row r="192" s="14" customFormat="1">
      <c r="A192" s="14"/>
      <c r="B192" s="193"/>
      <c r="C192" s="14"/>
      <c r="D192" s="186" t="s">
        <v>136</v>
      </c>
      <c r="E192" s="194" t="s">
        <v>1</v>
      </c>
      <c r="F192" s="195" t="s">
        <v>878</v>
      </c>
      <c r="G192" s="14"/>
      <c r="H192" s="196">
        <v>671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136</v>
      </c>
      <c r="AU192" s="194" t="s">
        <v>86</v>
      </c>
      <c r="AV192" s="14" t="s">
        <v>86</v>
      </c>
      <c r="AW192" s="14" t="s">
        <v>31</v>
      </c>
      <c r="AX192" s="14" t="s">
        <v>84</v>
      </c>
      <c r="AY192" s="194" t="s">
        <v>127</v>
      </c>
    </row>
    <row r="193" s="2" customFormat="1" ht="24.15" customHeight="1">
      <c r="A193" s="38"/>
      <c r="B193" s="171"/>
      <c r="C193" s="172" t="s">
        <v>264</v>
      </c>
      <c r="D193" s="172" t="s">
        <v>129</v>
      </c>
      <c r="E193" s="173" t="s">
        <v>879</v>
      </c>
      <c r="F193" s="174" t="s">
        <v>880</v>
      </c>
      <c r="G193" s="175" t="s">
        <v>132</v>
      </c>
      <c r="H193" s="176">
        <v>71.126000000000005</v>
      </c>
      <c r="I193" s="177"/>
      <c r="J193" s="178">
        <f>ROUND(I193*H193,2)</f>
        <v>0</v>
      </c>
      <c r="K193" s="174" t="s">
        <v>133</v>
      </c>
      <c r="L193" s="39"/>
      <c r="M193" s="179" t="s">
        <v>1</v>
      </c>
      <c r="N193" s="180" t="s">
        <v>41</v>
      </c>
      <c r="O193" s="77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3" t="s">
        <v>228</v>
      </c>
      <c r="AT193" s="183" t="s">
        <v>129</v>
      </c>
      <c r="AU193" s="183" t="s">
        <v>86</v>
      </c>
      <c r="AY193" s="19" t="s">
        <v>127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9" t="s">
        <v>84</v>
      </c>
      <c r="BK193" s="184">
        <f>ROUND(I193*H193,2)</f>
        <v>0</v>
      </c>
      <c r="BL193" s="19" t="s">
        <v>228</v>
      </c>
      <c r="BM193" s="183" t="s">
        <v>881</v>
      </c>
    </row>
    <row r="194" s="13" customFormat="1">
      <c r="A194" s="13"/>
      <c r="B194" s="185"/>
      <c r="C194" s="13"/>
      <c r="D194" s="186" t="s">
        <v>136</v>
      </c>
      <c r="E194" s="187" t="s">
        <v>1</v>
      </c>
      <c r="F194" s="188" t="s">
        <v>814</v>
      </c>
      <c r="G194" s="13"/>
      <c r="H194" s="187" t="s">
        <v>1</v>
      </c>
      <c r="I194" s="189"/>
      <c r="J194" s="13"/>
      <c r="K194" s="13"/>
      <c r="L194" s="185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136</v>
      </c>
      <c r="AU194" s="187" t="s">
        <v>86</v>
      </c>
      <c r="AV194" s="13" t="s">
        <v>84</v>
      </c>
      <c r="AW194" s="13" t="s">
        <v>31</v>
      </c>
      <c r="AX194" s="13" t="s">
        <v>76</v>
      </c>
      <c r="AY194" s="187" t="s">
        <v>127</v>
      </c>
    </row>
    <row r="195" s="14" customFormat="1">
      <c r="A195" s="14"/>
      <c r="B195" s="193"/>
      <c r="C195" s="14"/>
      <c r="D195" s="186" t="s">
        <v>136</v>
      </c>
      <c r="E195" s="194" t="s">
        <v>1</v>
      </c>
      <c r="F195" s="195" t="s">
        <v>882</v>
      </c>
      <c r="G195" s="14"/>
      <c r="H195" s="196">
        <v>71.126000000000005</v>
      </c>
      <c r="I195" s="197"/>
      <c r="J195" s="14"/>
      <c r="K195" s="14"/>
      <c r="L195" s="193"/>
      <c r="M195" s="198"/>
      <c r="N195" s="199"/>
      <c r="O195" s="199"/>
      <c r="P195" s="199"/>
      <c r="Q195" s="199"/>
      <c r="R195" s="199"/>
      <c r="S195" s="199"/>
      <c r="T195" s="20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4" t="s">
        <v>136</v>
      </c>
      <c r="AU195" s="194" t="s">
        <v>86</v>
      </c>
      <c r="AV195" s="14" t="s">
        <v>86</v>
      </c>
      <c r="AW195" s="14" t="s">
        <v>31</v>
      </c>
      <c r="AX195" s="14" t="s">
        <v>84</v>
      </c>
      <c r="AY195" s="194" t="s">
        <v>127</v>
      </c>
    </row>
    <row r="196" s="2" customFormat="1" ht="49.05" customHeight="1">
      <c r="A196" s="38"/>
      <c r="B196" s="171"/>
      <c r="C196" s="209" t="s">
        <v>268</v>
      </c>
      <c r="D196" s="209" t="s">
        <v>171</v>
      </c>
      <c r="E196" s="210" t="s">
        <v>883</v>
      </c>
      <c r="F196" s="211" t="s">
        <v>884</v>
      </c>
      <c r="G196" s="212" t="s">
        <v>132</v>
      </c>
      <c r="H196" s="213">
        <v>78.239000000000004</v>
      </c>
      <c r="I196" s="214"/>
      <c r="J196" s="215">
        <f>ROUND(I196*H196,2)</f>
        <v>0</v>
      </c>
      <c r="K196" s="211" t="s">
        <v>133</v>
      </c>
      <c r="L196" s="216"/>
      <c r="M196" s="217" t="s">
        <v>1</v>
      </c>
      <c r="N196" s="218" t="s">
        <v>41</v>
      </c>
      <c r="O196" s="77"/>
      <c r="P196" s="181">
        <f>O196*H196</f>
        <v>0</v>
      </c>
      <c r="Q196" s="181">
        <v>0.0040000000000000001</v>
      </c>
      <c r="R196" s="181">
        <f>Q196*H196</f>
        <v>0.31295600000000001</v>
      </c>
      <c r="S196" s="181">
        <v>0</v>
      </c>
      <c r="T196" s="18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3" t="s">
        <v>259</v>
      </c>
      <c r="AT196" s="183" t="s">
        <v>171</v>
      </c>
      <c r="AU196" s="183" t="s">
        <v>86</v>
      </c>
      <c r="AY196" s="19" t="s">
        <v>127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9" t="s">
        <v>84</v>
      </c>
      <c r="BK196" s="184">
        <f>ROUND(I196*H196,2)</f>
        <v>0</v>
      </c>
      <c r="BL196" s="19" t="s">
        <v>228</v>
      </c>
      <c r="BM196" s="183" t="s">
        <v>885</v>
      </c>
    </row>
    <row r="197" s="13" customFormat="1">
      <c r="A197" s="13"/>
      <c r="B197" s="185"/>
      <c r="C197" s="13"/>
      <c r="D197" s="186" t="s">
        <v>136</v>
      </c>
      <c r="E197" s="187" t="s">
        <v>1</v>
      </c>
      <c r="F197" s="188" t="s">
        <v>814</v>
      </c>
      <c r="G197" s="13"/>
      <c r="H197" s="187" t="s">
        <v>1</v>
      </c>
      <c r="I197" s="189"/>
      <c r="J197" s="13"/>
      <c r="K197" s="13"/>
      <c r="L197" s="185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7" t="s">
        <v>136</v>
      </c>
      <c r="AU197" s="187" t="s">
        <v>86</v>
      </c>
      <c r="AV197" s="13" t="s">
        <v>84</v>
      </c>
      <c r="AW197" s="13" t="s">
        <v>31</v>
      </c>
      <c r="AX197" s="13" t="s">
        <v>76</v>
      </c>
      <c r="AY197" s="187" t="s">
        <v>127</v>
      </c>
    </row>
    <row r="198" s="14" customFormat="1">
      <c r="A198" s="14"/>
      <c r="B198" s="193"/>
      <c r="C198" s="14"/>
      <c r="D198" s="186" t="s">
        <v>136</v>
      </c>
      <c r="E198" s="194" t="s">
        <v>1</v>
      </c>
      <c r="F198" s="195" t="s">
        <v>886</v>
      </c>
      <c r="G198" s="14"/>
      <c r="H198" s="196">
        <v>78.239000000000004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136</v>
      </c>
      <c r="AU198" s="194" t="s">
        <v>86</v>
      </c>
      <c r="AV198" s="14" t="s">
        <v>86</v>
      </c>
      <c r="AW198" s="14" t="s">
        <v>31</v>
      </c>
      <c r="AX198" s="14" t="s">
        <v>84</v>
      </c>
      <c r="AY198" s="194" t="s">
        <v>127</v>
      </c>
    </row>
    <row r="199" s="2" customFormat="1" ht="24.15" customHeight="1">
      <c r="A199" s="38"/>
      <c r="B199" s="171"/>
      <c r="C199" s="172" t="s">
        <v>272</v>
      </c>
      <c r="D199" s="172" t="s">
        <v>129</v>
      </c>
      <c r="E199" s="173" t="s">
        <v>590</v>
      </c>
      <c r="F199" s="174" t="s">
        <v>591</v>
      </c>
      <c r="G199" s="175" t="s">
        <v>132</v>
      </c>
      <c r="H199" s="176">
        <v>19</v>
      </c>
      <c r="I199" s="177"/>
      <c r="J199" s="178">
        <f>ROUND(I199*H199,2)</f>
        <v>0</v>
      </c>
      <c r="K199" s="174" t="s">
        <v>133</v>
      </c>
      <c r="L199" s="39"/>
      <c r="M199" s="179" t="s">
        <v>1</v>
      </c>
      <c r="N199" s="180" t="s">
        <v>41</v>
      </c>
      <c r="O199" s="77"/>
      <c r="P199" s="181">
        <f>O199*H199</f>
        <v>0</v>
      </c>
      <c r="Q199" s="181">
        <v>0.00088000000000000003</v>
      </c>
      <c r="R199" s="181">
        <f>Q199*H199</f>
        <v>0.016720000000000002</v>
      </c>
      <c r="S199" s="181">
        <v>0</v>
      </c>
      <c r="T199" s="18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3" t="s">
        <v>228</v>
      </c>
      <c r="AT199" s="183" t="s">
        <v>129</v>
      </c>
      <c r="AU199" s="183" t="s">
        <v>86</v>
      </c>
      <c r="AY199" s="19" t="s">
        <v>127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9" t="s">
        <v>84</v>
      </c>
      <c r="BK199" s="184">
        <f>ROUND(I199*H199,2)</f>
        <v>0</v>
      </c>
      <c r="BL199" s="19" t="s">
        <v>228</v>
      </c>
      <c r="BM199" s="183" t="s">
        <v>887</v>
      </c>
    </row>
    <row r="200" s="13" customFormat="1">
      <c r="A200" s="13"/>
      <c r="B200" s="185"/>
      <c r="C200" s="13"/>
      <c r="D200" s="186" t="s">
        <v>136</v>
      </c>
      <c r="E200" s="187" t="s">
        <v>1</v>
      </c>
      <c r="F200" s="188" t="s">
        <v>888</v>
      </c>
      <c r="G200" s="13"/>
      <c r="H200" s="187" t="s">
        <v>1</v>
      </c>
      <c r="I200" s="189"/>
      <c r="J200" s="13"/>
      <c r="K200" s="13"/>
      <c r="L200" s="185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136</v>
      </c>
      <c r="AU200" s="187" t="s">
        <v>86</v>
      </c>
      <c r="AV200" s="13" t="s">
        <v>84</v>
      </c>
      <c r="AW200" s="13" t="s">
        <v>31</v>
      </c>
      <c r="AX200" s="13" t="s">
        <v>76</v>
      </c>
      <c r="AY200" s="187" t="s">
        <v>127</v>
      </c>
    </row>
    <row r="201" s="14" customFormat="1">
      <c r="A201" s="14"/>
      <c r="B201" s="193"/>
      <c r="C201" s="14"/>
      <c r="D201" s="186" t="s">
        <v>136</v>
      </c>
      <c r="E201" s="194" t="s">
        <v>1</v>
      </c>
      <c r="F201" s="195" t="s">
        <v>889</v>
      </c>
      <c r="G201" s="14"/>
      <c r="H201" s="196">
        <v>19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136</v>
      </c>
      <c r="AU201" s="194" t="s">
        <v>86</v>
      </c>
      <c r="AV201" s="14" t="s">
        <v>86</v>
      </c>
      <c r="AW201" s="14" t="s">
        <v>31</v>
      </c>
      <c r="AX201" s="14" t="s">
        <v>76</v>
      </c>
      <c r="AY201" s="194" t="s">
        <v>127</v>
      </c>
    </row>
    <row r="202" s="15" customFormat="1">
      <c r="A202" s="15"/>
      <c r="B202" s="201"/>
      <c r="C202" s="15"/>
      <c r="D202" s="186" t="s">
        <v>136</v>
      </c>
      <c r="E202" s="202" t="s">
        <v>1</v>
      </c>
      <c r="F202" s="203" t="s">
        <v>143</v>
      </c>
      <c r="G202" s="15"/>
      <c r="H202" s="204">
        <v>19</v>
      </c>
      <c r="I202" s="205"/>
      <c r="J202" s="15"/>
      <c r="K202" s="15"/>
      <c r="L202" s="201"/>
      <c r="M202" s="206"/>
      <c r="N202" s="207"/>
      <c r="O202" s="207"/>
      <c r="P202" s="207"/>
      <c r="Q202" s="207"/>
      <c r="R202" s="207"/>
      <c r="S202" s="207"/>
      <c r="T202" s="20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02" t="s">
        <v>136</v>
      </c>
      <c r="AU202" s="202" t="s">
        <v>86</v>
      </c>
      <c r="AV202" s="15" t="s">
        <v>134</v>
      </c>
      <c r="AW202" s="15" t="s">
        <v>31</v>
      </c>
      <c r="AX202" s="15" t="s">
        <v>84</v>
      </c>
      <c r="AY202" s="202" t="s">
        <v>127</v>
      </c>
    </row>
    <row r="203" s="2" customFormat="1" ht="44.25" customHeight="1">
      <c r="A203" s="38"/>
      <c r="B203" s="171"/>
      <c r="C203" s="209" t="s">
        <v>276</v>
      </c>
      <c r="D203" s="209" t="s">
        <v>171</v>
      </c>
      <c r="E203" s="210" t="s">
        <v>890</v>
      </c>
      <c r="F203" s="211" t="s">
        <v>891</v>
      </c>
      <c r="G203" s="212" t="s">
        <v>132</v>
      </c>
      <c r="H203" s="213">
        <v>20.899999999999999</v>
      </c>
      <c r="I203" s="214"/>
      <c r="J203" s="215">
        <f>ROUND(I203*H203,2)</f>
        <v>0</v>
      </c>
      <c r="K203" s="211" t="s">
        <v>133</v>
      </c>
      <c r="L203" s="216"/>
      <c r="M203" s="217" t="s">
        <v>1</v>
      </c>
      <c r="N203" s="218" t="s">
        <v>41</v>
      </c>
      <c r="O203" s="77"/>
      <c r="P203" s="181">
        <f>O203*H203</f>
        <v>0</v>
      </c>
      <c r="Q203" s="181">
        <v>0.0055300000000000002</v>
      </c>
      <c r="R203" s="181">
        <f>Q203*H203</f>
        <v>0.115577</v>
      </c>
      <c r="S203" s="181">
        <v>0</v>
      </c>
      <c r="T203" s="18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3" t="s">
        <v>259</v>
      </c>
      <c r="AT203" s="183" t="s">
        <v>171</v>
      </c>
      <c r="AU203" s="183" t="s">
        <v>86</v>
      </c>
      <c r="AY203" s="19" t="s">
        <v>127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9" t="s">
        <v>84</v>
      </c>
      <c r="BK203" s="184">
        <f>ROUND(I203*H203,2)</f>
        <v>0</v>
      </c>
      <c r="BL203" s="19" t="s">
        <v>228</v>
      </c>
      <c r="BM203" s="183" t="s">
        <v>892</v>
      </c>
    </row>
    <row r="204" s="13" customFormat="1">
      <c r="A204" s="13"/>
      <c r="B204" s="185"/>
      <c r="C204" s="13"/>
      <c r="D204" s="186" t="s">
        <v>136</v>
      </c>
      <c r="E204" s="187" t="s">
        <v>1</v>
      </c>
      <c r="F204" s="188" t="s">
        <v>888</v>
      </c>
      <c r="G204" s="13"/>
      <c r="H204" s="187" t="s">
        <v>1</v>
      </c>
      <c r="I204" s="189"/>
      <c r="J204" s="13"/>
      <c r="K204" s="13"/>
      <c r="L204" s="185"/>
      <c r="M204" s="190"/>
      <c r="N204" s="191"/>
      <c r="O204" s="191"/>
      <c r="P204" s="191"/>
      <c r="Q204" s="191"/>
      <c r="R204" s="191"/>
      <c r="S204" s="191"/>
      <c r="T204" s="19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7" t="s">
        <v>136</v>
      </c>
      <c r="AU204" s="187" t="s">
        <v>86</v>
      </c>
      <c r="AV204" s="13" t="s">
        <v>84</v>
      </c>
      <c r="AW204" s="13" t="s">
        <v>31</v>
      </c>
      <c r="AX204" s="13" t="s">
        <v>76</v>
      </c>
      <c r="AY204" s="187" t="s">
        <v>127</v>
      </c>
    </row>
    <row r="205" s="14" customFormat="1">
      <c r="A205" s="14"/>
      <c r="B205" s="193"/>
      <c r="C205" s="14"/>
      <c r="D205" s="186" t="s">
        <v>136</v>
      </c>
      <c r="E205" s="194" t="s">
        <v>1</v>
      </c>
      <c r="F205" s="195" t="s">
        <v>893</v>
      </c>
      <c r="G205" s="14"/>
      <c r="H205" s="196">
        <v>20.899999999999999</v>
      </c>
      <c r="I205" s="197"/>
      <c r="J205" s="14"/>
      <c r="K205" s="14"/>
      <c r="L205" s="193"/>
      <c r="M205" s="198"/>
      <c r="N205" s="199"/>
      <c r="O205" s="199"/>
      <c r="P205" s="199"/>
      <c r="Q205" s="199"/>
      <c r="R205" s="199"/>
      <c r="S205" s="199"/>
      <c r="T205" s="20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4" t="s">
        <v>136</v>
      </c>
      <c r="AU205" s="194" t="s">
        <v>86</v>
      </c>
      <c r="AV205" s="14" t="s">
        <v>86</v>
      </c>
      <c r="AW205" s="14" t="s">
        <v>31</v>
      </c>
      <c r="AX205" s="14" t="s">
        <v>76</v>
      </c>
      <c r="AY205" s="194" t="s">
        <v>127</v>
      </c>
    </row>
    <row r="206" s="15" customFormat="1">
      <c r="A206" s="15"/>
      <c r="B206" s="201"/>
      <c r="C206" s="15"/>
      <c r="D206" s="186" t="s">
        <v>136</v>
      </c>
      <c r="E206" s="202" t="s">
        <v>1</v>
      </c>
      <c r="F206" s="203" t="s">
        <v>143</v>
      </c>
      <c r="G206" s="15"/>
      <c r="H206" s="204">
        <v>20.899999999999999</v>
      </c>
      <c r="I206" s="205"/>
      <c r="J206" s="15"/>
      <c r="K206" s="15"/>
      <c r="L206" s="201"/>
      <c r="M206" s="206"/>
      <c r="N206" s="207"/>
      <c r="O206" s="207"/>
      <c r="P206" s="207"/>
      <c r="Q206" s="207"/>
      <c r="R206" s="207"/>
      <c r="S206" s="207"/>
      <c r="T206" s="20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02" t="s">
        <v>136</v>
      </c>
      <c r="AU206" s="202" t="s">
        <v>86</v>
      </c>
      <c r="AV206" s="15" t="s">
        <v>134</v>
      </c>
      <c r="AW206" s="15" t="s">
        <v>31</v>
      </c>
      <c r="AX206" s="15" t="s">
        <v>84</v>
      </c>
      <c r="AY206" s="202" t="s">
        <v>127</v>
      </c>
    </row>
    <row r="207" s="2" customFormat="1" ht="16.5" customHeight="1">
      <c r="A207" s="38"/>
      <c r="B207" s="171"/>
      <c r="C207" s="172" t="s">
        <v>282</v>
      </c>
      <c r="D207" s="172" t="s">
        <v>129</v>
      </c>
      <c r="E207" s="173" t="s">
        <v>894</v>
      </c>
      <c r="F207" s="174" t="s">
        <v>895</v>
      </c>
      <c r="G207" s="175" t="s">
        <v>530</v>
      </c>
      <c r="H207" s="176">
        <v>22</v>
      </c>
      <c r="I207" s="177"/>
      <c r="J207" s="178">
        <f>ROUND(I207*H207,2)</f>
        <v>0</v>
      </c>
      <c r="K207" s="174" t="s">
        <v>133</v>
      </c>
      <c r="L207" s="39"/>
      <c r="M207" s="179" t="s">
        <v>1</v>
      </c>
      <c r="N207" s="180" t="s">
        <v>41</v>
      </c>
      <c r="O207" s="77"/>
      <c r="P207" s="181">
        <f>O207*H207</f>
        <v>0</v>
      </c>
      <c r="Q207" s="181">
        <v>5.0000000000000002E-05</v>
      </c>
      <c r="R207" s="181">
        <f>Q207*H207</f>
        <v>0.0011000000000000001</v>
      </c>
      <c r="S207" s="181">
        <v>0</v>
      </c>
      <c r="T207" s="18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3" t="s">
        <v>228</v>
      </c>
      <c r="AT207" s="183" t="s">
        <v>129</v>
      </c>
      <c r="AU207" s="183" t="s">
        <v>86</v>
      </c>
      <c r="AY207" s="19" t="s">
        <v>127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9" t="s">
        <v>84</v>
      </c>
      <c r="BK207" s="184">
        <f>ROUND(I207*H207,2)</f>
        <v>0</v>
      </c>
      <c r="BL207" s="19" t="s">
        <v>228</v>
      </c>
      <c r="BM207" s="183" t="s">
        <v>896</v>
      </c>
    </row>
    <row r="208" s="13" customFormat="1">
      <c r="A208" s="13"/>
      <c r="B208" s="185"/>
      <c r="C208" s="13"/>
      <c r="D208" s="186" t="s">
        <v>136</v>
      </c>
      <c r="E208" s="187" t="s">
        <v>1</v>
      </c>
      <c r="F208" s="188" t="s">
        <v>814</v>
      </c>
      <c r="G208" s="13"/>
      <c r="H208" s="187" t="s">
        <v>1</v>
      </c>
      <c r="I208" s="189"/>
      <c r="J208" s="13"/>
      <c r="K208" s="13"/>
      <c r="L208" s="185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136</v>
      </c>
      <c r="AU208" s="187" t="s">
        <v>86</v>
      </c>
      <c r="AV208" s="13" t="s">
        <v>84</v>
      </c>
      <c r="AW208" s="13" t="s">
        <v>31</v>
      </c>
      <c r="AX208" s="13" t="s">
        <v>76</v>
      </c>
      <c r="AY208" s="187" t="s">
        <v>127</v>
      </c>
    </row>
    <row r="209" s="14" customFormat="1">
      <c r="A209" s="14"/>
      <c r="B209" s="193"/>
      <c r="C209" s="14"/>
      <c r="D209" s="186" t="s">
        <v>136</v>
      </c>
      <c r="E209" s="194" t="s">
        <v>1</v>
      </c>
      <c r="F209" s="195" t="s">
        <v>897</v>
      </c>
      <c r="G209" s="14"/>
      <c r="H209" s="196">
        <v>22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136</v>
      </c>
      <c r="AU209" s="194" t="s">
        <v>86</v>
      </c>
      <c r="AV209" s="14" t="s">
        <v>86</v>
      </c>
      <c r="AW209" s="14" t="s">
        <v>31</v>
      </c>
      <c r="AX209" s="14" t="s">
        <v>84</v>
      </c>
      <c r="AY209" s="194" t="s">
        <v>127</v>
      </c>
    </row>
    <row r="210" s="2" customFormat="1" ht="24.15" customHeight="1">
      <c r="A210" s="38"/>
      <c r="B210" s="171"/>
      <c r="C210" s="209" t="s">
        <v>287</v>
      </c>
      <c r="D210" s="209" t="s">
        <v>171</v>
      </c>
      <c r="E210" s="210" t="s">
        <v>898</v>
      </c>
      <c r="F210" s="211" t="s">
        <v>899</v>
      </c>
      <c r="G210" s="212" t="s">
        <v>530</v>
      </c>
      <c r="H210" s="213">
        <v>22</v>
      </c>
      <c r="I210" s="214"/>
      <c r="J210" s="215">
        <f>ROUND(I210*H210,2)</f>
        <v>0</v>
      </c>
      <c r="K210" s="211" t="s">
        <v>133</v>
      </c>
      <c r="L210" s="216"/>
      <c r="M210" s="217" t="s">
        <v>1</v>
      </c>
      <c r="N210" s="218" t="s">
        <v>41</v>
      </c>
      <c r="O210" s="77"/>
      <c r="P210" s="181">
        <f>O210*H210</f>
        <v>0</v>
      </c>
      <c r="Q210" s="181">
        <v>0.00069999999999999999</v>
      </c>
      <c r="R210" s="181">
        <f>Q210*H210</f>
        <v>0.015400000000000001</v>
      </c>
      <c r="S210" s="181">
        <v>0</v>
      </c>
      <c r="T210" s="18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3" t="s">
        <v>259</v>
      </c>
      <c r="AT210" s="183" t="s">
        <v>171</v>
      </c>
      <c r="AU210" s="183" t="s">
        <v>86</v>
      </c>
      <c r="AY210" s="19" t="s">
        <v>127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9" t="s">
        <v>84</v>
      </c>
      <c r="BK210" s="184">
        <f>ROUND(I210*H210,2)</f>
        <v>0</v>
      </c>
      <c r="BL210" s="19" t="s">
        <v>228</v>
      </c>
      <c r="BM210" s="183" t="s">
        <v>900</v>
      </c>
    </row>
    <row r="211" s="2" customFormat="1" ht="24.15" customHeight="1">
      <c r="A211" s="38"/>
      <c r="B211" s="171"/>
      <c r="C211" s="172" t="s">
        <v>450</v>
      </c>
      <c r="D211" s="172" t="s">
        <v>129</v>
      </c>
      <c r="E211" s="173" t="s">
        <v>901</v>
      </c>
      <c r="F211" s="174" t="s">
        <v>902</v>
      </c>
      <c r="G211" s="175" t="s">
        <v>174</v>
      </c>
      <c r="H211" s="176">
        <v>2.3730000000000002</v>
      </c>
      <c r="I211" s="177"/>
      <c r="J211" s="178">
        <f>ROUND(I211*H211,2)</f>
        <v>0</v>
      </c>
      <c r="K211" s="174" t="s">
        <v>318</v>
      </c>
      <c r="L211" s="39"/>
      <c r="M211" s="179" t="s">
        <v>1</v>
      </c>
      <c r="N211" s="180" t="s">
        <v>41</v>
      </c>
      <c r="O211" s="77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3" t="s">
        <v>228</v>
      </c>
      <c r="AT211" s="183" t="s">
        <v>129</v>
      </c>
      <c r="AU211" s="183" t="s">
        <v>86</v>
      </c>
      <c r="AY211" s="19" t="s">
        <v>127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9" t="s">
        <v>84</v>
      </c>
      <c r="BK211" s="184">
        <f>ROUND(I211*H211,2)</f>
        <v>0</v>
      </c>
      <c r="BL211" s="19" t="s">
        <v>228</v>
      </c>
      <c r="BM211" s="183" t="s">
        <v>903</v>
      </c>
    </row>
    <row r="212" s="12" customFormat="1" ht="22.8" customHeight="1">
      <c r="A212" s="12"/>
      <c r="B212" s="158"/>
      <c r="C212" s="12"/>
      <c r="D212" s="159" t="s">
        <v>75</v>
      </c>
      <c r="E212" s="169" t="s">
        <v>904</v>
      </c>
      <c r="F212" s="169" t="s">
        <v>905</v>
      </c>
      <c r="G212" s="12"/>
      <c r="H212" s="12"/>
      <c r="I212" s="161"/>
      <c r="J212" s="170">
        <f>BK212</f>
        <v>0</v>
      </c>
      <c r="K212" s="12"/>
      <c r="L212" s="158"/>
      <c r="M212" s="163"/>
      <c r="N212" s="164"/>
      <c r="O212" s="164"/>
      <c r="P212" s="165">
        <f>SUM(P213:P256)</f>
        <v>0</v>
      </c>
      <c r="Q212" s="164"/>
      <c r="R212" s="165">
        <f>SUM(R213:R256)</f>
        <v>6.0928125000000009</v>
      </c>
      <c r="S212" s="164"/>
      <c r="T212" s="166">
        <f>SUM(T213:T256)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59" t="s">
        <v>86</v>
      </c>
      <c r="AT212" s="167" t="s">
        <v>75</v>
      </c>
      <c r="AU212" s="167" t="s">
        <v>84</v>
      </c>
      <c r="AY212" s="159" t="s">
        <v>127</v>
      </c>
      <c r="BK212" s="168">
        <f>SUM(BK213:BK256)</f>
        <v>0</v>
      </c>
    </row>
    <row r="213" s="2" customFormat="1" ht="24.15" customHeight="1">
      <c r="A213" s="38"/>
      <c r="B213" s="171"/>
      <c r="C213" s="172" t="s">
        <v>458</v>
      </c>
      <c r="D213" s="172" t="s">
        <v>129</v>
      </c>
      <c r="E213" s="173" t="s">
        <v>906</v>
      </c>
      <c r="F213" s="174" t="s">
        <v>907</v>
      </c>
      <c r="G213" s="175" t="s">
        <v>132</v>
      </c>
      <c r="H213" s="176">
        <v>12.24</v>
      </c>
      <c r="I213" s="177"/>
      <c r="J213" s="178">
        <f>ROUND(I213*H213,2)</f>
        <v>0</v>
      </c>
      <c r="K213" s="174" t="s">
        <v>133</v>
      </c>
      <c r="L213" s="39"/>
      <c r="M213" s="179" t="s">
        <v>1</v>
      </c>
      <c r="N213" s="180" t="s">
        <v>41</v>
      </c>
      <c r="O213" s="77"/>
      <c r="P213" s="181">
        <f>O213*H213</f>
        <v>0</v>
      </c>
      <c r="Q213" s="181">
        <v>0.0060000000000000001</v>
      </c>
      <c r="R213" s="181">
        <f>Q213*H213</f>
        <v>0.073440000000000005</v>
      </c>
      <c r="S213" s="181">
        <v>0</v>
      </c>
      <c r="T213" s="18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3" t="s">
        <v>228</v>
      </c>
      <c r="AT213" s="183" t="s">
        <v>129</v>
      </c>
      <c r="AU213" s="183" t="s">
        <v>86</v>
      </c>
      <c r="AY213" s="19" t="s">
        <v>127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9" t="s">
        <v>84</v>
      </c>
      <c r="BK213" s="184">
        <f>ROUND(I213*H213,2)</f>
        <v>0</v>
      </c>
      <c r="BL213" s="19" t="s">
        <v>228</v>
      </c>
      <c r="BM213" s="183" t="s">
        <v>908</v>
      </c>
    </row>
    <row r="214" s="13" customFormat="1">
      <c r="A214" s="13"/>
      <c r="B214" s="185"/>
      <c r="C214" s="13"/>
      <c r="D214" s="186" t="s">
        <v>136</v>
      </c>
      <c r="E214" s="187" t="s">
        <v>1</v>
      </c>
      <c r="F214" s="188" t="s">
        <v>858</v>
      </c>
      <c r="G214" s="13"/>
      <c r="H214" s="187" t="s">
        <v>1</v>
      </c>
      <c r="I214" s="189"/>
      <c r="J214" s="13"/>
      <c r="K214" s="13"/>
      <c r="L214" s="185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136</v>
      </c>
      <c r="AU214" s="187" t="s">
        <v>86</v>
      </c>
      <c r="AV214" s="13" t="s">
        <v>84</v>
      </c>
      <c r="AW214" s="13" t="s">
        <v>31</v>
      </c>
      <c r="AX214" s="13" t="s">
        <v>76</v>
      </c>
      <c r="AY214" s="187" t="s">
        <v>127</v>
      </c>
    </row>
    <row r="215" s="14" customFormat="1">
      <c r="A215" s="14"/>
      <c r="B215" s="193"/>
      <c r="C215" s="14"/>
      <c r="D215" s="186" t="s">
        <v>136</v>
      </c>
      <c r="E215" s="194" t="s">
        <v>1</v>
      </c>
      <c r="F215" s="195" t="s">
        <v>859</v>
      </c>
      <c r="G215" s="14"/>
      <c r="H215" s="196">
        <v>12.24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136</v>
      </c>
      <c r="AU215" s="194" t="s">
        <v>86</v>
      </c>
      <c r="AV215" s="14" t="s">
        <v>86</v>
      </c>
      <c r="AW215" s="14" t="s">
        <v>31</v>
      </c>
      <c r="AX215" s="14" t="s">
        <v>84</v>
      </c>
      <c r="AY215" s="194" t="s">
        <v>127</v>
      </c>
    </row>
    <row r="216" s="2" customFormat="1" ht="16.5" customHeight="1">
      <c r="A216" s="38"/>
      <c r="B216" s="171"/>
      <c r="C216" s="209" t="s">
        <v>464</v>
      </c>
      <c r="D216" s="209" t="s">
        <v>171</v>
      </c>
      <c r="E216" s="210" t="s">
        <v>337</v>
      </c>
      <c r="F216" s="211" t="s">
        <v>338</v>
      </c>
      <c r="G216" s="212" t="s">
        <v>132</v>
      </c>
      <c r="H216" s="213">
        <v>13.464</v>
      </c>
      <c r="I216" s="214"/>
      <c r="J216" s="215">
        <f>ROUND(I216*H216,2)</f>
        <v>0</v>
      </c>
      <c r="K216" s="211" t="s">
        <v>133</v>
      </c>
      <c r="L216" s="216"/>
      <c r="M216" s="217" t="s">
        <v>1</v>
      </c>
      <c r="N216" s="218" t="s">
        <v>41</v>
      </c>
      <c r="O216" s="77"/>
      <c r="P216" s="181">
        <f>O216*H216</f>
        <v>0</v>
      </c>
      <c r="Q216" s="181">
        <v>0.0015</v>
      </c>
      <c r="R216" s="181">
        <f>Q216*H216</f>
        <v>0.020196000000000002</v>
      </c>
      <c r="S216" s="181">
        <v>0</v>
      </c>
      <c r="T216" s="18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3" t="s">
        <v>259</v>
      </c>
      <c r="AT216" s="183" t="s">
        <v>171</v>
      </c>
      <c r="AU216" s="183" t="s">
        <v>86</v>
      </c>
      <c r="AY216" s="19" t="s">
        <v>127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9" t="s">
        <v>84</v>
      </c>
      <c r="BK216" s="184">
        <f>ROUND(I216*H216,2)</f>
        <v>0</v>
      </c>
      <c r="BL216" s="19" t="s">
        <v>228</v>
      </c>
      <c r="BM216" s="183" t="s">
        <v>909</v>
      </c>
    </row>
    <row r="217" s="14" customFormat="1">
      <c r="A217" s="14"/>
      <c r="B217" s="193"/>
      <c r="C217" s="14"/>
      <c r="D217" s="186" t="s">
        <v>136</v>
      </c>
      <c r="E217" s="14"/>
      <c r="F217" s="195" t="s">
        <v>910</v>
      </c>
      <c r="G217" s="14"/>
      <c r="H217" s="196">
        <v>13.464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136</v>
      </c>
      <c r="AU217" s="194" t="s">
        <v>86</v>
      </c>
      <c r="AV217" s="14" t="s">
        <v>86</v>
      </c>
      <c r="AW217" s="14" t="s">
        <v>3</v>
      </c>
      <c r="AX217" s="14" t="s">
        <v>84</v>
      </c>
      <c r="AY217" s="194" t="s">
        <v>127</v>
      </c>
    </row>
    <row r="218" s="2" customFormat="1" ht="24.15" customHeight="1">
      <c r="A218" s="38"/>
      <c r="B218" s="171"/>
      <c r="C218" s="172" t="s">
        <v>259</v>
      </c>
      <c r="D218" s="172" t="s">
        <v>129</v>
      </c>
      <c r="E218" s="173" t="s">
        <v>911</v>
      </c>
      <c r="F218" s="174" t="s">
        <v>912</v>
      </c>
      <c r="G218" s="175" t="s">
        <v>132</v>
      </c>
      <c r="H218" s="176">
        <v>610</v>
      </c>
      <c r="I218" s="177"/>
      <c r="J218" s="178">
        <f>ROUND(I218*H218,2)</f>
        <v>0</v>
      </c>
      <c r="K218" s="174" t="s">
        <v>318</v>
      </c>
      <c r="L218" s="39"/>
      <c r="M218" s="179" t="s">
        <v>1</v>
      </c>
      <c r="N218" s="180" t="s">
        <v>41</v>
      </c>
      <c r="O218" s="77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3" t="s">
        <v>228</v>
      </c>
      <c r="AT218" s="183" t="s">
        <v>129</v>
      </c>
      <c r="AU218" s="183" t="s">
        <v>86</v>
      </c>
      <c r="AY218" s="19" t="s">
        <v>127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9" t="s">
        <v>84</v>
      </c>
      <c r="BK218" s="184">
        <f>ROUND(I218*H218,2)</f>
        <v>0</v>
      </c>
      <c r="BL218" s="19" t="s">
        <v>228</v>
      </c>
      <c r="BM218" s="183" t="s">
        <v>913</v>
      </c>
    </row>
    <row r="219" s="14" customFormat="1">
      <c r="A219" s="14"/>
      <c r="B219" s="193"/>
      <c r="C219" s="14"/>
      <c r="D219" s="186" t="s">
        <v>136</v>
      </c>
      <c r="E219" s="194" t="s">
        <v>1</v>
      </c>
      <c r="F219" s="195" t="s">
        <v>807</v>
      </c>
      <c r="G219" s="14"/>
      <c r="H219" s="196">
        <v>610</v>
      </c>
      <c r="I219" s="197"/>
      <c r="J219" s="14"/>
      <c r="K219" s="14"/>
      <c r="L219" s="193"/>
      <c r="M219" s="198"/>
      <c r="N219" s="199"/>
      <c r="O219" s="199"/>
      <c r="P219" s="199"/>
      <c r="Q219" s="199"/>
      <c r="R219" s="199"/>
      <c r="S219" s="199"/>
      <c r="T219" s="20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4" t="s">
        <v>136</v>
      </c>
      <c r="AU219" s="194" t="s">
        <v>86</v>
      </c>
      <c r="AV219" s="14" t="s">
        <v>86</v>
      </c>
      <c r="AW219" s="14" t="s">
        <v>31</v>
      </c>
      <c r="AX219" s="14" t="s">
        <v>84</v>
      </c>
      <c r="AY219" s="194" t="s">
        <v>127</v>
      </c>
    </row>
    <row r="220" s="2" customFormat="1" ht="24.15" customHeight="1">
      <c r="A220" s="38"/>
      <c r="B220" s="171"/>
      <c r="C220" s="209" t="s">
        <v>479</v>
      </c>
      <c r="D220" s="209" t="s">
        <v>171</v>
      </c>
      <c r="E220" s="210" t="s">
        <v>914</v>
      </c>
      <c r="F220" s="211" t="s">
        <v>915</v>
      </c>
      <c r="G220" s="212" t="s">
        <v>132</v>
      </c>
      <c r="H220" s="213">
        <v>622.20000000000005</v>
      </c>
      <c r="I220" s="214"/>
      <c r="J220" s="215">
        <f>ROUND(I220*H220,2)</f>
        <v>0</v>
      </c>
      <c r="K220" s="211" t="s">
        <v>318</v>
      </c>
      <c r="L220" s="216"/>
      <c r="M220" s="217" t="s">
        <v>1</v>
      </c>
      <c r="N220" s="218" t="s">
        <v>41</v>
      </c>
      <c r="O220" s="77"/>
      <c r="P220" s="181">
        <f>O220*H220</f>
        <v>0</v>
      </c>
      <c r="Q220" s="181">
        <v>0.0035000000000000001</v>
      </c>
      <c r="R220" s="181">
        <f>Q220*H220</f>
        <v>2.1777000000000002</v>
      </c>
      <c r="S220" s="181">
        <v>0</v>
      </c>
      <c r="T220" s="18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3" t="s">
        <v>259</v>
      </c>
      <c r="AT220" s="183" t="s">
        <v>171</v>
      </c>
      <c r="AU220" s="183" t="s">
        <v>86</v>
      </c>
      <c r="AY220" s="19" t="s">
        <v>127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9" t="s">
        <v>84</v>
      </c>
      <c r="BK220" s="184">
        <f>ROUND(I220*H220,2)</f>
        <v>0</v>
      </c>
      <c r="BL220" s="19" t="s">
        <v>228</v>
      </c>
      <c r="BM220" s="183" t="s">
        <v>916</v>
      </c>
    </row>
    <row r="221" s="13" customFormat="1">
      <c r="A221" s="13"/>
      <c r="B221" s="185"/>
      <c r="C221" s="13"/>
      <c r="D221" s="186" t="s">
        <v>136</v>
      </c>
      <c r="E221" s="187" t="s">
        <v>1</v>
      </c>
      <c r="F221" s="188" t="s">
        <v>852</v>
      </c>
      <c r="G221" s="13"/>
      <c r="H221" s="187" t="s">
        <v>1</v>
      </c>
      <c r="I221" s="189"/>
      <c r="J221" s="13"/>
      <c r="K221" s="13"/>
      <c r="L221" s="185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136</v>
      </c>
      <c r="AU221" s="187" t="s">
        <v>86</v>
      </c>
      <c r="AV221" s="13" t="s">
        <v>84</v>
      </c>
      <c r="AW221" s="13" t="s">
        <v>31</v>
      </c>
      <c r="AX221" s="13" t="s">
        <v>76</v>
      </c>
      <c r="AY221" s="187" t="s">
        <v>127</v>
      </c>
    </row>
    <row r="222" s="14" customFormat="1">
      <c r="A222" s="14"/>
      <c r="B222" s="193"/>
      <c r="C222" s="14"/>
      <c r="D222" s="186" t="s">
        <v>136</v>
      </c>
      <c r="E222" s="194" t="s">
        <v>1</v>
      </c>
      <c r="F222" s="195" t="s">
        <v>917</v>
      </c>
      <c r="G222" s="14"/>
      <c r="H222" s="196">
        <v>622.20000000000005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136</v>
      </c>
      <c r="AU222" s="194" t="s">
        <v>86</v>
      </c>
      <c r="AV222" s="14" t="s">
        <v>86</v>
      </c>
      <c r="AW222" s="14" t="s">
        <v>31</v>
      </c>
      <c r="AX222" s="14" t="s">
        <v>84</v>
      </c>
      <c r="AY222" s="194" t="s">
        <v>127</v>
      </c>
    </row>
    <row r="223" s="2" customFormat="1" ht="24.15" customHeight="1">
      <c r="A223" s="38"/>
      <c r="B223" s="171"/>
      <c r="C223" s="209" t="s">
        <v>488</v>
      </c>
      <c r="D223" s="209" t="s">
        <v>171</v>
      </c>
      <c r="E223" s="210" t="s">
        <v>914</v>
      </c>
      <c r="F223" s="211" t="s">
        <v>915</v>
      </c>
      <c r="G223" s="212" t="s">
        <v>132</v>
      </c>
      <c r="H223" s="213">
        <v>622.20000000000005</v>
      </c>
      <c r="I223" s="214"/>
      <c r="J223" s="215">
        <f>ROUND(I223*H223,2)</f>
        <v>0</v>
      </c>
      <c r="K223" s="211" t="s">
        <v>318</v>
      </c>
      <c r="L223" s="216"/>
      <c r="M223" s="217" t="s">
        <v>1</v>
      </c>
      <c r="N223" s="218" t="s">
        <v>41</v>
      </c>
      <c r="O223" s="77"/>
      <c r="P223" s="181">
        <f>O223*H223</f>
        <v>0</v>
      </c>
      <c r="Q223" s="181">
        <v>0.0035000000000000001</v>
      </c>
      <c r="R223" s="181">
        <f>Q223*H223</f>
        <v>2.1777000000000002</v>
      </c>
      <c r="S223" s="181">
        <v>0</v>
      </c>
      <c r="T223" s="18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3" t="s">
        <v>259</v>
      </c>
      <c r="AT223" s="183" t="s">
        <v>171</v>
      </c>
      <c r="AU223" s="183" t="s">
        <v>86</v>
      </c>
      <c r="AY223" s="19" t="s">
        <v>127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9" t="s">
        <v>84</v>
      </c>
      <c r="BK223" s="184">
        <f>ROUND(I223*H223,2)</f>
        <v>0</v>
      </c>
      <c r="BL223" s="19" t="s">
        <v>228</v>
      </c>
      <c r="BM223" s="183" t="s">
        <v>918</v>
      </c>
    </row>
    <row r="224" s="13" customFormat="1">
      <c r="A224" s="13"/>
      <c r="B224" s="185"/>
      <c r="C224" s="13"/>
      <c r="D224" s="186" t="s">
        <v>136</v>
      </c>
      <c r="E224" s="187" t="s">
        <v>1</v>
      </c>
      <c r="F224" s="188" t="s">
        <v>852</v>
      </c>
      <c r="G224" s="13"/>
      <c r="H224" s="187" t="s">
        <v>1</v>
      </c>
      <c r="I224" s="189"/>
      <c r="J224" s="13"/>
      <c r="K224" s="13"/>
      <c r="L224" s="185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7" t="s">
        <v>136</v>
      </c>
      <c r="AU224" s="187" t="s">
        <v>86</v>
      </c>
      <c r="AV224" s="13" t="s">
        <v>84</v>
      </c>
      <c r="AW224" s="13" t="s">
        <v>31</v>
      </c>
      <c r="AX224" s="13" t="s">
        <v>76</v>
      </c>
      <c r="AY224" s="187" t="s">
        <v>127</v>
      </c>
    </row>
    <row r="225" s="14" customFormat="1">
      <c r="A225" s="14"/>
      <c r="B225" s="193"/>
      <c r="C225" s="14"/>
      <c r="D225" s="186" t="s">
        <v>136</v>
      </c>
      <c r="E225" s="194" t="s">
        <v>1</v>
      </c>
      <c r="F225" s="195" t="s">
        <v>917</v>
      </c>
      <c r="G225" s="14"/>
      <c r="H225" s="196">
        <v>622.20000000000005</v>
      </c>
      <c r="I225" s="197"/>
      <c r="J225" s="14"/>
      <c r="K225" s="14"/>
      <c r="L225" s="193"/>
      <c r="M225" s="198"/>
      <c r="N225" s="199"/>
      <c r="O225" s="199"/>
      <c r="P225" s="199"/>
      <c r="Q225" s="199"/>
      <c r="R225" s="199"/>
      <c r="S225" s="199"/>
      <c r="T225" s="20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4" t="s">
        <v>136</v>
      </c>
      <c r="AU225" s="194" t="s">
        <v>86</v>
      </c>
      <c r="AV225" s="14" t="s">
        <v>86</v>
      </c>
      <c r="AW225" s="14" t="s">
        <v>31</v>
      </c>
      <c r="AX225" s="14" t="s">
        <v>84</v>
      </c>
      <c r="AY225" s="194" t="s">
        <v>127</v>
      </c>
    </row>
    <row r="226" s="2" customFormat="1" ht="24.15" customHeight="1">
      <c r="A226" s="38"/>
      <c r="B226" s="171"/>
      <c r="C226" s="172" t="s">
        <v>491</v>
      </c>
      <c r="D226" s="172" t="s">
        <v>129</v>
      </c>
      <c r="E226" s="173" t="s">
        <v>919</v>
      </c>
      <c r="F226" s="174" t="s">
        <v>920</v>
      </c>
      <c r="G226" s="175" t="s">
        <v>211</v>
      </c>
      <c r="H226" s="176">
        <v>87</v>
      </c>
      <c r="I226" s="177"/>
      <c r="J226" s="178">
        <f>ROUND(I226*H226,2)</f>
        <v>0</v>
      </c>
      <c r="K226" s="174" t="s">
        <v>133</v>
      </c>
      <c r="L226" s="39"/>
      <c r="M226" s="179" t="s">
        <v>1</v>
      </c>
      <c r="N226" s="180" t="s">
        <v>41</v>
      </c>
      <c r="O226" s="77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3" t="s">
        <v>228</v>
      </c>
      <c r="AT226" s="183" t="s">
        <v>129</v>
      </c>
      <c r="AU226" s="183" t="s">
        <v>86</v>
      </c>
      <c r="AY226" s="19" t="s">
        <v>127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9" t="s">
        <v>84</v>
      </c>
      <c r="BK226" s="184">
        <f>ROUND(I226*H226,2)</f>
        <v>0</v>
      </c>
      <c r="BL226" s="19" t="s">
        <v>228</v>
      </c>
      <c r="BM226" s="183" t="s">
        <v>921</v>
      </c>
    </row>
    <row r="227" s="13" customFormat="1">
      <c r="A227" s="13"/>
      <c r="B227" s="185"/>
      <c r="C227" s="13"/>
      <c r="D227" s="186" t="s">
        <v>136</v>
      </c>
      <c r="E227" s="187" t="s">
        <v>1</v>
      </c>
      <c r="F227" s="188" t="s">
        <v>922</v>
      </c>
      <c r="G227" s="13"/>
      <c r="H227" s="187" t="s">
        <v>1</v>
      </c>
      <c r="I227" s="189"/>
      <c r="J227" s="13"/>
      <c r="K227" s="13"/>
      <c r="L227" s="185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136</v>
      </c>
      <c r="AU227" s="187" t="s">
        <v>86</v>
      </c>
      <c r="AV227" s="13" t="s">
        <v>84</v>
      </c>
      <c r="AW227" s="13" t="s">
        <v>31</v>
      </c>
      <c r="AX227" s="13" t="s">
        <v>76</v>
      </c>
      <c r="AY227" s="187" t="s">
        <v>127</v>
      </c>
    </row>
    <row r="228" s="14" customFormat="1">
      <c r="A228" s="14"/>
      <c r="B228" s="193"/>
      <c r="C228" s="14"/>
      <c r="D228" s="186" t="s">
        <v>136</v>
      </c>
      <c r="E228" s="194" t="s">
        <v>1</v>
      </c>
      <c r="F228" s="195" t="s">
        <v>759</v>
      </c>
      <c r="G228" s="14"/>
      <c r="H228" s="196">
        <v>87</v>
      </c>
      <c r="I228" s="197"/>
      <c r="J228" s="14"/>
      <c r="K228" s="14"/>
      <c r="L228" s="193"/>
      <c r="M228" s="198"/>
      <c r="N228" s="199"/>
      <c r="O228" s="199"/>
      <c r="P228" s="199"/>
      <c r="Q228" s="199"/>
      <c r="R228" s="199"/>
      <c r="S228" s="199"/>
      <c r="T228" s="20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4" t="s">
        <v>136</v>
      </c>
      <c r="AU228" s="194" t="s">
        <v>86</v>
      </c>
      <c r="AV228" s="14" t="s">
        <v>86</v>
      </c>
      <c r="AW228" s="14" t="s">
        <v>31</v>
      </c>
      <c r="AX228" s="14" t="s">
        <v>84</v>
      </c>
      <c r="AY228" s="194" t="s">
        <v>127</v>
      </c>
    </row>
    <row r="229" s="2" customFormat="1" ht="24.15" customHeight="1">
      <c r="A229" s="38"/>
      <c r="B229" s="171"/>
      <c r="C229" s="209" t="s">
        <v>496</v>
      </c>
      <c r="D229" s="209" t="s">
        <v>171</v>
      </c>
      <c r="E229" s="210" t="s">
        <v>923</v>
      </c>
      <c r="F229" s="211" t="s">
        <v>924</v>
      </c>
      <c r="G229" s="212" t="s">
        <v>211</v>
      </c>
      <c r="H229" s="213">
        <v>91.349999999999994</v>
      </c>
      <c r="I229" s="214"/>
      <c r="J229" s="215">
        <f>ROUND(I229*H229,2)</f>
        <v>0</v>
      </c>
      <c r="K229" s="211" t="s">
        <v>133</v>
      </c>
      <c r="L229" s="216"/>
      <c r="M229" s="217" t="s">
        <v>1</v>
      </c>
      <c r="N229" s="218" t="s">
        <v>41</v>
      </c>
      <c r="O229" s="77"/>
      <c r="P229" s="181">
        <f>O229*H229</f>
        <v>0</v>
      </c>
      <c r="Q229" s="181">
        <v>0.00055000000000000003</v>
      </c>
      <c r="R229" s="181">
        <f>Q229*H229</f>
        <v>0.050242500000000002</v>
      </c>
      <c r="S229" s="181">
        <v>0</v>
      </c>
      <c r="T229" s="18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3" t="s">
        <v>259</v>
      </c>
      <c r="AT229" s="183" t="s">
        <v>171</v>
      </c>
      <c r="AU229" s="183" t="s">
        <v>86</v>
      </c>
      <c r="AY229" s="19" t="s">
        <v>127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9" t="s">
        <v>84</v>
      </c>
      <c r="BK229" s="184">
        <f>ROUND(I229*H229,2)</f>
        <v>0</v>
      </c>
      <c r="BL229" s="19" t="s">
        <v>228</v>
      </c>
      <c r="BM229" s="183" t="s">
        <v>925</v>
      </c>
    </row>
    <row r="230" s="14" customFormat="1">
      <c r="A230" s="14"/>
      <c r="B230" s="193"/>
      <c r="C230" s="14"/>
      <c r="D230" s="186" t="s">
        <v>136</v>
      </c>
      <c r="E230" s="14"/>
      <c r="F230" s="195" t="s">
        <v>926</v>
      </c>
      <c r="G230" s="14"/>
      <c r="H230" s="196">
        <v>91.349999999999994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136</v>
      </c>
      <c r="AU230" s="194" t="s">
        <v>86</v>
      </c>
      <c r="AV230" s="14" t="s">
        <v>86</v>
      </c>
      <c r="AW230" s="14" t="s">
        <v>3</v>
      </c>
      <c r="AX230" s="14" t="s">
        <v>84</v>
      </c>
      <c r="AY230" s="194" t="s">
        <v>127</v>
      </c>
    </row>
    <row r="231" s="2" customFormat="1" ht="24.15" customHeight="1">
      <c r="A231" s="38"/>
      <c r="B231" s="171"/>
      <c r="C231" s="172" t="s">
        <v>500</v>
      </c>
      <c r="D231" s="172" t="s">
        <v>129</v>
      </c>
      <c r="E231" s="173" t="s">
        <v>927</v>
      </c>
      <c r="F231" s="174" t="s">
        <v>928</v>
      </c>
      <c r="G231" s="175" t="s">
        <v>132</v>
      </c>
      <c r="H231" s="176">
        <v>610</v>
      </c>
      <c r="I231" s="177"/>
      <c r="J231" s="178">
        <f>ROUND(I231*H231,2)</f>
        <v>0</v>
      </c>
      <c r="K231" s="174" t="s">
        <v>318</v>
      </c>
      <c r="L231" s="39"/>
      <c r="M231" s="179" t="s">
        <v>1</v>
      </c>
      <c r="N231" s="180" t="s">
        <v>41</v>
      </c>
      <c r="O231" s="77"/>
      <c r="P231" s="181">
        <f>O231*H231</f>
        <v>0</v>
      </c>
      <c r="Q231" s="181">
        <v>0.00010000000000000001</v>
      </c>
      <c r="R231" s="181">
        <f>Q231*H231</f>
        <v>0.061000000000000006</v>
      </c>
      <c r="S231" s="181">
        <v>0</v>
      </c>
      <c r="T231" s="18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3" t="s">
        <v>228</v>
      </c>
      <c r="AT231" s="183" t="s">
        <v>129</v>
      </c>
      <c r="AU231" s="183" t="s">
        <v>86</v>
      </c>
      <c r="AY231" s="19" t="s">
        <v>127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9" t="s">
        <v>84</v>
      </c>
      <c r="BK231" s="184">
        <f>ROUND(I231*H231,2)</f>
        <v>0</v>
      </c>
      <c r="BL231" s="19" t="s">
        <v>228</v>
      </c>
      <c r="BM231" s="183" t="s">
        <v>929</v>
      </c>
    </row>
    <row r="232" s="14" customFormat="1">
      <c r="A232" s="14"/>
      <c r="B232" s="193"/>
      <c r="C232" s="14"/>
      <c r="D232" s="186" t="s">
        <v>136</v>
      </c>
      <c r="E232" s="194" t="s">
        <v>1</v>
      </c>
      <c r="F232" s="195" t="s">
        <v>807</v>
      </c>
      <c r="G232" s="14"/>
      <c r="H232" s="196">
        <v>610</v>
      </c>
      <c r="I232" s="197"/>
      <c r="J232" s="14"/>
      <c r="K232" s="14"/>
      <c r="L232" s="193"/>
      <c r="M232" s="198"/>
      <c r="N232" s="199"/>
      <c r="O232" s="199"/>
      <c r="P232" s="199"/>
      <c r="Q232" s="199"/>
      <c r="R232" s="199"/>
      <c r="S232" s="199"/>
      <c r="T232" s="20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4" t="s">
        <v>136</v>
      </c>
      <c r="AU232" s="194" t="s">
        <v>86</v>
      </c>
      <c r="AV232" s="14" t="s">
        <v>86</v>
      </c>
      <c r="AW232" s="14" t="s">
        <v>31</v>
      </c>
      <c r="AX232" s="14" t="s">
        <v>84</v>
      </c>
      <c r="AY232" s="194" t="s">
        <v>127</v>
      </c>
    </row>
    <row r="233" s="2" customFormat="1" ht="24.15" customHeight="1">
      <c r="A233" s="38"/>
      <c r="B233" s="171"/>
      <c r="C233" s="172" t="s">
        <v>504</v>
      </c>
      <c r="D233" s="172" t="s">
        <v>129</v>
      </c>
      <c r="E233" s="173" t="s">
        <v>930</v>
      </c>
      <c r="F233" s="174" t="s">
        <v>931</v>
      </c>
      <c r="G233" s="175" t="s">
        <v>132</v>
      </c>
      <c r="H233" s="176">
        <v>90.126000000000005</v>
      </c>
      <c r="I233" s="177"/>
      <c r="J233" s="178">
        <f>ROUND(I233*H233,2)</f>
        <v>0</v>
      </c>
      <c r="K233" s="174" t="s">
        <v>318</v>
      </c>
      <c r="L233" s="39"/>
      <c r="M233" s="179" t="s">
        <v>1</v>
      </c>
      <c r="N233" s="180" t="s">
        <v>41</v>
      </c>
      <c r="O233" s="77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3" t="s">
        <v>228</v>
      </c>
      <c r="AT233" s="183" t="s">
        <v>129</v>
      </c>
      <c r="AU233" s="183" t="s">
        <v>86</v>
      </c>
      <c r="AY233" s="19" t="s">
        <v>127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9" t="s">
        <v>84</v>
      </c>
      <c r="BK233" s="184">
        <f>ROUND(I233*H233,2)</f>
        <v>0</v>
      </c>
      <c r="BL233" s="19" t="s">
        <v>228</v>
      </c>
      <c r="BM233" s="183" t="s">
        <v>932</v>
      </c>
    </row>
    <row r="234" s="13" customFormat="1">
      <c r="A234" s="13"/>
      <c r="B234" s="185"/>
      <c r="C234" s="13"/>
      <c r="D234" s="186" t="s">
        <v>136</v>
      </c>
      <c r="E234" s="187" t="s">
        <v>1</v>
      </c>
      <c r="F234" s="188" t="s">
        <v>933</v>
      </c>
      <c r="G234" s="13"/>
      <c r="H234" s="187" t="s">
        <v>1</v>
      </c>
      <c r="I234" s="189"/>
      <c r="J234" s="13"/>
      <c r="K234" s="13"/>
      <c r="L234" s="185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7" t="s">
        <v>136</v>
      </c>
      <c r="AU234" s="187" t="s">
        <v>86</v>
      </c>
      <c r="AV234" s="13" t="s">
        <v>84</v>
      </c>
      <c r="AW234" s="13" t="s">
        <v>31</v>
      </c>
      <c r="AX234" s="13" t="s">
        <v>76</v>
      </c>
      <c r="AY234" s="187" t="s">
        <v>127</v>
      </c>
    </row>
    <row r="235" s="14" customFormat="1">
      <c r="A235" s="14"/>
      <c r="B235" s="193"/>
      <c r="C235" s="14"/>
      <c r="D235" s="186" t="s">
        <v>136</v>
      </c>
      <c r="E235" s="194" t="s">
        <v>1</v>
      </c>
      <c r="F235" s="195" t="s">
        <v>882</v>
      </c>
      <c r="G235" s="14"/>
      <c r="H235" s="196">
        <v>71.126000000000005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136</v>
      </c>
      <c r="AU235" s="194" t="s">
        <v>86</v>
      </c>
      <c r="AV235" s="14" t="s">
        <v>86</v>
      </c>
      <c r="AW235" s="14" t="s">
        <v>31</v>
      </c>
      <c r="AX235" s="14" t="s">
        <v>76</v>
      </c>
      <c r="AY235" s="194" t="s">
        <v>127</v>
      </c>
    </row>
    <row r="236" s="13" customFormat="1">
      <c r="A236" s="13"/>
      <c r="B236" s="185"/>
      <c r="C236" s="13"/>
      <c r="D236" s="186" t="s">
        <v>136</v>
      </c>
      <c r="E236" s="187" t="s">
        <v>1</v>
      </c>
      <c r="F236" s="188" t="s">
        <v>888</v>
      </c>
      <c r="G236" s="13"/>
      <c r="H236" s="187" t="s">
        <v>1</v>
      </c>
      <c r="I236" s="189"/>
      <c r="J236" s="13"/>
      <c r="K236" s="13"/>
      <c r="L236" s="185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136</v>
      </c>
      <c r="AU236" s="187" t="s">
        <v>86</v>
      </c>
      <c r="AV236" s="13" t="s">
        <v>84</v>
      </c>
      <c r="AW236" s="13" t="s">
        <v>31</v>
      </c>
      <c r="AX236" s="13" t="s">
        <v>76</v>
      </c>
      <c r="AY236" s="187" t="s">
        <v>127</v>
      </c>
    </row>
    <row r="237" s="14" customFormat="1">
      <c r="A237" s="14"/>
      <c r="B237" s="193"/>
      <c r="C237" s="14"/>
      <c r="D237" s="186" t="s">
        <v>136</v>
      </c>
      <c r="E237" s="194" t="s">
        <v>1</v>
      </c>
      <c r="F237" s="195" t="s">
        <v>889</v>
      </c>
      <c r="G237" s="14"/>
      <c r="H237" s="196">
        <v>19</v>
      </c>
      <c r="I237" s="197"/>
      <c r="J237" s="14"/>
      <c r="K237" s="14"/>
      <c r="L237" s="193"/>
      <c r="M237" s="198"/>
      <c r="N237" s="199"/>
      <c r="O237" s="199"/>
      <c r="P237" s="199"/>
      <c r="Q237" s="199"/>
      <c r="R237" s="199"/>
      <c r="S237" s="199"/>
      <c r="T237" s="20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4" t="s">
        <v>136</v>
      </c>
      <c r="AU237" s="194" t="s">
        <v>86</v>
      </c>
      <c r="AV237" s="14" t="s">
        <v>86</v>
      </c>
      <c r="AW237" s="14" t="s">
        <v>31</v>
      </c>
      <c r="AX237" s="14" t="s">
        <v>76</v>
      </c>
      <c r="AY237" s="194" t="s">
        <v>127</v>
      </c>
    </row>
    <row r="238" s="15" customFormat="1">
      <c r="A238" s="15"/>
      <c r="B238" s="201"/>
      <c r="C238" s="15"/>
      <c r="D238" s="186" t="s">
        <v>136</v>
      </c>
      <c r="E238" s="202" t="s">
        <v>1</v>
      </c>
      <c r="F238" s="203" t="s">
        <v>143</v>
      </c>
      <c r="G238" s="15"/>
      <c r="H238" s="204">
        <v>90.126000000000005</v>
      </c>
      <c r="I238" s="205"/>
      <c r="J238" s="15"/>
      <c r="K238" s="15"/>
      <c r="L238" s="201"/>
      <c r="M238" s="206"/>
      <c r="N238" s="207"/>
      <c r="O238" s="207"/>
      <c r="P238" s="207"/>
      <c r="Q238" s="207"/>
      <c r="R238" s="207"/>
      <c r="S238" s="207"/>
      <c r="T238" s="20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2" t="s">
        <v>136</v>
      </c>
      <c r="AU238" s="202" t="s">
        <v>86</v>
      </c>
      <c r="AV238" s="15" t="s">
        <v>134</v>
      </c>
      <c r="AW238" s="15" t="s">
        <v>31</v>
      </c>
      <c r="AX238" s="15" t="s">
        <v>84</v>
      </c>
      <c r="AY238" s="202" t="s">
        <v>127</v>
      </c>
    </row>
    <row r="239" s="2" customFormat="1" ht="24.15" customHeight="1">
      <c r="A239" s="38"/>
      <c r="B239" s="171"/>
      <c r="C239" s="209" t="s">
        <v>508</v>
      </c>
      <c r="D239" s="209" t="s">
        <v>171</v>
      </c>
      <c r="E239" s="210" t="s">
        <v>934</v>
      </c>
      <c r="F239" s="211" t="s">
        <v>935</v>
      </c>
      <c r="G239" s="212" t="s">
        <v>132</v>
      </c>
      <c r="H239" s="213">
        <v>99.138999999999996</v>
      </c>
      <c r="I239" s="214"/>
      <c r="J239" s="215">
        <f>ROUND(I239*H239,2)</f>
        <v>0</v>
      </c>
      <c r="K239" s="211" t="s">
        <v>133</v>
      </c>
      <c r="L239" s="216"/>
      <c r="M239" s="217" t="s">
        <v>1</v>
      </c>
      <c r="N239" s="218" t="s">
        <v>41</v>
      </c>
      <c r="O239" s="77"/>
      <c r="P239" s="181">
        <f>O239*H239</f>
        <v>0</v>
      </c>
      <c r="Q239" s="181">
        <v>0.0030000000000000001</v>
      </c>
      <c r="R239" s="181">
        <f>Q239*H239</f>
        <v>0.29741699999999999</v>
      </c>
      <c r="S239" s="181">
        <v>0</v>
      </c>
      <c r="T239" s="18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3" t="s">
        <v>259</v>
      </c>
      <c r="AT239" s="183" t="s">
        <v>171</v>
      </c>
      <c r="AU239" s="183" t="s">
        <v>86</v>
      </c>
      <c r="AY239" s="19" t="s">
        <v>127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9" t="s">
        <v>84</v>
      </c>
      <c r="BK239" s="184">
        <f>ROUND(I239*H239,2)</f>
        <v>0</v>
      </c>
      <c r="BL239" s="19" t="s">
        <v>228</v>
      </c>
      <c r="BM239" s="183" t="s">
        <v>936</v>
      </c>
    </row>
    <row r="240" s="13" customFormat="1">
      <c r="A240" s="13"/>
      <c r="B240" s="185"/>
      <c r="C240" s="13"/>
      <c r="D240" s="186" t="s">
        <v>136</v>
      </c>
      <c r="E240" s="187" t="s">
        <v>1</v>
      </c>
      <c r="F240" s="188" t="s">
        <v>933</v>
      </c>
      <c r="G240" s="13"/>
      <c r="H240" s="187" t="s">
        <v>1</v>
      </c>
      <c r="I240" s="189"/>
      <c r="J240" s="13"/>
      <c r="K240" s="13"/>
      <c r="L240" s="185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136</v>
      </c>
      <c r="AU240" s="187" t="s">
        <v>86</v>
      </c>
      <c r="AV240" s="13" t="s">
        <v>84</v>
      </c>
      <c r="AW240" s="13" t="s">
        <v>31</v>
      </c>
      <c r="AX240" s="13" t="s">
        <v>76</v>
      </c>
      <c r="AY240" s="187" t="s">
        <v>127</v>
      </c>
    </row>
    <row r="241" s="14" customFormat="1">
      <c r="A241" s="14"/>
      <c r="B241" s="193"/>
      <c r="C241" s="14"/>
      <c r="D241" s="186" t="s">
        <v>136</v>
      </c>
      <c r="E241" s="194" t="s">
        <v>1</v>
      </c>
      <c r="F241" s="195" t="s">
        <v>886</v>
      </c>
      <c r="G241" s="14"/>
      <c r="H241" s="196">
        <v>78.239000000000004</v>
      </c>
      <c r="I241" s="197"/>
      <c r="J241" s="14"/>
      <c r="K241" s="14"/>
      <c r="L241" s="193"/>
      <c r="M241" s="198"/>
      <c r="N241" s="199"/>
      <c r="O241" s="199"/>
      <c r="P241" s="199"/>
      <c r="Q241" s="199"/>
      <c r="R241" s="199"/>
      <c r="S241" s="199"/>
      <c r="T241" s="20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4" t="s">
        <v>136</v>
      </c>
      <c r="AU241" s="194" t="s">
        <v>86</v>
      </c>
      <c r="AV241" s="14" t="s">
        <v>86</v>
      </c>
      <c r="AW241" s="14" t="s">
        <v>31</v>
      </c>
      <c r="AX241" s="14" t="s">
        <v>76</v>
      </c>
      <c r="AY241" s="194" t="s">
        <v>127</v>
      </c>
    </row>
    <row r="242" s="13" customFormat="1">
      <c r="A242" s="13"/>
      <c r="B242" s="185"/>
      <c r="C242" s="13"/>
      <c r="D242" s="186" t="s">
        <v>136</v>
      </c>
      <c r="E242" s="187" t="s">
        <v>1</v>
      </c>
      <c r="F242" s="188" t="s">
        <v>888</v>
      </c>
      <c r="G242" s="13"/>
      <c r="H242" s="187" t="s">
        <v>1</v>
      </c>
      <c r="I242" s="189"/>
      <c r="J242" s="13"/>
      <c r="K242" s="13"/>
      <c r="L242" s="185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136</v>
      </c>
      <c r="AU242" s="187" t="s">
        <v>86</v>
      </c>
      <c r="AV242" s="13" t="s">
        <v>84</v>
      </c>
      <c r="AW242" s="13" t="s">
        <v>31</v>
      </c>
      <c r="AX242" s="13" t="s">
        <v>76</v>
      </c>
      <c r="AY242" s="187" t="s">
        <v>127</v>
      </c>
    </row>
    <row r="243" s="14" customFormat="1">
      <c r="A243" s="14"/>
      <c r="B243" s="193"/>
      <c r="C243" s="14"/>
      <c r="D243" s="186" t="s">
        <v>136</v>
      </c>
      <c r="E243" s="194" t="s">
        <v>1</v>
      </c>
      <c r="F243" s="195" t="s">
        <v>893</v>
      </c>
      <c r="G243" s="14"/>
      <c r="H243" s="196">
        <v>20.899999999999999</v>
      </c>
      <c r="I243" s="197"/>
      <c r="J243" s="14"/>
      <c r="K243" s="14"/>
      <c r="L243" s="193"/>
      <c r="M243" s="198"/>
      <c r="N243" s="199"/>
      <c r="O243" s="199"/>
      <c r="P243" s="199"/>
      <c r="Q243" s="199"/>
      <c r="R243" s="199"/>
      <c r="S243" s="199"/>
      <c r="T243" s="20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4" t="s">
        <v>136</v>
      </c>
      <c r="AU243" s="194" t="s">
        <v>86</v>
      </c>
      <c r="AV243" s="14" t="s">
        <v>86</v>
      </c>
      <c r="AW243" s="14" t="s">
        <v>31</v>
      </c>
      <c r="AX243" s="14" t="s">
        <v>76</v>
      </c>
      <c r="AY243" s="194" t="s">
        <v>127</v>
      </c>
    </row>
    <row r="244" s="15" customFormat="1">
      <c r="A244" s="15"/>
      <c r="B244" s="201"/>
      <c r="C244" s="15"/>
      <c r="D244" s="186" t="s">
        <v>136</v>
      </c>
      <c r="E244" s="202" t="s">
        <v>1</v>
      </c>
      <c r="F244" s="203" t="s">
        <v>143</v>
      </c>
      <c r="G244" s="15"/>
      <c r="H244" s="204">
        <v>99.13900000000001</v>
      </c>
      <c r="I244" s="205"/>
      <c r="J244" s="15"/>
      <c r="K244" s="15"/>
      <c r="L244" s="201"/>
      <c r="M244" s="206"/>
      <c r="N244" s="207"/>
      <c r="O244" s="207"/>
      <c r="P244" s="207"/>
      <c r="Q244" s="207"/>
      <c r="R244" s="207"/>
      <c r="S244" s="207"/>
      <c r="T244" s="20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2" t="s">
        <v>136</v>
      </c>
      <c r="AU244" s="202" t="s">
        <v>86</v>
      </c>
      <c r="AV244" s="15" t="s">
        <v>134</v>
      </c>
      <c r="AW244" s="15" t="s">
        <v>31</v>
      </c>
      <c r="AX244" s="15" t="s">
        <v>84</v>
      </c>
      <c r="AY244" s="202" t="s">
        <v>127</v>
      </c>
    </row>
    <row r="245" s="2" customFormat="1" ht="24.15" customHeight="1">
      <c r="A245" s="38"/>
      <c r="B245" s="171"/>
      <c r="C245" s="172" t="s">
        <v>513</v>
      </c>
      <c r="D245" s="172" t="s">
        <v>129</v>
      </c>
      <c r="E245" s="173" t="s">
        <v>930</v>
      </c>
      <c r="F245" s="174" t="s">
        <v>931</v>
      </c>
      <c r="G245" s="175" t="s">
        <v>132</v>
      </c>
      <c r="H245" s="176">
        <v>71.126000000000005</v>
      </c>
      <c r="I245" s="177"/>
      <c r="J245" s="178">
        <f>ROUND(I245*H245,2)</f>
        <v>0</v>
      </c>
      <c r="K245" s="174" t="s">
        <v>318</v>
      </c>
      <c r="L245" s="39"/>
      <c r="M245" s="179" t="s">
        <v>1</v>
      </c>
      <c r="N245" s="180" t="s">
        <v>41</v>
      </c>
      <c r="O245" s="77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3" t="s">
        <v>228</v>
      </c>
      <c r="AT245" s="183" t="s">
        <v>129</v>
      </c>
      <c r="AU245" s="183" t="s">
        <v>86</v>
      </c>
      <c r="AY245" s="19" t="s">
        <v>127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19" t="s">
        <v>84</v>
      </c>
      <c r="BK245" s="184">
        <f>ROUND(I245*H245,2)</f>
        <v>0</v>
      </c>
      <c r="BL245" s="19" t="s">
        <v>228</v>
      </c>
      <c r="BM245" s="183" t="s">
        <v>937</v>
      </c>
    </row>
    <row r="246" s="13" customFormat="1">
      <c r="A246" s="13"/>
      <c r="B246" s="185"/>
      <c r="C246" s="13"/>
      <c r="D246" s="186" t="s">
        <v>136</v>
      </c>
      <c r="E246" s="187" t="s">
        <v>1</v>
      </c>
      <c r="F246" s="188" t="s">
        <v>814</v>
      </c>
      <c r="G246" s="13"/>
      <c r="H246" s="187" t="s">
        <v>1</v>
      </c>
      <c r="I246" s="189"/>
      <c r="J246" s="13"/>
      <c r="K246" s="13"/>
      <c r="L246" s="185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7" t="s">
        <v>136</v>
      </c>
      <c r="AU246" s="187" t="s">
        <v>86</v>
      </c>
      <c r="AV246" s="13" t="s">
        <v>84</v>
      </c>
      <c r="AW246" s="13" t="s">
        <v>31</v>
      </c>
      <c r="AX246" s="13" t="s">
        <v>76</v>
      </c>
      <c r="AY246" s="187" t="s">
        <v>127</v>
      </c>
    </row>
    <row r="247" s="14" customFormat="1">
      <c r="A247" s="14"/>
      <c r="B247" s="193"/>
      <c r="C247" s="14"/>
      <c r="D247" s="186" t="s">
        <v>136</v>
      </c>
      <c r="E247" s="194" t="s">
        <v>1</v>
      </c>
      <c r="F247" s="195" t="s">
        <v>882</v>
      </c>
      <c r="G247" s="14"/>
      <c r="H247" s="196">
        <v>71.126000000000005</v>
      </c>
      <c r="I247" s="197"/>
      <c r="J247" s="14"/>
      <c r="K247" s="14"/>
      <c r="L247" s="193"/>
      <c r="M247" s="198"/>
      <c r="N247" s="199"/>
      <c r="O247" s="199"/>
      <c r="P247" s="199"/>
      <c r="Q247" s="199"/>
      <c r="R247" s="199"/>
      <c r="S247" s="199"/>
      <c r="T247" s="20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4" t="s">
        <v>136</v>
      </c>
      <c r="AU247" s="194" t="s">
        <v>86</v>
      </c>
      <c r="AV247" s="14" t="s">
        <v>86</v>
      </c>
      <c r="AW247" s="14" t="s">
        <v>31</v>
      </c>
      <c r="AX247" s="14" t="s">
        <v>84</v>
      </c>
      <c r="AY247" s="194" t="s">
        <v>127</v>
      </c>
    </row>
    <row r="248" s="2" customFormat="1" ht="24.15" customHeight="1">
      <c r="A248" s="38"/>
      <c r="B248" s="171"/>
      <c r="C248" s="209" t="s">
        <v>522</v>
      </c>
      <c r="D248" s="209" t="s">
        <v>171</v>
      </c>
      <c r="E248" s="210" t="s">
        <v>938</v>
      </c>
      <c r="F248" s="211" t="s">
        <v>939</v>
      </c>
      <c r="G248" s="212" t="s">
        <v>132</v>
      </c>
      <c r="H248" s="213">
        <v>78.239000000000004</v>
      </c>
      <c r="I248" s="214"/>
      <c r="J248" s="215">
        <f>ROUND(I248*H248,2)</f>
        <v>0</v>
      </c>
      <c r="K248" s="211" t="s">
        <v>133</v>
      </c>
      <c r="L248" s="216"/>
      <c r="M248" s="217" t="s">
        <v>1</v>
      </c>
      <c r="N248" s="218" t="s">
        <v>41</v>
      </c>
      <c r="O248" s="77"/>
      <c r="P248" s="181">
        <f>O248*H248</f>
        <v>0</v>
      </c>
      <c r="Q248" s="181">
        <v>0.0030000000000000001</v>
      </c>
      <c r="R248" s="181">
        <f>Q248*H248</f>
        <v>0.23471700000000001</v>
      </c>
      <c r="S248" s="181">
        <v>0</v>
      </c>
      <c r="T248" s="18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3" t="s">
        <v>259</v>
      </c>
      <c r="AT248" s="183" t="s">
        <v>171</v>
      </c>
      <c r="AU248" s="183" t="s">
        <v>86</v>
      </c>
      <c r="AY248" s="19" t="s">
        <v>127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9" t="s">
        <v>84</v>
      </c>
      <c r="BK248" s="184">
        <f>ROUND(I248*H248,2)</f>
        <v>0</v>
      </c>
      <c r="BL248" s="19" t="s">
        <v>228</v>
      </c>
      <c r="BM248" s="183" t="s">
        <v>940</v>
      </c>
    </row>
    <row r="249" s="13" customFormat="1">
      <c r="A249" s="13"/>
      <c r="B249" s="185"/>
      <c r="C249" s="13"/>
      <c r="D249" s="186" t="s">
        <v>136</v>
      </c>
      <c r="E249" s="187" t="s">
        <v>1</v>
      </c>
      <c r="F249" s="188" t="s">
        <v>814</v>
      </c>
      <c r="G249" s="13"/>
      <c r="H249" s="187" t="s">
        <v>1</v>
      </c>
      <c r="I249" s="189"/>
      <c r="J249" s="13"/>
      <c r="K249" s="13"/>
      <c r="L249" s="185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136</v>
      </c>
      <c r="AU249" s="187" t="s">
        <v>86</v>
      </c>
      <c r="AV249" s="13" t="s">
        <v>84</v>
      </c>
      <c r="AW249" s="13" t="s">
        <v>31</v>
      </c>
      <c r="AX249" s="13" t="s">
        <v>76</v>
      </c>
      <c r="AY249" s="187" t="s">
        <v>127</v>
      </c>
    </row>
    <row r="250" s="14" customFormat="1">
      <c r="A250" s="14"/>
      <c r="B250" s="193"/>
      <c r="C250" s="14"/>
      <c r="D250" s="186" t="s">
        <v>136</v>
      </c>
      <c r="E250" s="194" t="s">
        <v>1</v>
      </c>
      <c r="F250" s="195" t="s">
        <v>886</v>
      </c>
      <c r="G250" s="14"/>
      <c r="H250" s="196">
        <v>78.239000000000004</v>
      </c>
      <c r="I250" s="197"/>
      <c r="J250" s="14"/>
      <c r="K250" s="14"/>
      <c r="L250" s="193"/>
      <c r="M250" s="198"/>
      <c r="N250" s="199"/>
      <c r="O250" s="199"/>
      <c r="P250" s="199"/>
      <c r="Q250" s="199"/>
      <c r="R250" s="199"/>
      <c r="S250" s="199"/>
      <c r="T250" s="20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4" t="s">
        <v>136</v>
      </c>
      <c r="AU250" s="194" t="s">
        <v>86</v>
      </c>
      <c r="AV250" s="14" t="s">
        <v>86</v>
      </c>
      <c r="AW250" s="14" t="s">
        <v>31</v>
      </c>
      <c r="AX250" s="14" t="s">
        <v>84</v>
      </c>
      <c r="AY250" s="194" t="s">
        <v>127</v>
      </c>
    </row>
    <row r="251" s="2" customFormat="1" ht="24.15" customHeight="1">
      <c r="A251" s="38"/>
      <c r="B251" s="171"/>
      <c r="C251" s="172" t="s">
        <v>527</v>
      </c>
      <c r="D251" s="172" t="s">
        <v>129</v>
      </c>
      <c r="E251" s="173" t="s">
        <v>941</v>
      </c>
      <c r="F251" s="174" t="s">
        <v>942</v>
      </c>
      <c r="G251" s="175" t="s">
        <v>132</v>
      </c>
      <c r="H251" s="176">
        <v>610</v>
      </c>
      <c r="I251" s="177"/>
      <c r="J251" s="178">
        <f>ROUND(I251*H251,2)</f>
        <v>0</v>
      </c>
      <c r="K251" s="174" t="s">
        <v>318</v>
      </c>
      <c r="L251" s="39"/>
      <c r="M251" s="179" t="s">
        <v>1</v>
      </c>
      <c r="N251" s="180" t="s">
        <v>41</v>
      </c>
      <c r="O251" s="77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83" t="s">
        <v>228</v>
      </c>
      <c r="AT251" s="183" t="s">
        <v>129</v>
      </c>
      <c r="AU251" s="183" t="s">
        <v>86</v>
      </c>
      <c r="AY251" s="19" t="s">
        <v>127</v>
      </c>
      <c r="BE251" s="184">
        <f>IF(N251="základní",J251,0)</f>
        <v>0</v>
      </c>
      <c r="BF251" s="184">
        <f>IF(N251="snížená",J251,0)</f>
        <v>0</v>
      </c>
      <c r="BG251" s="184">
        <f>IF(N251="zákl. přenesená",J251,0)</f>
        <v>0</v>
      </c>
      <c r="BH251" s="184">
        <f>IF(N251="sníž. přenesená",J251,0)</f>
        <v>0</v>
      </c>
      <c r="BI251" s="184">
        <f>IF(N251="nulová",J251,0)</f>
        <v>0</v>
      </c>
      <c r="BJ251" s="19" t="s">
        <v>84</v>
      </c>
      <c r="BK251" s="184">
        <f>ROUND(I251*H251,2)</f>
        <v>0</v>
      </c>
      <c r="BL251" s="19" t="s">
        <v>228</v>
      </c>
      <c r="BM251" s="183" t="s">
        <v>943</v>
      </c>
    </row>
    <row r="252" s="14" customFormat="1">
      <c r="A252" s="14"/>
      <c r="B252" s="193"/>
      <c r="C252" s="14"/>
      <c r="D252" s="186" t="s">
        <v>136</v>
      </c>
      <c r="E252" s="194" t="s">
        <v>1</v>
      </c>
      <c r="F252" s="195" t="s">
        <v>804</v>
      </c>
      <c r="G252" s="14"/>
      <c r="H252" s="196">
        <v>610</v>
      </c>
      <c r="I252" s="197"/>
      <c r="J252" s="14"/>
      <c r="K252" s="14"/>
      <c r="L252" s="193"/>
      <c r="M252" s="198"/>
      <c r="N252" s="199"/>
      <c r="O252" s="199"/>
      <c r="P252" s="199"/>
      <c r="Q252" s="199"/>
      <c r="R252" s="199"/>
      <c r="S252" s="199"/>
      <c r="T252" s="20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4" t="s">
        <v>136</v>
      </c>
      <c r="AU252" s="194" t="s">
        <v>86</v>
      </c>
      <c r="AV252" s="14" t="s">
        <v>86</v>
      </c>
      <c r="AW252" s="14" t="s">
        <v>31</v>
      </c>
      <c r="AX252" s="14" t="s">
        <v>84</v>
      </c>
      <c r="AY252" s="194" t="s">
        <v>127</v>
      </c>
    </row>
    <row r="253" s="2" customFormat="1" ht="24.15" customHeight="1">
      <c r="A253" s="38"/>
      <c r="B253" s="171"/>
      <c r="C253" s="209" t="s">
        <v>532</v>
      </c>
      <c r="D253" s="209" t="s">
        <v>171</v>
      </c>
      <c r="E253" s="210" t="s">
        <v>944</v>
      </c>
      <c r="F253" s="211" t="s">
        <v>945</v>
      </c>
      <c r="G253" s="212" t="s">
        <v>146</v>
      </c>
      <c r="H253" s="213">
        <v>50.020000000000003</v>
      </c>
      <c r="I253" s="214"/>
      <c r="J253" s="215">
        <f>ROUND(I253*H253,2)</f>
        <v>0</v>
      </c>
      <c r="K253" s="211" t="s">
        <v>318</v>
      </c>
      <c r="L253" s="216"/>
      <c r="M253" s="217" t="s">
        <v>1</v>
      </c>
      <c r="N253" s="218" t="s">
        <v>41</v>
      </c>
      <c r="O253" s="77"/>
      <c r="P253" s="181">
        <f>O253*H253</f>
        <v>0</v>
      </c>
      <c r="Q253" s="181">
        <v>0.02</v>
      </c>
      <c r="R253" s="181">
        <f>Q253*H253</f>
        <v>1.0004000000000002</v>
      </c>
      <c r="S253" s="181">
        <v>0</v>
      </c>
      <c r="T253" s="18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83" t="s">
        <v>259</v>
      </c>
      <c r="AT253" s="183" t="s">
        <v>171</v>
      </c>
      <c r="AU253" s="183" t="s">
        <v>86</v>
      </c>
      <c r="AY253" s="19" t="s">
        <v>127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9" t="s">
        <v>84</v>
      </c>
      <c r="BK253" s="184">
        <f>ROUND(I253*H253,2)</f>
        <v>0</v>
      </c>
      <c r="BL253" s="19" t="s">
        <v>228</v>
      </c>
      <c r="BM253" s="183" t="s">
        <v>946</v>
      </c>
    </row>
    <row r="254" s="13" customFormat="1">
      <c r="A254" s="13"/>
      <c r="B254" s="185"/>
      <c r="C254" s="13"/>
      <c r="D254" s="186" t="s">
        <v>136</v>
      </c>
      <c r="E254" s="187" t="s">
        <v>1</v>
      </c>
      <c r="F254" s="188" t="s">
        <v>852</v>
      </c>
      <c r="G254" s="13"/>
      <c r="H254" s="187" t="s">
        <v>1</v>
      </c>
      <c r="I254" s="189"/>
      <c r="J254" s="13"/>
      <c r="K254" s="13"/>
      <c r="L254" s="185"/>
      <c r="M254" s="190"/>
      <c r="N254" s="191"/>
      <c r="O254" s="191"/>
      <c r="P254" s="191"/>
      <c r="Q254" s="191"/>
      <c r="R254" s="191"/>
      <c r="S254" s="191"/>
      <c r="T254" s="19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7" t="s">
        <v>136</v>
      </c>
      <c r="AU254" s="187" t="s">
        <v>86</v>
      </c>
      <c r="AV254" s="13" t="s">
        <v>84</v>
      </c>
      <c r="AW254" s="13" t="s">
        <v>31</v>
      </c>
      <c r="AX254" s="13" t="s">
        <v>76</v>
      </c>
      <c r="AY254" s="187" t="s">
        <v>127</v>
      </c>
    </row>
    <row r="255" s="14" customFormat="1">
      <c r="A255" s="14"/>
      <c r="B255" s="193"/>
      <c r="C255" s="14"/>
      <c r="D255" s="186" t="s">
        <v>136</v>
      </c>
      <c r="E255" s="194" t="s">
        <v>1</v>
      </c>
      <c r="F255" s="195" t="s">
        <v>947</v>
      </c>
      <c r="G255" s="14"/>
      <c r="H255" s="196">
        <v>50.020000000000003</v>
      </c>
      <c r="I255" s="197"/>
      <c r="J255" s="14"/>
      <c r="K255" s="14"/>
      <c r="L255" s="193"/>
      <c r="M255" s="198"/>
      <c r="N255" s="199"/>
      <c r="O255" s="199"/>
      <c r="P255" s="199"/>
      <c r="Q255" s="199"/>
      <c r="R255" s="199"/>
      <c r="S255" s="199"/>
      <c r="T255" s="20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4" t="s">
        <v>136</v>
      </c>
      <c r="AU255" s="194" t="s">
        <v>86</v>
      </c>
      <c r="AV255" s="14" t="s">
        <v>86</v>
      </c>
      <c r="AW255" s="14" t="s">
        <v>31</v>
      </c>
      <c r="AX255" s="14" t="s">
        <v>84</v>
      </c>
      <c r="AY255" s="194" t="s">
        <v>127</v>
      </c>
    </row>
    <row r="256" s="2" customFormat="1" ht="24.15" customHeight="1">
      <c r="A256" s="38"/>
      <c r="B256" s="171"/>
      <c r="C256" s="172" t="s">
        <v>537</v>
      </c>
      <c r="D256" s="172" t="s">
        <v>129</v>
      </c>
      <c r="E256" s="173" t="s">
        <v>948</v>
      </c>
      <c r="F256" s="174" t="s">
        <v>949</v>
      </c>
      <c r="G256" s="175" t="s">
        <v>174</v>
      </c>
      <c r="H256" s="176">
        <v>6.093</v>
      </c>
      <c r="I256" s="177"/>
      <c r="J256" s="178">
        <f>ROUND(I256*H256,2)</f>
        <v>0</v>
      </c>
      <c r="K256" s="174" t="s">
        <v>318</v>
      </c>
      <c r="L256" s="39"/>
      <c r="M256" s="179" t="s">
        <v>1</v>
      </c>
      <c r="N256" s="180" t="s">
        <v>41</v>
      </c>
      <c r="O256" s="77"/>
      <c r="P256" s="181">
        <f>O256*H256</f>
        <v>0</v>
      </c>
      <c r="Q256" s="181">
        <v>0</v>
      </c>
      <c r="R256" s="181">
        <f>Q256*H256</f>
        <v>0</v>
      </c>
      <c r="S256" s="181">
        <v>0</v>
      </c>
      <c r="T256" s="18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3" t="s">
        <v>228</v>
      </c>
      <c r="AT256" s="183" t="s">
        <v>129</v>
      </c>
      <c r="AU256" s="183" t="s">
        <v>86</v>
      </c>
      <c r="AY256" s="19" t="s">
        <v>127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9" t="s">
        <v>84</v>
      </c>
      <c r="BK256" s="184">
        <f>ROUND(I256*H256,2)</f>
        <v>0</v>
      </c>
      <c r="BL256" s="19" t="s">
        <v>228</v>
      </c>
      <c r="BM256" s="183" t="s">
        <v>950</v>
      </c>
    </row>
    <row r="257" s="12" customFormat="1" ht="22.8" customHeight="1">
      <c r="A257" s="12"/>
      <c r="B257" s="158"/>
      <c r="C257" s="12"/>
      <c r="D257" s="159" t="s">
        <v>75</v>
      </c>
      <c r="E257" s="169" t="s">
        <v>607</v>
      </c>
      <c r="F257" s="169" t="s">
        <v>608</v>
      </c>
      <c r="G257" s="12"/>
      <c r="H257" s="12"/>
      <c r="I257" s="161"/>
      <c r="J257" s="170">
        <f>BK257</f>
        <v>0</v>
      </c>
      <c r="K257" s="12"/>
      <c r="L257" s="158"/>
      <c r="M257" s="163"/>
      <c r="N257" s="164"/>
      <c r="O257" s="164"/>
      <c r="P257" s="165">
        <f>P258</f>
        <v>0</v>
      </c>
      <c r="Q257" s="164"/>
      <c r="R257" s="165">
        <f>R258</f>
        <v>0</v>
      </c>
      <c r="S257" s="164"/>
      <c r="T257" s="166">
        <f>T258</f>
        <v>0.084519999999999998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9" t="s">
        <v>86</v>
      </c>
      <c r="AT257" s="167" t="s">
        <v>75</v>
      </c>
      <c r="AU257" s="167" t="s">
        <v>84</v>
      </c>
      <c r="AY257" s="159" t="s">
        <v>127</v>
      </c>
      <c r="BK257" s="168">
        <f>BK258</f>
        <v>0</v>
      </c>
    </row>
    <row r="258" s="2" customFormat="1" ht="16.5" customHeight="1">
      <c r="A258" s="38"/>
      <c r="B258" s="171"/>
      <c r="C258" s="172" t="s">
        <v>546</v>
      </c>
      <c r="D258" s="172" t="s">
        <v>129</v>
      </c>
      <c r="E258" s="173" t="s">
        <v>614</v>
      </c>
      <c r="F258" s="174" t="s">
        <v>615</v>
      </c>
      <c r="G258" s="175" t="s">
        <v>530</v>
      </c>
      <c r="H258" s="176">
        <v>4</v>
      </c>
      <c r="I258" s="177"/>
      <c r="J258" s="178">
        <f>ROUND(I258*H258,2)</f>
        <v>0</v>
      </c>
      <c r="K258" s="174" t="s">
        <v>318</v>
      </c>
      <c r="L258" s="39"/>
      <c r="M258" s="179" t="s">
        <v>1</v>
      </c>
      <c r="N258" s="180" t="s">
        <v>41</v>
      </c>
      <c r="O258" s="77"/>
      <c r="P258" s="181">
        <f>O258*H258</f>
        <v>0</v>
      </c>
      <c r="Q258" s="181">
        <v>0</v>
      </c>
      <c r="R258" s="181">
        <f>Q258*H258</f>
        <v>0</v>
      </c>
      <c r="S258" s="181">
        <v>0.021129999999999999</v>
      </c>
      <c r="T258" s="182">
        <f>S258*H258</f>
        <v>0.084519999999999998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3" t="s">
        <v>228</v>
      </c>
      <c r="AT258" s="183" t="s">
        <v>129</v>
      </c>
      <c r="AU258" s="183" t="s">
        <v>86</v>
      </c>
      <c r="AY258" s="19" t="s">
        <v>127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9" t="s">
        <v>84</v>
      </c>
      <c r="BK258" s="184">
        <f>ROUND(I258*H258,2)</f>
        <v>0</v>
      </c>
      <c r="BL258" s="19" t="s">
        <v>228</v>
      </c>
      <c r="BM258" s="183" t="s">
        <v>951</v>
      </c>
    </row>
    <row r="259" s="12" customFormat="1" ht="22.8" customHeight="1">
      <c r="A259" s="12"/>
      <c r="B259" s="158"/>
      <c r="C259" s="12"/>
      <c r="D259" s="159" t="s">
        <v>75</v>
      </c>
      <c r="E259" s="169" t="s">
        <v>952</v>
      </c>
      <c r="F259" s="169" t="s">
        <v>953</v>
      </c>
      <c r="G259" s="12"/>
      <c r="H259" s="12"/>
      <c r="I259" s="161"/>
      <c r="J259" s="170">
        <f>BK259</f>
        <v>0</v>
      </c>
      <c r="K259" s="12"/>
      <c r="L259" s="158"/>
      <c r="M259" s="163"/>
      <c r="N259" s="164"/>
      <c r="O259" s="164"/>
      <c r="P259" s="165">
        <f>SUM(P260:P264)</f>
        <v>0</v>
      </c>
      <c r="Q259" s="164"/>
      <c r="R259" s="165">
        <f>SUM(R260:R264)</f>
        <v>0.018500000000000003</v>
      </c>
      <c r="S259" s="164"/>
      <c r="T259" s="166">
        <f>SUM(T260:T264)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59" t="s">
        <v>86</v>
      </c>
      <c r="AT259" s="167" t="s">
        <v>75</v>
      </c>
      <c r="AU259" s="167" t="s">
        <v>84</v>
      </c>
      <c r="AY259" s="159" t="s">
        <v>127</v>
      </c>
      <c r="BK259" s="168">
        <f>SUM(BK260:BK264)</f>
        <v>0</v>
      </c>
    </row>
    <row r="260" s="2" customFormat="1" ht="16.5" customHeight="1">
      <c r="A260" s="38"/>
      <c r="B260" s="171"/>
      <c r="C260" s="172" t="s">
        <v>551</v>
      </c>
      <c r="D260" s="172" t="s">
        <v>129</v>
      </c>
      <c r="E260" s="173" t="s">
        <v>954</v>
      </c>
      <c r="F260" s="174" t="s">
        <v>955</v>
      </c>
      <c r="G260" s="175" t="s">
        <v>211</v>
      </c>
      <c r="H260" s="176">
        <v>2.5</v>
      </c>
      <c r="I260" s="177"/>
      <c r="J260" s="178">
        <f>ROUND(I260*H260,2)</f>
        <v>0</v>
      </c>
      <c r="K260" s="174" t="s">
        <v>1</v>
      </c>
      <c r="L260" s="39"/>
      <c r="M260" s="179" t="s">
        <v>1</v>
      </c>
      <c r="N260" s="180" t="s">
        <v>41</v>
      </c>
      <c r="O260" s="77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3" t="s">
        <v>228</v>
      </c>
      <c r="AT260" s="183" t="s">
        <v>129</v>
      </c>
      <c r="AU260" s="183" t="s">
        <v>86</v>
      </c>
      <c r="AY260" s="19" t="s">
        <v>127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9" t="s">
        <v>84</v>
      </c>
      <c r="BK260" s="184">
        <f>ROUND(I260*H260,2)</f>
        <v>0</v>
      </c>
      <c r="BL260" s="19" t="s">
        <v>228</v>
      </c>
      <c r="BM260" s="183" t="s">
        <v>956</v>
      </c>
    </row>
    <row r="261" s="14" customFormat="1">
      <c r="A261" s="14"/>
      <c r="B261" s="193"/>
      <c r="C261" s="14"/>
      <c r="D261" s="186" t="s">
        <v>136</v>
      </c>
      <c r="E261" s="194" t="s">
        <v>1</v>
      </c>
      <c r="F261" s="195" t="s">
        <v>957</v>
      </c>
      <c r="G261" s="14"/>
      <c r="H261" s="196">
        <v>2.5</v>
      </c>
      <c r="I261" s="197"/>
      <c r="J261" s="14"/>
      <c r="K261" s="14"/>
      <c r="L261" s="193"/>
      <c r="M261" s="198"/>
      <c r="N261" s="199"/>
      <c r="O261" s="199"/>
      <c r="P261" s="199"/>
      <c r="Q261" s="199"/>
      <c r="R261" s="199"/>
      <c r="S261" s="199"/>
      <c r="T261" s="20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4" t="s">
        <v>136</v>
      </c>
      <c r="AU261" s="194" t="s">
        <v>86</v>
      </c>
      <c r="AV261" s="14" t="s">
        <v>86</v>
      </c>
      <c r="AW261" s="14" t="s">
        <v>31</v>
      </c>
      <c r="AX261" s="14" t="s">
        <v>84</v>
      </c>
      <c r="AY261" s="194" t="s">
        <v>127</v>
      </c>
    </row>
    <row r="262" s="2" customFormat="1" ht="24.15" customHeight="1">
      <c r="A262" s="38"/>
      <c r="B262" s="171"/>
      <c r="C262" s="209" t="s">
        <v>555</v>
      </c>
      <c r="D262" s="209" t="s">
        <v>171</v>
      </c>
      <c r="E262" s="210" t="s">
        <v>958</v>
      </c>
      <c r="F262" s="211" t="s">
        <v>959</v>
      </c>
      <c r="G262" s="212" t="s">
        <v>530</v>
      </c>
      <c r="H262" s="213">
        <v>5</v>
      </c>
      <c r="I262" s="214"/>
      <c r="J262" s="215">
        <f>ROUND(I262*H262,2)</f>
        <v>0</v>
      </c>
      <c r="K262" s="211" t="s">
        <v>1</v>
      </c>
      <c r="L262" s="216"/>
      <c r="M262" s="217" t="s">
        <v>1</v>
      </c>
      <c r="N262" s="218" t="s">
        <v>41</v>
      </c>
      <c r="O262" s="77"/>
      <c r="P262" s="181">
        <f>O262*H262</f>
        <v>0</v>
      </c>
      <c r="Q262" s="181">
        <v>0.0037000000000000002</v>
      </c>
      <c r="R262" s="181">
        <f>Q262*H262</f>
        <v>0.018500000000000003</v>
      </c>
      <c r="S262" s="181">
        <v>0</v>
      </c>
      <c r="T262" s="18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3" t="s">
        <v>259</v>
      </c>
      <c r="AT262" s="183" t="s">
        <v>171</v>
      </c>
      <c r="AU262" s="183" t="s">
        <v>86</v>
      </c>
      <c r="AY262" s="19" t="s">
        <v>127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9" t="s">
        <v>84</v>
      </c>
      <c r="BK262" s="184">
        <f>ROUND(I262*H262,2)</f>
        <v>0</v>
      </c>
      <c r="BL262" s="19" t="s">
        <v>228</v>
      </c>
      <c r="BM262" s="183" t="s">
        <v>960</v>
      </c>
    </row>
    <row r="263" s="14" customFormat="1">
      <c r="A263" s="14"/>
      <c r="B263" s="193"/>
      <c r="C263" s="14"/>
      <c r="D263" s="186" t="s">
        <v>136</v>
      </c>
      <c r="E263" s="194" t="s">
        <v>1</v>
      </c>
      <c r="F263" s="195" t="s">
        <v>159</v>
      </c>
      <c r="G263" s="14"/>
      <c r="H263" s="196">
        <v>5</v>
      </c>
      <c r="I263" s="197"/>
      <c r="J263" s="14"/>
      <c r="K263" s="14"/>
      <c r="L263" s="193"/>
      <c r="M263" s="198"/>
      <c r="N263" s="199"/>
      <c r="O263" s="199"/>
      <c r="P263" s="199"/>
      <c r="Q263" s="199"/>
      <c r="R263" s="199"/>
      <c r="S263" s="199"/>
      <c r="T263" s="20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4" t="s">
        <v>136</v>
      </c>
      <c r="AU263" s="194" t="s">
        <v>86</v>
      </c>
      <c r="AV263" s="14" t="s">
        <v>86</v>
      </c>
      <c r="AW263" s="14" t="s">
        <v>31</v>
      </c>
      <c r="AX263" s="14" t="s">
        <v>84</v>
      </c>
      <c r="AY263" s="194" t="s">
        <v>127</v>
      </c>
    </row>
    <row r="264" s="2" customFormat="1" ht="24.15" customHeight="1">
      <c r="A264" s="38"/>
      <c r="B264" s="171"/>
      <c r="C264" s="172" t="s">
        <v>559</v>
      </c>
      <c r="D264" s="172" t="s">
        <v>129</v>
      </c>
      <c r="E264" s="173" t="s">
        <v>961</v>
      </c>
      <c r="F264" s="174" t="s">
        <v>962</v>
      </c>
      <c r="G264" s="175" t="s">
        <v>174</v>
      </c>
      <c r="H264" s="176">
        <v>0.019</v>
      </c>
      <c r="I264" s="177"/>
      <c r="J264" s="178">
        <f>ROUND(I264*H264,2)</f>
        <v>0</v>
      </c>
      <c r="K264" s="174" t="s">
        <v>133</v>
      </c>
      <c r="L264" s="39"/>
      <c r="M264" s="179" t="s">
        <v>1</v>
      </c>
      <c r="N264" s="180" t="s">
        <v>41</v>
      </c>
      <c r="O264" s="77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83" t="s">
        <v>228</v>
      </c>
      <c r="AT264" s="183" t="s">
        <v>129</v>
      </c>
      <c r="AU264" s="183" t="s">
        <v>86</v>
      </c>
      <c r="AY264" s="19" t="s">
        <v>127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9" t="s">
        <v>84</v>
      </c>
      <c r="BK264" s="184">
        <f>ROUND(I264*H264,2)</f>
        <v>0</v>
      </c>
      <c r="BL264" s="19" t="s">
        <v>228</v>
      </c>
      <c r="BM264" s="183" t="s">
        <v>963</v>
      </c>
    </row>
    <row r="265" s="12" customFormat="1" ht="22.8" customHeight="1">
      <c r="A265" s="12"/>
      <c r="B265" s="158"/>
      <c r="C265" s="12"/>
      <c r="D265" s="159" t="s">
        <v>75</v>
      </c>
      <c r="E265" s="169" t="s">
        <v>964</v>
      </c>
      <c r="F265" s="169" t="s">
        <v>965</v>
      </c>
      <c r="G265" s="12"/>
      <c r="H265" s="12"/>
      <c r="I265" s="161"/>
      <c r="J265" s="170">
        <f>BK265</f>
        <v>0</v>
      </c>
      <c r="K265" s="12"/>
      <c r="L265" s="158"/>
      <c r="M265" s="163"/>
      <c r="N265" s="164"/>
      <c r="O265" s="164"/>
      <c r="P265" s="165">
        <f>SUM(P266:P272)</f>
        <v>0</v>
      </c>
      <c r="Q265" s="164"/>
      <c r="R265" s="165">
        <f>SUM(R266:R272)</f>
        <v>1.38398044</v>
      </c>
      <c r="S265" s="164"/>
      <c r="T265" s="166">
        <f>SUM(T266:T272)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9" t="s">
        <v>86</v>
      </c>
      <c r="AT265" s="167" t="s">
        <v>75</v>
      </c>
      <c r="AU265" s="167" t="s">
        <v>84</v>
      </c>
      <c r="AY265" s="159" t="s">
        <v>127</v>
      </c>
      <c r="BK265" s="168">
        <f>SUM(BK266:BK272)</f>
        <v>0</v>
      </c>
    </row>
    <row r="266" s="2" customFormat="1" ht="24.15" customHeight="1">
      <c r="A266" s="38"/>
      <c r="B266" s="171"/>
      <c r="C266" s="172" t="s">
        <v>563</v>
      </c>
      <c r="D266" s="172" t="s">
        <v>129</v>
      </c>
      <c r="E266" s="173" t="s">
        <v>966</v>
      </c>
      <c r="F266" s="174" t="s">
        <v>967</v>
      </c>
      <c r="G266" s="175" t="s">
        <v>132</v>
      </c>
      <c r="H266" s="176">
        <v>99.138999999999996</v>
      </c>
      <c r="I266" s="177"/>
      <c r="J266" s="178">
        <f>ROUND(I266*H266,2)</f>
        <v>0</v>
      </c>
      <c r="K266" s="174" t="s">
        <v>318</v>
      </c>
      <c r="L266" s="39"/>
      <c r="M266" s="179" t="s">
        <v>1</v>
      </c>
      <c r="N266" s="180" t="s">
        <v>41</v>
      </c>
      <c r="O266" s="77"/>
      <c r="P266" s="181">
        <f>O266*H266</f>
        <v>0</v>
      </c>
      <c r="Q266" s="181">
        <v>0.01396</v>
      </c>
      <c r="R266" s="181">
        <f>Q266*H266</f>
        <v>1.38398044</v>
      </c>
      <c r="S266" s="181">
        <v>0</v>
      </c>
      <c r="T266" s="18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3" t="s">
        <v>228</v>
      </c>
      <c r="AT266" s="183" t="s">
        <v>129</v>
      </c>
      <c r="AU266" s="183" t="s">
        <v>86</v>
      </c>
      <c r="AY266" s="19" t="s">
        <v>127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9" t="s">
        <v>84</v>
      </c>
      <c r="BK266" s="184">
        <f>ROUND(I266*H266,2)</f>
        <v>0</v>
      </c>
      <c r="BL266" s="19" t="s">
        <v>228</v>
      </c>
      <c r="BM266" s="183" t="s">
        <v>968</v>
      </c>
    </row>
    <row r="267" s="13" customFormat="1">
      <c r="A267" s="13"/>
      <c r="B267" s="185"/>
      <c r="C267" s="13"/>
      <c r="D267" s="186" t="s">
        <v>136</v>
      </c>
      <c r="E267" s="187" t="s">
        <v>1</v>
      </c>
      <c r="F267" s="188" t="s">
        <v>814</v>
      </c>
      <c r="G267" s="13"/>
      <c r="H267" s="187" t="s">
        <v>1</v>
      </c>
      <c r="I267" s="189"/>
      <c r="J267" s="13"/>
      <c r="K267" s="13"/>
      <c r="L267" s="185"/>
      <c r="M267" s="190"/>
      <c r="N267" s="191"/>
      <c r="O267" s="191"/>
      <c r="P267" s="191"/>
      <c r="Q267" s="191"/>
      <c r="R267" s="191"/>
      <c r="S267" s="191"/>
      <c r="T267" s="19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7" t="s">
        <v>136</v>
      </c>
      <c r="AU267" s="187" t="s">
        <v>86</v>
      </c>
      <c r="AV267" s="13" t="s">
        <v>84</v>
      </c>
      <c r="AW267" s="13" t="s">
        <v>31</v>
      </c>
      <c r="AX267" s="13" t="s">
        <v>76</v>
      </c>
      <c r="AY267" s="187" t="s">
        <v>127</v>
      </c>
    </row>
    <row r="268" s="14" customFormat="1">
      <c r="A268" s="14"/>
      <c r="B268" s="193"/>
      <c r="C268" s="14"/>
      <c r="D268" s="186" t="s">
        <v>136</v>
      </c>
      <c r="E268" s="194" t="s">
        <v>1</v>
      </c>
      <c r="F268" s="195" t="s">
        <v>886</v>
      </c>
      <c r="G268" s="14"/>
      <c r="H268" s="196">
        <v>78.239000000000004</v>
      </c>
      <c r="I268" s="197"/>
      <c r="J268" s="14"/>
      <c r="K268" s="14"/>
      <c r="L268" s="193"/>
      <c r="M268" s="198"/>
      <c r="N268" s="199"/>
      <c r="O268" s="199"/>
      <c r="P268" s="199"/>
      <c r="Q268" s="199"/>
      <c r="R268" s="199"/>
      <c r="S268" s="199"/>
      <c r="T268" s="20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4" t="s">
        <v>136</v>
      </c>
      <c r="AU268" s="194" t="s">
        <v>86</v>
      </c>
      <c r="AV268" s="14" t="s">
        <v>86</v>
      </c>
      <c r="AW268" s="14" t="s">
        <v>31</v>
      </c>
      <c r="AX268" s="14" t="s">
        <v>76</v>
      </c>
      <c r="AY268" s="194" t="s">
        <v>127</v>
      </c>
    </row>
    <row r="269" s="13" customFormat="1">
      <c r="A269" s="13"/>
      <c r="B269" s="185"/>
      <c r="C269" s="13"/>
      <c r="D269" s="186" t="s">
        <v>136</v>
      </c>
      <c r="E269" s="187" t="s">
        <v>1</v>
      </c>
      <c r="F269" s="188" t="s">
        <v>888</v>
      </c>
      <c r="G269" s="13"/>
      <c r="H269" s="187" t="s">
        <v>1</v>
      </c>
      <c r="I269" s="189"/>
      <c r="J269" s="13"/>
      <c r="K269" s="13"/>
      <c r="L269" s="185"/>
      <c r="M269" s="190"/>
      <c r="N269" s="191"/>
      <c r="O269" s="191"/>
      <c r="P269" s="191"/>
      <c r="Q269" s="191"/>
      <c r="R269" s="191"/>
      <c r="S269" s="191"/>
      <c r="T269" s="19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7" t="s">
        <v>136</v>
      </c>
      <c r="AU269" s="187" t="s">
        <v>86</v>
      </c>
      <c r="AV269" s="13" t="s">
        <v>84</v>
      </c>
      <c r="AW269" s="13" t="s">
        <v>31</v>
      </c>
      <c r="AX269" s="13" t="s">
        <v>76</v>
      </c>
      <c r="AY269" s="187" t="s">
        <v>127</v>
      </c>
    </row>
    <row r="270" s="14" customFormat="1">
      <c r="A270" s="14"/>
      <c r="B270" s="193"/>
      <c r="C270" s="14"/>
      <c r="D270" s="186" t="s">
        <v>136</v>
      </c>
      <c r="E270" s="194" t="s">
        <v>1</v>
      </c>
      <c r="F270" s="195" t="s">
        <v>893</v>
      </c>
      <c r="G270" s="14"/>
      <c r="H270" s="196">
        <v>20.899999999999999</v>
      </c>
      <c r="I270" s="197"/>
      <c r="J270" s="14"/>
      <c r="K270" s="14"/>
      <c r="L270" s="193"/>
      <c r="M270" s="198"/>
      <c r="N270" s="199"/>
      <c r="O270" s="199"/>
      <c r="P270" s="199"/>
      <c r="Q270" s="199"/>
      <c r="R270" s="199"/>
      <c r="S270" s="199"/>
      <c r="T270" s="20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4" t="s">
        <v>136</v>
      </c>
      <c r="AU270" s="194" t="s">
        <v>86</v>
      </c>
      <c r="AV270" s="14" t="s">
        <v>86</v>
      </c>
      <c r="AW270" s="14" t="s">
        <v>31</v>
      </c>
      <c r="AX270" s="14" t="s">
        <v>76</v>
      </c>
      <c r="AY270" s="194" t="s">
        <v>127</v>
      </c>
    </row>
    <row r="271" s="15" customFormat="1">
      <c r="A271" s="15"/>
      <c r="B271" s="201"/>
      <c r="C271" s="15"/>
      <c r="D271" s="186" t="s">
        <v>136</v>
      </c>
      <c r="E271" s="202" t="s">
        <v>1</v>
      </c>
      <c r="F271" s="203" t="s">
        <v>143</v>
      </c>
      <c r="G271" s="15"/>
      <c r="H271" s="204">
        <v>99.13900000000001</v>
      </c>
      <c r="I271" s="205"/>
      <c r="J271" s="15"/>
      <c r="K271" s="15"/>
      <c r="L271" s="201"/>
      <c r="M271" s="206"/>
      <c r="N271" s="207"/>
      <c r="O271" s="207"/>
      <c r="P271" s="207"/>
      <c r="Q271" s="207"/>
      <c r="R271" s="207"/>
      <c r="S271" s="207"/>
      <c r="T271" s="20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02" t="s">
        <v>136</v>
      </c>
      <c r="AU271" s="202" t="s">
        <v>86</v>
      </c>
      <c r="AV271" s="15" t="s">
        <v>134</v>
      </c>
      <c r="AW271" s="15" t="s">
        <v>31</v>
      </c>
      <c r="AX271" s="15" t="s">
        <v>84</v>
      </c>
      <c r="AY271" s="202" t="s">
        <v>127</v>
      </c>
    </row>
    <row r="272" s="2" customFormat="1" ht="24.15" customHeight="1">
      <c r="A272" s="38"/>
      <c r="B272" s="171"/>
      <c r="C272" s="172" t="s">
        <v>567</v>
      </c>
      <c r="D272" s="172" t="s">
        <v>129</v>
      </c>
      <c r="E272" s="173" t="s">
        <v>969</v>
      </c>
      <c r="F272" s="174" t="s">
        <v>970</v>
      </c>
      <c r="G272" s="175" t="s">
        <v>174</v>
      </c>
      <c r="H272" s="176">
        <v>1.3839999999999999</v>
      </c>
      <c r="I272" s="177"/>
      <c r="J272" s="178">
        <f>ROUND(I272*H272,2)</f>
        <v>0</v>
      </c>
      <c r="K272" s="174" t="s">
        <v>318</v>
      </c>
      <c r="L272" s="39"/>
      <c r="M272" s="179" t="s">
        <v>1</v>
      </c>
      <c r="N272" s="180" t="s">
        <v>41</v>
      </c>
      <c r="O272" s="77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83" t="s">
        <v>228</v>
      </c>
      <c r="AT272" s="183" t="s">
        <v>129</v>
      </c>
      <c r="AU272" s="183" t="s">
        <v>86</v>
      </c>
      <c r="AY272" s="19" t="s">
        <v>127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9" t="s">
        <v>84</v>
      </c>
      <c r="BK272" s="184">
        <f>ROUND(I272*H272,2)</f>
        <v>0</v>
      </c>
      <c r="BL272" s="19" t="s">
        <v>228</v>
      </c>
      <c r="BM272" s="183" t="s">
        <v>971</v>
      </c>
    </row>
    <row r="273" s="12" customFormat="1" ht="22.8" customHeight="1">
      <c r="A273" s="12"/>
      <c r="B273" s="158"/>
      <c r="C273" s="12"/>
      <c r="D273" s="159" t="s">
        <v>75</v>
      </c>
      <c r="E273" s="169" t="s">
        <v>636</v>
      </c>
      <c r="F273" s="169" t="s">
        <v>637</v>
      </c>
      <c r="G273" s="12"/>
      <c r="H273" s="12"/>
      <c r="I273" s="161"/>
      <c r="J273" s="170">
        <f>BK273</f>
        <v>0</v>
      </c>
      <c r="K273" s="12"/>
      <c r="L273" s="158"/>
      <c r="M273" s="163"/>
      <c r="N273" s="164"/>
      <c r="O273" s="164"/>
      <c r="P273" s="165">
        <f>SUM(P274:P291)</f>
        <v>0</v>
      </c>
      <c r="Q273" s="164"/>
      <c r="R273" s="165">
        <f>SUM(R274:R291)</f>
        <v>0.30380839999999998</v>
      </c>
      <c r="S273" s="164"/>
      <c r="T273" s="166">
        <f>SUM(T274:T291)</f>
        <v>0.44403375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9" t="s">
        <v>86</v>
      </c>
      <c r="AT273" s="167" t="s">
        <v>75</v>
      </c>
      <c r="AU273" s="167" t="s">
        <v>84</v>
      </c>
      <c r="AY273" s="159" t="s">
        <v>127</v>
      </c>
      <c r="BK273" s="168">
        <f>SUM(BK274:BK291)</f>
        <v>0</v>
      </c>
    </row>
    <row r="274" s="2" customFormat="1" ht="24.15" customHeight="1">
      <c r="A274" s="38"/>
      <c r="B274" s="171"/>
      <c r="C274" s="172" t="s">
        <v>574</v>
      </c>
      <c r="D274" s="172" t="s">
        <v>129</v>
      </c>
      <c r="E274" s="173" t="s">
        <v>639</v>
      </c>
      <c r="F274" s="174" t="s">
        <v>640</v>
      </c>
      <c r="G274" s="175" t="s">
        <v>211</v>
      </c>
      <c r="H274" s="176">
        <v>109.425</v>
      </c>
      <c r="I274" s="177"/>
      <c r="J274" s="178">
        <f>ROUND(I274*H274,2)</f>
        <v>0</v>
      </c>
      <c r="K274" s="174" t="s">
        <v>318</v>
      </c>
      <c r="L274" s="39"/>
      <c r="M274" s="179" t="s">
        <v>1</v>
      </c>
      <c r="N274" s="180" t="s">
        <v>41</v>
      </c>
      <c r="O274" s="77"/>
      <c r="P274" s="181">
        <f>O274*H274</f>
        <v>0</v>
      </c>
      <c r="Q274" s="181">
        <v>0</v>
      </c>
      <c r="R274" s="181">
        <f>Q274*H274</f>
        <v>0</v>
      </c>
      <c r="S274" s="181">
        <v>0.00191</v>
      </c>
      <c r="T274" s="182">
        <f>S274*H274</f>
        <v>0.20900174999999999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83" t="s">
        <v>228</v>
      </c>
      <c r="AT274" s="183" t="s">
        <v>129</v>
      </c>
      <c r="AU274" s="183" t="s">
        <v>86</v>
      </c>
      <c r="AY274" s="19" t="s">
        <v>127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9" t="s">
        <v>84</v>
      </c>
      <c r="BK274" s="184">
        <f>ROUND(I274*H274,2)</f>
        <v>0</v>
      </c>
      <c r="BL274" s="19" t="s">
        <v>228</v>
      </c>
      <c r="BM274" s="183" t="s">
        <v>972</v>
      </c>
    </row>
    <row r="275" s="13" customFormat="1">
      <c r="A275" s="13"/>
      <c r="B275" s="185"/>
      <c r="C275" s="13"/>
      <c r="D275" s="186" t="s">
        <v>136</v>
      </c>
      <c r="E275" s="187" t="s">
        <v>1</v>
      </c>
      <c r="F275" s="188" t="s">
        <v>814</v>
      </c>
      <c r="G275" s="13"/>
      <c r="H275" s="187" t="s">
        <v>1</v>
      </c>
      <c r="I275" s="189"/>
      <c r="J275" s="13"/>
      <c r="K275" s="13"/>
      <c r="L275" s="185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136</v>
      </c>
      <c r="AU275" s="187" t="s">
        <v>86</v>
      </c>
      <c r="AV275" s="13" t="s">
        <v>84</v>
      </c>
      <c r="AW275" s="13" t="s">
        <v>31</v>
      </c>
      <c r="AX275" s="13" t="s">
        <v>76</v>
      </c>
      <c r="AY275" s="187" t="s">
        <v>127</v>
      </c>
    </row>
    <row r="276" s="14" customFormat="1">
      <c r="A276" s="14"/>
      <c r="B276" s="193"/>
      <c r="C276" s="14"/>
      <c r="D276" s="186" t="s">
        <v>136</v>
      </c>
      <c r="E276" s="194" t="s">
        <v>1</v>
      </c>
      <c r="F276" s="195" t="s">
        <v>821</v>
      </c>
      <c r="G276" s="14"/>
      <c r="H276" s="196">
        <v>109.425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136</v>
      </c>
      <c r="AU276" s="194" t="s">
        <v>86</v>
      </c>
      <c r="AV276" s="14" t="s">
        <v>86</v>
      </c>
      <c r="AW276" s="14" t="s">
        <v>31</v>
      </c>
      <c r="AX276" s="14" t="s">
        <v>84</v>
      </c>
      <c r="AY276" s="194" t="s">
        <v>127</v>
      </c>
    </row>
    <row r="277" s="2" customFormat="1" ht="16.5" customHeight="1">
      <c r="A277" s="38"/>
      <c r="B277" s="171"/>
      <c r="C277" s="172" t="s">
        <v>576</v>
      </c>
      <c r="D277" s="172" t="s">
        <v>129</v>
      </c>
      <c r="E277" s="173" t="s">
        <v>657</v>
      </c>
      <c r="F277" s="174" t="s">
        <v>658</v>
      </c>
      <c r="G277" s="175" t="s">
        <v>211</v>
      </c>
      <c r="H277" s="176">
        <v>71</v>
      </c>
      <c r="I277" s="177"/>
      <c r="J277" s="178">
        <f>ROUND(I277*H277,2)</f>
        <v>0</v>
      </c>
      <c r="K277" s="174" t="s">
        <v>318</v>
      </c>
      <c r="L277" s="39"/>
      <c r="M277" s="179" t="s">
        <v>1</v>
      </c>
      <c r="N277" s="180" t="s">
        <v>41</v>
      </c>
      <c r="O277" s="77"/>
      <c r="P277" s="181">
        <f>O277*H277</f>
        <v>0</v>
      </c>
      <c r="Q277" s="181">
        <v>0</v>
      </c>
      <c r="R277" s="181">
        <f>Q277*H277</f>
        <v>0</v>
      </c>
      <c r="S277" s="181">
        <v>0.0025999999999999999</v>
      </c>
      <c r="T277" s="182">
        <f>S277*H277</f>
        <v>0.18459999999999999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83" t="s">
        <v>228</v>
      </c>
      <c r="AT277" s="183" t="s">
        <v>129</v>
      </c>
      <c r="AU277" s="183" t="s">
        <v>86</v>
      </c>
      <c r="AY277" s="19" t="s">
        <v>127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9" t="s">
        <v>84</v>
      </c>
      <c r="BK277" s="184">
        <f>ROUND(I277*H277,2)</f>
        <v>0</v>
      </c>
      <c r="BL277" s="19" t="s">
        <v>228</v>
      </c>
      <c r="BM277" s="183" t="s">
        <v>973</v>
      </c>
    </row>
    <row r="278" s="13" customFormat="1">
      <c r="A278" s="13"/>
      <c r="B278" s="185"/>
      <c r="C278" s="13"/>
      <c r="D278" s="186" t="s">
        <v>136</v>
      </c>
      <c r="E278" s="187" t="s">
        <v>1</v>
      </c>
      <c r="F278" s="188" t="s">
        <v>974</v>
      </c>
      <c r="G278" s="13"/>
      <c r="H278" s="187" t="s">
        <v>1</v>
      </c>
      <c r="I278" s="189"/>
      <c r="J278" s="13"/>
      <c r="K278" s="13"/>
      <c r="L278" s="185"/>
      <c r="M278" s="190"/>
      <c r="N278" s="191"/>
      <c r="O278" s="191"/>
      <c r="P278" s="191"/>
      <c r="Q278" s="191"/>
      <c r="R278" s="191"/>
      <c r="S278" s="191"/>
      <c r="T278" s="19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136</v>
      </c>
      <c r="AU278" s="187" t="s">
        <v>86</v>
      </c>
      <c r="AV278" s="13" t="s">
        <v>84</v>
      </c>
      <c r="AW278" s="13" t="s">
        <v>31</v>
      </c>
      <c r="AX278" s="13" t="s">
        <v>76</v>
      </c>
      <c r="AY278" s="187" t="s">
        <v>127</v>
      </c>
    </row>
    <row r="279" s="14" customFormat="1">
      <c r="A279" s="14"/>
      <c r="B279" s="193"/>
      <c r="C279" s="14"/>
      <c r="D279" s="186" t="s">
        <v>136</v>
      </c>
      <c r="E279" s="194" t="s">
        <v>1</v>
      </c>
      <c r="F279" s="195" t="s">
        <v>673</v>
      </c>
      <c r="G279" s="14"/>
      <c r="H279" s="196">
        <v>71</v>
      </c>
      <c r="I279" s="197"/>
      <c r="J279" s="14"/>
      <c r="K279" s="14"/>
      <c r="L279" s="193"/>
      <c r="M279" s="198"/>
      <c r="N279" s="199"/>
      <c r="O279" s="199"/>
      <c r="P279" s="199"/>
      <c r="Q279" s="199"/>
      <c r="R279" s="199"/>
      <c r="S279" s="199"/>
      <c r="T279" s="20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4" t="s">
        <v>136</v>
      </c>
      <c r="AU279" s="194" t="s">
        <v>86</v>
      </c>
      <c r="AV279" s="14" t="s">
        <v>86</v>
      </c>
      <c r="AW279" s="14" t="s">
        <v>31</v>
      </c>
      <c r="AX279" s="14" t="s">
        <v>84</v>
      </c>
      <c r="AY279" s="194" t="s">
        <v>127</v>
      </c>
    </row>
    <row r="280" s="2" customFormat="1" ht="16.5" customHeight="1">
      <c r="A280" s="38"/>
      <c r="B280" s="171"/>
      <c r="C280" s="172" t="s">
        <v>580</v>
      </c>
      <c r="D280" s="172" t="s">
        <v>129</v>
      </c>
      <c r="E280" s="173" t="s">
        <v>664</v>
      </c>
      <c r="F280" s="174" t="s">
        <v>665</v>
      </c>
      <c r="G280" s="175" t="s">
        <v>211</v>
      </c>
      <c r="H280" s="176">
        <v>12.800000000000001</v>
      </c>
      <c r="I280" s="177"/>
      <c r="J280" s="178">
        <f>ROUND(I280*H280,2)</f>
        <v>0</v>
      </c>
      <c r="K280" s="174" t="s">
        <v>318</v>
      </c>
      <c r="L280" s="39"/>
      <c r="M280" s="179" t="s">
        <v>1</v>
      </c>
      <c r="N280" s="180" t="s">
        <v>41</v>
      </c>
      <c r="O280" s="77"/>
      <c r="P280" s="181">
        <f>O280*H280</f>
        <v>0</v>
      </c>
      <c r="Q280" s="181">
        <v>0</v>
      </c>
      <c r="R280" s="181">
        <f>Q280*H280</f>
        <v>0</v>
      </c>
      <c r="S280" s="181">
        <v>0.0039399999999999999</v>
      </c>
      <c r="T280" s="182">
        <f>S280*H280</f>
        <v>0.050432000000000005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83" t="s">
        <v>228</v>
      </c>
      <c r="AT280" s="183" t="s">
        <v>129</v>
      </c>
      <c r="AU280" s="183" t="s">
        <v>86</v>
      </c>
      <c r="AY280" s="19" t="s">
        <v>127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19" t="s">
        <v>84</v>
      </c>
      <c r="BK280" s="184">
        <f>ROUND(I280*H280,2)</f>
        <v>0</v>
      </c>
      <c r="BL280" s="19" t="s">
        <v>228</v>
      </c>
      <c r="BM280" s="183" t="s">
        <v>975</v>
      </c>
    </row>
    <row r="281" s="13" customFormat="1">
      <c r="A281" s="13"/>
      <c r="B281" s="185"/>
      <c r="C281" s="13"/>
      <c r="D281" s="186" t="s">
        <v>136</v>
      </c>
      <c r="E281" s="187" t="s">
        <v>1</v>
      </c>
      <c r="F281" s="188" t="s">
        <v>976</v>
      </c>
      <c r="G281" s="13"/>
      <c r="H281" s="187" t="s">
        <v>1</v>
      </c>
      <c r="I281" s="189"/>
      <c r="J281" s="13"/>
      <c r="K281" s="13"/>
      <c r="L281" s="185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7" t="s">
        <v>136</v>
      </c>
      <c r="AU281" s="187" t="s">
        <v>86</v>
      </c>
      <c r="AV281" s="13" t="s">
        <v>84</v>
      </c>
      <c r="AW281" s="13" t="s">
        <v>31</v>
      </c>
      <c r="AX281" s="13" t="s">
        <v>76</v>
      </c>
      <c r="AY281" s="187" t="s">
        <v>127</v>
      </c>
    </row>
    <row r="282" s="14" customFormat="1">
      <c r="A282" s="14"/>
      <c r="B282" s="193"/>
      <c r="C282" s="14"/>
      <c r="D282" s="186" t="s">
        <v>136</v>
      </c>
      <c r="E282" s="194" t="s">
        <v>1</v>
      </c>
      <c r="F282" s="195" t="s">
        <v>977</v>
      </c>
      <c r="G282" s="14"/>
      <c r="H282" s="196">
        <v>12.800000000000001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136</v>
      </c>
      <c r="AU282" s="194" t="s">
        <v>86</v>
      </c>
      <c r="AV282" s="14" t="s">
        <v>86</v>
      </c>
      <c r="AW282" s="14" t="s">
        <v>31</v>
      </c>
      <c r="AX282" s="14" t="s">
        <v>84</v>
      </c>
      <c r="AY282" s="194" t="s">
        <v>127</v>
      </c>
    </row>
    <row r="283" s="2" customFormat="1" ht="24.15" customHeight="1">
      <c r="A283" s="38"/>
      <c r="B283" s="171"/>
      <c r="C283" s="172" t="s">
        <v>582</v>
      </c>
      <c r="D283" s="172" t="s">
        <v>129</v>
      </c>
      <c r="E283" s="173" t="s">
        <v>699</v>
      </c>
      <c r="F283" s="174" t="s">
        <v>978</v>
      </c>
      <c r="G283" s="175" t="s">
        <v>211</v>
      </c>
      <c r="H283" s="176">
        <v>78.099999999999994</v>
      </c>
      <c r="I283" s="177"/>
      <c r="J283" s="178">
        <f>ROUND(I283*H283,2)</f>
        <v>0</v>
      </c>
      <c r="K283" s="174" t="s">
        <v>318</v>
      </c>
      <c r="L283" s="39"/>
      <c r="M283" s="179" t="s">
        <v>1</v>
      </c>
      <c r="N283" s="180" t="s">
        <v>41</v>
      </c>
      <c r="O283" s="77"/>
      <c r="P283" s="181">
        <f>O283*H283</f>
        <v>0</v>
      </c>
      <c r="Q283" s="181">
        <v>0.0032200000000000002</v>
      </c>
      <c r="R283" s="181">
        <f>Q283*H283</f>
        <v>0.25148199999999998</v>
      </c>
      <c r="S283" s="181">
        <v>0</v>
      </c>
      <c r="T283" s="18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3" t="s">
        <v>228</v>
      </c>
      <c r="AT283" s="183" t="s">
        <v>129</v>
      </c>
      <c r="AU283" s="183" t="s">
        <v>86</v>
      </c>
      <c r="AY283" s="19" t="s">
        <v>127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9" t="s">
        <v>84</v>
      </c>
      <c r="BK283" s="184">
        <f>ROUND(I283*H283,2)</f>
        <v>0</v>
      </c>
      <c r="BL283" s="19" t="s">
        <v>228</v>
      </c>
      <c r="BM283" s="183" t="s">
        <v>979</v>
      </c>
    </row>
    <row r="284" s="13" customFormat="1">
      <c r="A284" s="13"/>
      <c r="B284" s="185"/>
      <c r="C284" s="13"/>
      <c r="D284" s="186" t="s">
        <v>136</v>
      </c>
      <c r="E284" s="187" t="s">
        <v>1</v>
      </c>
      <c r="F284" s="188" t="s">
        <v>974</v>
      </c>
      <c r="G284" s="13"/>
      <c r="H284" s="187" t="s">
        <v>1</v>
      </c>
      <c r="I284" s="189"/>
      <c r="J284" s="13"/>
      <c r="K284" s="13"/>
      <c r="L284" s="185"/>
      <c r="M284" s="190"/>
      <c r="N284" s="191"/>
      <c r="O284" s="191"/>
      <c r="P284" s="191"/>
      <c r="Q284" s="191"/>
      <c r="R284" s="191"/>
      <c r="S284" s="191"/>
      <c r="T284" s="19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7" t="s">
        <v>136</v>
      </c>
      <c r="AU284" s="187" t="s">
        <v>86</v>
      </c>
      <c r="AV284" s="13" t="s">
        <v>84</v>
      </c>
      <c r="AW284" s="13" t="s">
        <v>31</v>
      </c>
      <c r="AX284" s="13" t="s">
        <v>76</v>
      </c>
      <c r="AY284" s="187" t="s">
        <v>127</v>
      </c>
    </row>
    <row r="285" s="14" customFormat="1">
      <c r="A285" s="14"/>
      <c r="B285" s="193"/>
      <c r="C285" s="14"/>
      <c r="D285" s="186" t="s">
        <v>136</v>
      </c>
      <c r="E285" s="194" t="s">
        <v>1</v>
      </c>
      <c r="F285" s="195" t="s">
        <v>980</v>
      </c>
      <c r="G285" s="14"/>
      <c r="H285" s="196">
        <v>78.099999999999994</v>
      </c>
      <c r="I285" s="197"/>
      <c r="J285" s="14"/>
      <c r="K285" s="14"/>
      <c r="L285" s="193"/>
      <c r="M285" s="198"/>
      <c r="N285" s="199"/>
      <c r="O285" s="199"/>
      <c r="P285" s="199"/>
      <c r="Q285" s="199"/>
      <c r="R285" s="199"/>
      <c r="S285" s="199"/>
      <c r="T285" s="20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4" t="s">
        <v>136</v>
      </c>
      <c r="AU285" s="194" t="s">
        <v>86</v>
      </c>
      <c r="AV285" s="14" t="s">
        <v>86</v>
      </c>
      <c r="AW285" s="14" t="s">
        <v>31</v>
      </c>
      <c r="AX285" s="14" t="s">
        <v>84</v>
      </c>
      <c r="AY285" s="194" t="s">
        <v>127</v>
      </c>
    </row>
    <row r="286" s="2" customFormat="1" ht="24.15" customHeight="1">
      <c r="A286" s="38"/>
      <c r="B286" s="171"/>
      <c r="C286" s="172" t="s">
        <v>585</v>
      </c>
      <c r="D286" s="172" t="s">
        <v>129</v>
      </c>
      <c r="E286" s="173" t="s">
        <v>705</v>
      </c>
      <c r="F286" s="174" t="s">
        <v>706</v>
      </c>
      <c r="G286" s="175" t="s">
        <v>530</v>
      </c>
      <c r="H286" s="176">
        <v>4</v>
      </c>
      <c r="I286" s="177"/>
      <c r="J286" s="178">
        <f>ROUND(I286*H286,2)</f>
        <v>0</v>
      </c>
      <c r="K286" s="174" t="s">
        <v>318</v>
      </c>
      <c r="L286" s="39"/>
      <c r="M286" s="179" t="s">
        <v>1</v>
      </c>
      <c r="N286" s="180" t="s">
        <v>41</v>
      </c>
      <c r="O286" s="77"/>
      <c r="P286" s="181">
        <f>O286*H286</f>
        <v>0</v>
      </c>
      <c r="Q286" s="181">
        <v>0.0031199999999999999</v>
      </c>
      <c r="R286" s="181">
        <f>Q286*H286</f>
        <v>0.01248</v>
      </c>
      <c r="S286" s="181">
        <v>0</v>
      </c>
      <c r="T286" s="18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3" t="s">
        <v>228</v>
      </c>
      <c r="AT286" s="183" t="s">
        <v>129</v>
      </c>
      <c r="AU286" s="183" t="s">
        <v>86</v>
      </c>
      <c r="AY286" s="19" t="s">
        <v>127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9" t="s">
        <v>84</v>
      </c>
      <c r="BK286" s="184">
        <f>ROUND(I286*H286,2)</f>
        <v>0</v>
      </c>
      <c r="BL286" s="19" t="s">
        <v>228</v>
      </c>
      <c r="BM286" s="183" t="s">
        <v>981</v>
      </c>
    </row>
    <row r="287" s="14" customFormat="1">
      <c r="A287" s="14"/>
      <c r="B287" s="193"/>
      <c r="C287" s="14"/>
      <c r="D287" s="186" t="s">
        <v>136</v>
      </c>
      <c r="E287" s="194" t="s">
        <v>1</v>
      </c>
      <c r="F287" s="195" t="s">
        <v>134</v>
      </c>
      <c r="G287" s="14"/>
      <c r="H287" s="196">
        <v>4</v>
      </c>
      <c r="I287" s="197"/>
      <c r="J287" s="14"/>
      <c r="K287" s="14"/>
      <c r="L287" s="193"/>
      <c r="M287" s="198"/>
      <c r="N287" s="199"/>
      <c r="O287" s="199"/>
      <c r="P287" s="199"/>
      <c r="Q287" s="199"/>
      <c r="R287" s="199"/>
      <c r="S287" s="199"/>
      <c r="T287" s="20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4" t="s">
        <v>136</v>
      </c>
      <c r="AU287" s="194" t="s">
        <v>86</v>
      </c>
      <c r="AV287" s="14" t="s">
        <v>86</v>
      </c>
      <c r="AW287" s="14" t="s">
        <v>31</v>
      </c>
      <c r="AX287" s="14" t="s">
        <v>84</v>
      </c>
      <c r="AY287" s="194" t="s">
        <v>127</v>
      </c>
    </row>
    <row r="288" s="2" customFormat="1" ht="24.15" customHeight="1">
      <c r="A288" s="38"/>
      <c r="B288" s="171"/>
      <c r="C288" s="172" t="s">
        <v>589</v>
      </c>
      <c r="D288" s="172" t="s">
        <v>129</v>
      </c>
      <c r="E288" s="173" t="s">
        <v>709</v>
      </c>
      <c r="F288" s="174" t="s">
        <v>982</v>
      </c>
      <c r="G288" s="175" t="s">
        <v>211</v>
      </c>
      <c r="H288" s="176">
        <v>14.08</v>
      </c>
      <c r="I288" s="177"/>
      <c r="J288" s="178">
        <f>ROUND(I288*H288,2)</f>
        <v>0</v>
      </c>
      <c r="K288" s="174" t="s">
        <v>318</v>
      </c>
      <c r="L288" s="39"/>
      <c r="M288" s="179" t="s">
        <v>1</v>
      </c>
      <c r="N288" s="180" t="s">
        <v>41</v>
      </c>
      <c r="O288" s="77"/>
      <c r="P288" s="181">
        <f>O288*H288</f>
        <v>0</v>
      </c>
      <c r="Q288" s="181">
        <v>0.0028300000000000001</v>
      </c>
      <c r="R288" s="181">
        <f>Q288*H288</f>
        <v>0.039846400000000004</v>
      </c>
      <c r="S288" s="181">
        <v>0</v>
      </c>
      <c r="T288" s="18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3" t="s">
        <v>228</v>
      </c>
      <c r="AT288" s="183" t="s">
        <v>129</v>
      </c>
      <c r="AU288" s="183" t="s">
        <v>86</v>
      </c>
      <c r="AY288" s="19" t="s">
        <v>127</v>
      </c>
      <c r="BE288" s="184">
        <f>IF(N288="základní",J288,0)</f>
        <v>0</v>
      </c>
      <c r="BF288" s="184">
        <f>IF(N288="snížená",J288,0)</f>
        <v>0</v>
      </c>
      <c r="BG288" s="184">
        <f>IF(N288="zákl. přenesená",J288,0)</f>
        <v>0</v>
      </c>
      <c r="BH288" s="184">
        <f>IF(N288="sníž. přenesená",J288,0)</f>
        <v>0</v>
      </c>
      <c r="BI288" s="184">
        <f>IF(N288="nulová",J288,0)</f>
        <v>0</v>
      </c>
      <c r="BJ288" s="19" t="s">
        <v>84</v>
      </c>
      <c r="BK288" s="184">
        <f>ROUND(I288*H288,2)</f>
        <v>0</v>
      </c>
      <c r="BL288" s="19" t="s">
        <v>228</v>
      </c>
      <c r="BM288" s="183" t="s">
        <v>983</v>
      </c>
    </row>
    <row r="289" s="13" customFormat="1">
      <c r="A289" s="13"/>
      <c r="B289" s="185"/>
      <c r="C289" s="13"/>
      <c r="D289" s="186" t="s">
        <v>136</v>
      </c>
      <c r="E289" s="187" t="s">
        <v>1</v>
      </c>
      <c r="F289" s="188" t="s">
        <v>976</v>
      </c>
      <c r="G289" s="13"/>
      <c r="H289" s="187" t="s">
        <v>1</v>
      </c>
      <c r="I289" s="189"/>
      <c r="J289" s="13"/>
      <c r="K289" s="13"/>
      <c r="L289" s="185"/>
      <c r="M289" s="190"/>
      <c r="N289" s="191"/>
      <c r="O289" s="191"/>
      <c r="P289" s="191"/>
      <c r="Q289" s="191"/>
      <c r="R289" s="191"/>
      <c r="S289" s="191"/>
      <c r="T289" s="19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7" t="s">
        <v>136</v>
      </c>
      <c r="AU289" s="187" t="s">
        <v>86</v>
      </c>
      <c r="AV289" s="13" t="s">
        <v>84</v>
      </c>
      <c r="AW289" s="13" t="s">
        <v>31</v>
      </c>
      <c r="AX289" s="13" t="s">
        <v>76</v>
      </c>
      <c r="AY289" s="187" t="s">
        <v>127</v>
      </c>
    </row>
    <row r="290" s="14" customFormat="1">
      <c r="A290" s="14"/>
      <c r="B290" s="193"/>
      <c r="C290" s="14"/>
      <c r="D290" s="186" t="s">
        <v>136</v>
      </c>
      <c r="E290" s="194" t="s">
        <v>1</v>
      </c>
      <c r="F290" s="195" t="s">
        <v>984</v>
      </c>
      <c r="G290" s="14"/>
      <c r="H290" s="196">
        <v>14.08</v>
      </c>
      <c r="I290" s="197"/>
      <c r="J290" s="14"/>
      <c r="K290" s="14"/>
      <c r="L290" s="193"/>
      <c r="M290" s="198"/>
      <c r="N290" s="199"/>
      <c r="O290" s="199"/>
      <c r="P290" s="199"/>
      <c r="Q290" s="199"/>
      <c r="R290" s="199"/>
      <c r="S290" s="199"/>
      <c r="T290" s="20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4" t="s">
        <v>136</v>
      </c>
      <c r="AU290" s="194" t="s">
        <v>86</v>
      </c>
      <c r="AV290" s="14" t="s">
        <v>86</v>
      </c>
      <c r="AW290" s="14" t="s">
        <v>31</v>
      </c>
      <c r="AX290" s="14" t="s">
        <v>84</v>
      </c>
      <c r="AY290" s="194" t="s">
        <v>127</v>
      </c>
    </row>
    <row r="291" s="2" customFormat="1" ht="24.15" customHeight="1">
      <c r="A291" s="38"/>
      <c r="B291" s="171"/>
      <c r="C291" s="172" t="s">
        <v>594</v>
      </c>
      <c r="D291" s="172" t="s">
        <v>129</v>
      </c>
      <c r="E291" s="173" t="s">
        <v>717</v>
      </c>
      <c r="F291" s="174" t="s">
        <v>718</v>
      </c>
      <c r="G291" s="175" t="s">
        <v>174</v>
      </c>
      <c r="H291" s="176">
        <v>0.30399999999999999</v>
      </c>
      <c r="I291" s="177"/>
      <c r="J291" s="178">
        <f>ROUND(I291*H291,2)</f>
        <v>0</v>
      </c>
      <c r="K291" s="174" t="s">
        <v>318</v>
      </c>
      <c r="L291" s="39"/>
      <c r="M291" s="179" t="s">
        <v>1</v>
      </c>
      <c r="N291" s="180" t="s">
        <v>41</v>
      </c>
      <c r="O291" s="77"/>
      <c r="P291" s="181">
        <f>O291*H291</f>
        <v>0</v>
      </c>
      <c r="Q291" s="181">
        <v>0</v>
      </c>
      <c r="R291" s="181">
        <f>Q291*H291</f>
        <v>0</v>
      </c>
      <c r="S291" s="181">
        <v>0</v>
      </c>
      <c r="T291" s="18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3" t="s">
        <v>228</v>
      </c>
      <c r="AT291" s="183" t="s">
        <v>129</v>
      </c>
      <c r="AU291" s="183" t="s">
        <v>86</v>
      </c>
      <c r="AY291" s="19" t="s">
        <v>127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19" t="s">
        <v>84</v>
      </c>
      <c r="BK291" s="184">
        <f>ROUND(I291*H291,2)</f>
        <v>0</v>
      </c>
      <c r="BL291" s="19" t="s">
        <v>228</v>
      </c>
      <c r="BM291" s="183" t="s">
        <v>985</v>
      </c>
    </row>
    <row r="292" s="12" customFormat="1" ht="22.8" customHeight="1">
      <c r="A292" s="12"/>
      <c r="B292" s="158"/>
      <c r="C292" s="12"/>
      <c r="D292" s="159" t="s">
        <v>75</v>
      </c>
      <c r="E292" s="169" t="s">
        <v>736</v>
      </c>
      <c r="F292" s="169" t="s">
        <v>737</v>
      </c>
      <c r="G292" s="12"/>
      <c r="H292" s="12"/>
      <c r="I292" s="161"/>
      <c r="J292" s="170">
        <f>BK292</f>
        <v>0</v>
      </c>
      <c r="K292" s="12"/>
      <c r="L292" s="158"/>
      <c r="M292" s="163"/>
      <c r="N292" s="164"/>
      <c r="O292" s="164"/>
      <c r="P292" s="165">
        <f>SUM(P293:P300)</f>
        <v>0</v>
      </c>
      <c r="Q292" s="164"/>
      <c r="R292" s="165">
        <f>SUM(R293:R300)</f>
        <v>0.13186400000000001</v>
      </c>
      <c r="S292" s="164"/>
      <c r="T292" s="166">
        <f>SUM(T293:T300)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9" t="s">
        <v>86</v>
      </c>
      <c r="AT292" s="167" t="s">
        <v>75</v>
      </c>
      <c r="AU292" s="167" t="s">
        <v>84</v>
      </c>
      <c r="AY292" s="159" t="s">
        <v>127</v>
      </c>
      <c r="BK292" s="168">
        <f>SUM(BK293:BK300)</f>
        <v>0</v>
      </c>
    </row>
    <row r="293" s="2" customFormat="1" ht="24.15" customHeight="1">
      <c r="A293" s="38"/>
      <c r="B293" s="171"/>
      <c r="C293" s="172" t="s">
        <v>599</v>
      </c>
      <c r="D293" s="172" t="s">
        <v>129</v>
      </c>
      <c r="E293" s="173" t="s">
        <v>986</v>
      </c>
      <c r="F293" s="174" t="s">
        <v>987</v>
      </c>
      <c r="G293" s="175" t="s">
        <v>186</v>
      </c>
      <c r="H293" s="176">
        <v>113.28</v>
      </c>
      <c r="I293" s="177"/>
      <c r="J293" s="178">
        <f>ROUND(I293*H293,2)</f>
        <v>0</v>
      </c>
      <c r="K293" s="174" t="s">
        <v>133</v>
      </c>
      <c r="L293" s="39"/>
      <c r="M293" s="179" t="s">
        <v>1</v>
      </c>
      <c r="N293" s="180" t="s">
        <v>41</v>
      </c>
      <c r="O293" s="77"/>
      <c r="P293" s="181">
        <f>O293*H293</f>
        <v>0</v>
      </c>
      <c r="Q293" s="181">
        <v>5.0000000000000002E-05</v>
      </c>
      <c r="R293" s="181">
        <f>Q293*H293</f>
        <v>0.0056640000000000006</v>
      </c>
      <c r="S293" s="181">
        <v>0</v>
      </c>
      <c r="T293" s="18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3" t="s">
        <v>228</v>
      </c>
      <c r="AT293" s="183" t="s">
        <v>129</v>
      </c>
      <c r="AU293" s="183" t="s">
        <v>86</v>
      </c>
      <c r="AY293" s="19" t="s">
        <v>127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9" t="s">
        <v>84</v>
      </c>
      <c r="BK293" s="184">
        <f>ROUND(I293*H293,2)</f>
        <v>0</v>
      </c>
      <c r="BL293" s="19" t="s">
        <v>228</v>
      </c>
      <c r="BM293" s="183" t="s">
        <v>988</v>
      </c>
    </row>
    <row r="294" s="13" customFormat="1">
      <c r="A294" s="13"/>
      <c r="B294" s="185"/>
      <c r="C294" s="13"/>
      <c r="D294" s="186" t="s">
        <v>136</v>
      </c>
      <c r="E294" s="187" t="s">
        <v>1</v>
      </c>
      <c r="F294" s="188" t="s">
        <v>989</v>
      </c>
      <c r="G294" s="13"/>
      <c r="H294" s="187" t="s">
        <v>1</v>
      </c>
      <c r="I294" s="189"/>
      <c r="J294" s="13"/>
      <c r="K294" s="13"/>
      <c r="L294" s="185"/>
      <c r="M294" s="190"/>
      <c r="N294" s="191"/>
      <c r="O294" s="191"/>
      <c r="P294" s="191"/>
      <c r="Q294" s="191"/>
      <c r="R294" s="191"/>
      <c r="S294" s="191"/>
      <c r="T294" s="19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136</v>
      </c>
      <c r="AU294" s="187" t="s">
        <v>86</v>
      </c>
      <c r="AV294" s="13" t="s">
        <v>84</v>
      </c>
      <c r="AW294" s="13" t="s">
        <v>31</v>
      </c>
      <c r="AX294" s="13" t="s">
        <v>76</v>
      </c>
      <c r="AY294" s="187" t="s">
        <v>127</v>
      </c>
    </row>
    <row r="295" s="14" customFormat="1">
      <c r="A295" s="14"/>
      <c r="B295" s="193"/>
      <c r="C295" s="14"/>
      <c r="D295" s="186" t="s">
        <v>136</v>
      </c>
      <c r="E295" s="194" t="s">
        <v>1</v>
      </c>
      <c r="F295" s="195" t="s">
        <v>990</v>
      </c>
      <c r="G295" s="14"/>
      <c r="H295" s="196">
        <v>113.28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136</v>
      </c>
      <c r="AU295" s="194" t="s">
        <v>86</v>
      </c>
      <c r="AV295" s="14" t="s">
        <v>86</v>
      </c>
      <c r="AW295" s="14" t="s">
        <v>31</v>
      </c>
      <c r="AX295" s="14" t="s">
        <v>84</v>
      </c>
      <c r="AY295" s="194" t="s">
        <v>127</v>
      </c>
    </row>
    <row r="296" s="2" customFormat="1" ht="21.75" customHeight="1">
      <c r="A296" s="38"/>
      <c r="B296" s="171"/>
      <c r="C296" s="209" t="s">
        <v>603</v>
      </c>
      <c r="D296" s="209" t="s">
        <v>171</v>
      </c>
      <c r="E296" s="210" t="s">
        <v>991</v>
      </c>
      <c r="F296" s="211" t="s">
        <v>992</v>
      </c>
      <c r="G296" s="212" t="s">
        <v>174</v>
      </c>
      <c r="H296" s="213">
        <v>0.125</v>
      </c>
      <c r="I296" s="214"/>
      <c r="J296" s="215">
        <f>ROUND(I296*H296,2)</f>
        <v>0</v>
      </c>
      <c r="K296" s="211" t="s">
        <v>133</v>
      </c>
      <c r="L296" s="216"/>
      <c r="M296" s="217" t="s">
        <v>1</v>
      </c>
      <c r="N296" s="218" t="s">
        <v>41</v>
      </c>
      <c r="O296" s="77"/>
      <c r="P296" s="181">
        <f>O296*H296</f>
        <v>0</v>
      </c>
      <c r="Q296" s="181">
        <v>1</v>
      </c>
      <c r="R296" s="181">
        <f>Q296*H296</f>
        <v>0.125</v>
      </c>
      <c r="S296" s="181">
        <v>0</v>
      </c>
      <c r="T296" s="18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3" t="s">
        <v>259</v>
      </c>
      <c r="AT296" s="183" t="s">
        <v>171</v>
      </c>
      <c r="AU296" s="183" t="s">
        <v>86</v>
      </c>
      <c r="AY296" s="19" t="s">
        <v>127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19" t="s">
        <v>84</v>
      </c>
      <c r="BK296" s="184">
        <f>ROUND(I296*H296,2)</f>
        <v>0</v>
      </c>
      <c r="BL296" s="19" t="s">
        <v>228</v>
      </c>
      <c r="BM296" s="183" t="s">
        <v>993</v>
      </c>
    </row>
    <row r="297" s="13" customFormat="1">
      <c r="A297" s="13"/>
      <c r="B297" s="185"/>
      <c r="C297" s="13"/>
      <c r="D297" s="186" t="s">
        <v>136</v>
      </c>
      <c r="E297" s="187" t="s">
        <v>1</v>
      </c>
      <c r="F297" s="188" t="s">
        <v>989</v>
      </c>
      <c r="G297" s="13"/>
      <c r="H297" s="187" t="s">
        <v>1</v>
      </c>
      <c r="I297" s="189"/>
      <c r="J297" s="13"/>
      <c r="K297" s="13"/>
      <c r="L297" s="185"/>
      <c r="M297" s="190"/>
      <c r="N297" s="191"/>
      <c r="O297" s="191"/>
      <c r="P297" s="191"/>
      <c r="Q297" s="191"/>
      <c r="R297" s="191"/>
      <c r="S297" s="191"/>
      <c r="T297" s="19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7" t="s">
        <v>136</v>
      </c>
      <c r="AU297" s="187" t="s">
        <v>86</v>
      </c>
      <c r="AV297" s="13" t="s">
        <v>84</v>
      </c>
      <c r="AW297" s="13" t="s">
        <v>31</v>
      </c>
      <c r="AX297" s="13" t="s">
        <v>76</v>
      </c>
      <c r="AY297" s="187" t="s">
        <v>127</v>
      </c>
    </row>
    <row r="298" s="14" customFormat="1">
      <c r="A298" s="14"/>
      <c r="B298" s="193"/>
      <c r="C298" s="14"/>
      <c r="D298" s="186" t="s">
        <v>136</v>
      </c>
      <c r="E298" s="194" t="s">
        <v>1</v>
      </c>
      <c r="F298" s="195" t="s">
        <v>994</v>
      </c>
      <c r="G298" s="14"/>
      <c r="H298" s="196">
        <v>0.125</v>
      </c>
      <c r="I298" s="197"/>
      <c r="J298" s="14"/>
      <c r="K298" s="14"/>
      <c r="L298" s="193"/>
      <c r="M298" s="198"/>
      <c r="N298" s="199"/>
      <c r="O298" s="199"/>
      <c r="P298" s="199"/>
      <c r="Q298" s="199"/>
      <c r="R298" s="199"/>
      <c r="S298" s="199"/>
      <c r="T298" s="20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4" t="s">
        <v>136</v>
      </c>
      <c r="AU298" s="194" t="s">
        <v>86</v>
      </c>
      <c r="AV298" s="14" t="s">
        <v>86</v>
      </c>
      <c r="AW298" s="14" t="s">
        <v>31</v>
      </c>
      <c r="AX298" s="14" t="s">
        <v>84</v>
      </c>
      <c r="AY298" s="194" t="s">
        <v>127</v>
      </c>
    </row>
    <row r="299" s="2" customFormat="1" ht="16.5" customHeight="1">
      <c r="A299" s="38"/>
      <c r="B299" s="171"/>
      <c r="C299" s="209" t="s">
        <v>609</v>
      </c>
      <c r="D299" s="209" t="s">
        <v>171</v>
      </c>
      <c r="E299" s="210" t="s">
        <v>995</v>
      </c>
      <c r="F299" s="211" t="s">
        <v>996</v>
      </c>
      <c r="G299" s="212" t="s">
        <v>530</v>
      </c>
      <c r="H299" s="213">
        <v>15</v>
      </c>
      <c r="I299" s="214"/>
      <c r="J299" s="215">
        <f>ROUND(I299*H299,2)</f>
        <v>0</v>
      </c>
      <c r="K299" s="211" t="s">
        <v>133</v>
      </c>
      <c r="L299" s="216"/>
      <c r="M299" s="217" t="s">
        <v>1</v>
      </c>
      <c r="N299" s="218" t="s">
        <v>41</v>
      </c>
      <c r="O299" s="77"/>
      <c r="P299" s="181">
        <f>O299*H299</f>
        <v>0</v>
      </c>
      <c r="Q299" s="181">
        <v>8.0000000000000007E-05</v>
      </c>
      <c r="R299" s="181">
        <f>Q299*H299</f>
        <v>0.0012000000000000001</v>
      </c>
      <c r="S299" s="181">
        <v>0</v>
      </c>
      <c r="T299" s="18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83" t="s">
        <v>259</v>
      </c>
      <c r="AT299" s="183" t="s">
        <v>171</v>
      </c>
      <c r="AU299" s="183" t="s">
        <v>86</v>
      </c>
      <c r="AY299" s="19" t="s">
        <v>127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9" t="s">
        <v>84</v>
      </c>
      <c r="BK299" s="184">
        <f>ROUND(I299*H299,2)</f>
        <v>0</v>
      </c>
      <c r="BL299" s="19" t="s">
        <v>228</v>
      </c>
      <c r="BM299" s="183" t="s">
        <v>997</v>
      </c>
    </row>
    <row r="300" s="2" customFormat="1" ht="24.15" customHeight="1">
      <c r="A300" s="38"/>
      <c r="B300" s="171"/>
      <c r="C300" s="172" t="s">
        <v>613</v>
      </c>
      <c r="D300" s="172" t="s">
        <v>129</v>
      </c>
      <c r="E300" s="173" t="s">
        <v>998</v>
      </c>
      <c r="F300" s="174" t="s">
        <v>999</v>
      </c>
      <c r="G300" s="175" t="s">
        <v>174</v>
      </c>
      <c r="H300" s="176">
        <v>0.13200000000000001</v>
      </c>
      <c r="I300" s="177"/>
      <c r="J300" s="178">
        <f>ROUND(I300*H300,2)</f>
        <v>0</v>
      </c>
      <c r="K300" s="174" t="s">
        <v>133</v>
      </c>
      <c r="L300" s="39"/>
      <c r="M300" s="219" t="s">
        <v>1</v>
      </c>
      <c r="N300" s="220" t="s">
        <v>41</v>
      </c>
      <c r="O300" s="22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3" t="s">
        <v>228</v>
      </c>
      <c r="AT300" s="183" t="s">
        <v>129</v>
      </c>
      <c r="AU300" s="183" t="s">
        <v>86</v>
      </c>
      <c r="AY300" s="19" t="s">
        <v>127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9" t="s">
        <v>84</v>
      </c>
      <c r="BK300" s="184">
        <f>ROUND(I300*H300,2)</f>
        <v>0</v>
      </c>
      <c r="BL300" s="19" t="s">
        <v>228</v>
      </c>
      <c r="BM300" s="183" t="s">
        <v>1000</v>
      </c>
    </row>
    <row r="301" s="2" customFormat="1" ht="6.96" customHeight="1">
      <c r="A301" s="38"/>
      <c r="B301" s="60"/>
      <c r="C301" s="61"/>
      <c r="D301" s="61"/>
      <c r="E301" s="61"/>
      <c r="F301" s="61"/>
      <c r="G301" s="61"/>
      <c r="H301" s="61"/>
      <c r="I301" s="61"/>
      <c r="J301" s="61"/>
      <c r="K301" s="61"/>
      <c r="L301" s="39"/>
      <c r="M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</sheetData>
  <autoFilter ref="C128:K30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96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1" t="str">
        <f>'Rekapitulace stavby'!K6</f>
        <v>Zateplení objektů tělocvičen v areálu SOUE Plzeň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1001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9. 6. 2022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tr">
        <f>IF('Rekapitulace stavby'!AN10="","",'Rekapitulace stavby'!AN10)</f>
        <v/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tr">
        <f>IF('Rekapitulace stavby'!AN16="","",'Rekapitulace stavby'!AN16)</f>
        <v/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25</v>
      </c>
      <c r="J23" s="27" t="s">
        <v>33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ROUND(J118,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ROUND((SUM(BE118:BE123)),  2)</f>
        <v>0</v>
      </c>
      <c r="G33" s="38"/>
      <c r="H33" s="38"/>
      <c r="I33" s="128">
        <v>0.20999999999999999</v>
      </c>
      <c r="J33" s="127">
        <f>ROUND(((SUM(BE118:BE123))*I33),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ROUND((SUM(BF118:BF123)),  2)</f>
        <v>0</v>
      </c>
      <c r="G34" s="38"/>
      <c r="H34" s="38"/>
      <c r="I34" s="128">
        <v>0.14999999999999999</v>
      </c>
      <c r="J34" s="127">
        <f>ROUND(((SUM(BF118:BF123))*I34),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ROUND((SUM(BG118:BG123)),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ROUND((SUM(BH118:BH123)),  2)</f>
        <v>0</v>
      </c>
      <c r="G36" s="38"/>
      <c r="H36" s="38"/>
      <c r="I36" s="128">
        <v>0.14999999999999999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ROUND((SUM(BI118:BI123)),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Zateplení objektů tělocvičen v areálu SOUE Plzeň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04 - Vedlejší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Plzeň</v>
      </c>
      <c r="G89" s="38"/>
      <c r="H89" s="38"/>
      <c r="I89" s="32" t="s">
        <v>22</v>
      </c>
      <c r="J89" s="69" t="str">
        <f>IF(J12="","",J12)</f>
        <v>9. 6. 2022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 xml:space="preserve"> </v>
      </c>
      <c r="G91" s="38"/>
      <c r="H91" s="38"/>
      <c r="I91" s="32" t="s">
        <v>30</v>
      </c>
      <c r="J91" s="36" t="str">
        <f>E21</f>
        <v xml:space="preserve"> 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A.D.S. Rokycany s.r.o.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J118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111</v>
      </c>
      <c r="E97" s="142"/>
      <c r="F97" s="142"/>
      <c r="G97" s="142"/>
      <c r="H97" s="142"/>
      <c r="I97" s="142"/>
      <c r="J97" s="143">
        <f>J119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1002</v>
      </c>
      <c r="E98" s="146"/>
      <c r="F98" s="146"/>
      <c r="G98" s="146"/>
      <c r="H98" s="146"/>
      <c r="I98" s="146"/>
      <c r="J98" s="147">
        <f>J120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55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112</v>
      </c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121" t="str">
        <f>E7</f>
        <v>Zateplení objektů tělocvičen v areálu SOUE Plzeň</v>
      </c>
      <c r="F108" s="32"/>
      <c r="G108" s="32"/>
      <c r="H108" s="32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97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67" t="str">
        <f>E9</f>
        <v>04 - Vedlejší náklady</v>
      </c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38"/>
      <c r="E112" s="38"/>
      <c r="F112" s="27" t="str">
        <f>F12</f>
        <v>Plzeň</v>
      </c>
      <c r="G112" s="38"/>
      <c r="H112" s="38"/>
      <c r="I112" s="32" t="s">
        <v>22</v>
      </c>
      <c r="J112" s="69" t="str">
        <f>IF(J12="","",J12)</f>
        <v>9. 6. 2022</v>
      </c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38"/>
      <c r="E114" s="38"/>
      <c r="F114" s="27" t="str">
        <f>E15</f>
        <v xml:space="preserve"> </v>
      </c>
      <c r="G114" s="38"/>
      <c r="H114" s="38"/>
      <c r="I114" s="32" t="s">
        <v>30</v>
      </c>
      <c r="J114" s="36" t="str">
        <f>E21</f>
        <v xml:space="preserve"> 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28</v>
      </c>
      <c r="D115" s="38"/>
      <c r="E115" s="38"/>
      <c r="F115" s="27" t="str">
        <f>IF(E18="","",E18)</f>
        <v>Vyplň údaj</v>
      </c>
      <c r="G115" s="38"/>
      <c r="H115" s="38"/>
      <c r="I115" s="32" t="s">
        <v>32</v>
      </c>
      <c r="J115" s="36" t="str">
        <f>E24</f>
        <v>A.D.S. Rokycany s.r.o.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48"/>
      <c r="B117" s="149"/>
      <c r="C117" s="150" t="s">
        <v>113</v>
      </c>
      <c r="D117" s="151" t="s">
        <v>61</v>
      </c>
      <c r="E117" s="151" t="s">
        <v>57</v>
      </c>
      <c r="F117" s="151" t="s">
        <v>58</v>
      </c>
      <c r="G117" s="151" t="s">
        <v>114</v>
      </c>
      <c r="H117" s="151" t="s">
        <v>115</v>
      </c>
      <c r="I117" s="151" t="s">
        <v>116</v>
      </c>
      <c r="J117" s="151" t="s">
        <v>101</v>
      </c>
      <c r="K117" s="152" t="s">
        <v>117</v>
      </c>
      <c r="L117" s="153"/>
      <c r="M117" s="86" t="s">
        <v>1</v>
      </c>
      <c r="N117" s="87" t="s">
        <v>40</v>
      </c>
      <c r="O117" s="87" t="s">
        <v>118</v>
      </c>
      <c r="P117" s="87" t="s">
        <v>119</v>
      </c>
      <c r="Q117" s="87" t="s">
        <v>120</v>
      </c>
      <c r="R117" s="87" t="s">
        <v>121</v>
      </c>
      <c r="S117" s="87" t="s">
        <v>122</v>
      </c>
      <c r="T117" s="88" t="s">
        <v>123</v>
      </c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</row>
    <row r="118" s="2" customFormat="1" ht="22.8" customHeight="1">
      <c r="A118" s="38"/>
      <c r="B118" s="39"/>
      <c r="C118" s="93" t="s">
        <v>124</v>
      </c>
      <c r="D118" s="38"/>
      <c r="E118" s="38"/>
      <c r="F118" s="38"/>
      <c r="G118" s="38"/>
      <c r="H118" s="38"/>
      <c r="I118" s="38"/>
      <c r="J118" s="154">
        <f>BK118</f>
        <v>0</v>
      </c>
      <c r="K118" s="38"/>
      <c r="L118" s="39"/>
      <c r="M118" s="89"/>
      <c r="N118" s="73"/>
      <c r="O118" s="90"/>
      <c r="P118" s="155">
        <f>P119</f>
        <v>0</v>
      </c>
      <c r="Q118" s="90"/>
      <c r="R118" s="155">
        <f>R119</f>
        <v>0</v>
      </c>
      <c r="S118" s="90"/>
      <c r="T118" s="156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75</v>
      </c>
      <c r="AU118" s="19" t="s">
        <v>103</v>
      </c>
      <c r="BK118" s="157">
        <f>BK119</f>
        <v>0</v>
      </c>
    </row>
    <row r="119" s="12" customFormat="1" ht="25.92" customHeight="1">
      <c r="A119" s="12"/>
      <c r="B119" s="158"/>
      <c r="C119" s="12"/>
      <c r="D119" s="159" t="s">
        <v>75</v>
      </c>
      <c r="E119" s="160" t="s">
        <v>280</v>
      </c>
      <c r="F119" s="160" t="s">
        <v>281</v>
      </c>
      <c r="G119" s="12"/>
      <c r="H119" s="12"/>
      <c r="I119" s="161"/>
      <c r="J119" s="162">
        <f>BK119</f>
        <v>0</v>
      </c>
      <c r="K119" s="12"/>
      <c r="L119" s="158"/>
      <c r="M119" s="163"/>
      <c r="N119" s="164"/>
      <c r="O119" s="164"/>
      <c r="P119" s="165">
        <f>P120</f>
        <v>0</v>
      </c>
      <c r="Q119" s="164"/>
      <c r="R119" s="165">
        <f>R120</f>
        <v>0</v>
      </c>
      <c r="S119" s="164"/>
      <c r="T119" s="166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9" t="s">
        <v>159</v>
      </c>
      <c r="AT119" s="167" t="s">
        <v>75</v>
      </c>
      <c r="AU119" s="167" t="s">
        <v>76</v>
      </c>
      <c r="AY119" s="159" t="s">
        <v>127</v>
      </c>
      <c r="BK119" s="168">
        <f>BK120</f>
        <v>0</v>
      </c>
    </row>
    <row r="120" s="12" customFormat="1" ht="22.8" customHeight="1">
      <c r="A120" s="12"/>
      <c r="B120" s="158"/>
      <c r="C120" s="12"/>
      <c r="D120" s="159" t="s">
        <v>75</v>
      </c>
      <c r="E120" s="169" t="s">
        <v>1003</v>
      </c>
      <c r="F120" s="169" t="s">
        <v>1004</v>
      </c>
      <c r="G120" s="12"/>
      <c r="H120" s="12"/>
      <c r="I120" s="161"/>
      <c r="J120" s="170">
        <f>BK120</f>
        <v>0</v>
      </c>
      <c r="K120" s="12"/>
      <c r="L120" s="158"/>
      <c r="M120" s="163"/>
      <c r="N120" s="164"/>
      <c r="O120" s="164"/>
      <c r="P120" s="165">
        <f>SUM(P121:P123)</f>
        <v>0</v>
      </c>
      <c r="Q120" s="164"/>
      <c r="R120" s="165">
        <f>SUM(R121:R123)</f>
        <v>0</v>
      </c>
      <c r="S120" s="164"/>
      <c r="T120" s="166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159</v>
      </c>
      <c r="AT120" s="167" t="s">
        <v>75</v>
      </c>
      <c r="AU120" s="167" t="s">
        <v>84</v>
      </c>
      <c r="AY120" s="159" t="s">
        <v>127</v>
      </c>
      <c r="BK120" s="168">
        <f>SUM(BK121:BK123)</f>
        <v>0</v>
      </c>
    </row>
    <row r="121" s="2" customFormat="1" ht="16.5" customHeight="1">
      <c r="A121" s="38"/>
      <c r="B121" s="171"/>
      <c r="C121" s="172" t="s">
        <v>84</v>
      </c>
      <c r="D121" s="172" t="s">
        <v>129</v>
      </c>
      <c r="E121" s="173" t="s">
        <v>1005</v>
      </c>
      <c r="F121" s="174" t="s">
        <v>1004</v>
      </c>
      <c r="G121" s="175" t="s">
        <v>1006</v>
      </c>
      <c r="H121" s="176">
        <v>1</v>
      </c>
      <c r="I121" s="177"/>
      <c r="J121" s="178">
        <f>ROUND(I121*H121,2)</f>
        <v>0</v>
      </c>
      <c r="K121" s="174" t="s">
        <v>1</v>
      </c>
      <c r="L121" s="39"/>
      <c r="M121" s="179" t="s">
        <v>1</v>
      </c>
      <c r="N121" s="180" t="s">
        <v>41</v>
      </c>
      <c r="O121" s="77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3" t="s">
        <v>134</v>
      </c>
      <c r="AT121" s="183" t="s">
        <v>129</v>
      </c>
      <c r="AU121" s="183" t="s">
        <v>86</v>
      </c>
      <c r="AY121" s="19" t="s">
        <v>127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9" t="s">
        <v>84</v>
      </c>
      <c r="BK121" s="184">
        <f>ROUND(I121*H121,2)</f>
        <v>0</v>
      </c>
      <c r="BL121" s="19" t="s">
        <v>134</v>
      </c>
      <c r="BM121" s="183" t="s">
        <v>1007</v>
      </c>
    </row>
    <row r="122" s="2" customFormat="1" ht="16.5" customHeight="1">
      <c r="A122" s="38"/>
      <c r="B122" s="171"/>
      <c r="C122" s="172" t="s">
        <v>86</v>
      </c>
      <c r="D122" s="172" t="s">
        <v>129</v>
      </c>
      <c r="E122" s="173" t="s">
        <v>1008</v>
      </c>
      <c r="F122" s="174" t="s">
        <v>1009</v>
      </c>
      <c r="G122" s="175" t="s">
        <v>1006</v>
      </c>
      <c r="H122" s="176">
        <v>1</v>
      </c>
      <c r="I122" s="177"/>
      <c r="J122" s="178">
        <f>ROUND(I122*H122,2)</f>
        <v>0</v>
      </c>
      <c r="K122" s="174" t="s">
        <v>1</v>
      </c>
      <c r="L122" s="39"/>
      <c r="M122" s="179" t="s">
        <v>1</v>
      </c>
      <c r="N122" s="180" t="s">
        <v>41</v>
      </c>
      <c r="O122" s="77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3" t="s">
        <v>134</v>
      </c>
      <c r="AT122" s="183" t="s">
        <v>129</v>
      </c>
      <c r="AU122" s="183" t="s">
        <v>86</v>
      </c>
      <c r="AY122" s="19" t="s">
        <v>127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9" t="s">
        <v>84</v>
      </c>
      <c r="BK122" s="184">
        <f>ROUND(I122*H122,2)</f>
        <v>0</v>
      </c>
      <c r="BL122" s="19" t="s">
        <v>134</v>
      </c>
      <c r="BM122" s="183" t="s">
        <v>1010</v>
      </c>
    </row>
    <row r="123" s="2" customFormat="1" ht="16.5" customHeight="1">
      <c r="A123" s="38"/>
      <c r="B123" s="171"/>
      <c r="C123" s="172" t="s">
        <v>152</v>
      </c>
      <c r="D123" s="172" t="s">
        <v>129</v>
      </c>
      <c r="E123" s="173" t="s">
        <v>1011</v>
      </c>
      <c r="F123" s="174" t="s">
        <v>1012</v>
      </c>
      <c r="G123" s="175" t="s">
        <v>1006</v>
      </c>
      <c r="H123" s="176">
        <v>1</v>
      </c>
      <c r="I123" s="177"/>
      <c r="J123" s="178">
        <f>ROUND(I123*H123,2)</f>
        <v>0</v>
      </c>
      <c r="K123" s="174" t="s">
        <v>1</v>
      </c>
      <c r="L123" s="39"/>
      <c r="M123" s="219" t="s">
        <v>1</v>
      </c>
      <c r="N123" s="220" t="s">
        <v>41</v>
      </c>
      <c r="O123" s="221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3" t="s">
        <v>134</v>
      </c>
      <c r="AT123" s="183" t="s">
        <v>129</v>
      </c>
      <c r="AU123" s="183" t="s">
        <v>86</v>
      </c>
      <c r="AY123" s="19" t="s">
        <v>127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9" t="s">
        <v>84</v>
      </c>
      <c r="BK123" s="184">
        <f>ROUND(I123*H123,2)</f>
        <v>0</v>
      </c>
      <c r="BL123" s="19" t="s">
        <v>134</v>
      </c>
      <c r="BM123" s="183" t="s">
        <v>1013</v>
      </c>
    </row>
    <row r="124" s="2" customFormat="1" ht="6.96" customHeight="1">
      <c r="A124" s="38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39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1014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16.5" customHeight="1">
      <c r="B7" s="22"/>
      <c r="C7" s="32" t="s">
        <v>22</v>
      </c>
      <c r="D7" s="69" t="str">
        <f>'Rekapitulace stavby'!AN8</f>
        <v>9. 6. 2022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8"/>
      <c r="B9" s="149"/>
      <c r="C9" s="150" t="s">
        <v>57</v>
      </c>
      <c r="D9" s="151" t="s">
        <v>58</v>
      </c>
      <c r="E9" s="151" t="s">
        <v>114</v>
      </c>
      <c r="F9" s="152" t="s">
        <v>1015</v>
      </c>
      <c r="G9" s="148"/>
      <c r="H9" s="149"/>
    </row>
    <row r="10" s="2" customFormat="1" ht="26.4" customHeight="1">
      <c r="A10" s="38"/>
      <c r="B10" s="39"/>
      <c r="C10" s="233" t="s">
        <v>1016</v>
      </c>
      <c r="D10" s="233" t="s">
        <v>88</v>
      </c>
      <c r="E10" s="38"/>
      <c r="F10" s="38"/>
      <c r="G10" s="38"/>
      <c r="H10" s="39"/>
    </row>
    <row r="11" s="2" customFormat="1" ht="16.8" customHeight="1">
      <c r="A11" s="38"/>
      <c r="B11" s="39"/>
      <c r="C11" s="234" t="s">
        <v>1017</v>
      </c>
      <c r="D11" s="235" t="s">
        <v>292</v>
      </c>
      <c r="E11" s="236" t="s">
        <v>132</v>
      </c>
      <c r="F11" s="237">
        <v>866.346</v>
      </c>
      <c r="G11" s="38"/>
      <c r="H11" s="39"/>
    </row>
    <row r="12" s="2" customFormat="1" ht="16.8" customHeight="1">
      <c r="A12" s="38"/>
      <c r="B12" s="39"/>
      <c r="C12" s="234" t="s">
        <v>291</v>
      </c>
      <c r="D12" s="235" t="s">
        <v>292</v>
      </c>
      <c r="E12" s="236" t="s">
        <v>132</v>
      </c>
      <c r="F12" s="237">
        <v>910.21699999999998</v>
      </c>
      <c r="G12" s="38"/>
      <c r="H12" s="39"/>
    </row>
    <row r="13" s="2" customFormat="1" ht="16.8" customHeight="1">
      <c r="A13" s="38"/>
      <c r="B13" s="39"/>
      <c r="C13" s="238" t="s">
        <v>1</v>
      </c>
      <c r="D13" s="238" t="s">
        <v>372</v>
      </c>
      <c r="E13" s="19" t="s">
        <v>1</v>
      </c>
      <c r="F13" s="239">
        <v>0</v>
      </c>
      <c r="G13" s="38"/>
      <c r="H13" s="39"/>
    </row>
    <row r="14" s="2" customFormat="1" ht="16.8" customHeight="1">
      <c r="A14" s="38"/>
      <c r="B14" s="39"/>
      <c r="C14" s="238" t="s">
        <v>1</v>
      </c>
      <c r="D14" s="238" t="s">
        <v>541</v>
      </c>
      <c r="E14" s="19" t="s">
        <v>1</v>
      </c>
      <c r="F14" s="239">
        <v>336.60000000000002</v>
      </c>
      <c r="G14" s="38"/>
      <c r="H14" s="39"/>
    </row>
    <row r="15" s="2" customFormat="1" ht="16.8" customHeight="1">
      <c r="A15" s="38"/>
      <c r="B15" s="39"/>
      <c r="C15" s="238" t="s">
        <v>1</v>
      </c>
      <c r="D15" s="238" t="s">
        <v>542</v>
      </c>
      <c r="E15" s="19" t="s">
        <v>1</v>
      </c>
      <c r="F15" s="239">
        <v>178.19999999999999</v>
      </c>
      <c r="G15" s="38"/>
      <c r="H15" s="39"/>
    </row>
    <row r="16" s="2" customFormat="1" ht="16.8" customHeight="1">
      <c r="A16" s="38"/>
      <c r="B16" s="39"/>
      <c r="C16" s="238" t="s">
        <v>1</v>
      </c>
      <c r="D16" s="238" t="s">
        <v>376</v>
      </c>
      <c r="E16" s="19" t="s">
        <v>1</v>
      </c>
      <c r="F16" s="239">
        <v>0</v>
      </c>
      <c r="G16" s="38"/>
      <c r="H16" s="39"/>
    </row>
    <row r="17" s="2" customFormat="1" ht="16.8" customHeight="1">
      <c r="A17" s="38"/>
      <c r="B17" s="39"/>
      <c r="C17" s="238" t="s">
        <v>1</v>
      </c>
      <c r="D17" s="238" t="s">
        <v>543</v>
      </c>
      <c r="E17" s="19" t="s">
        <v>1</v>
      </c>
      <c r="F17" s="239">
        <v>298.10000000000002</v>
      </c>
      <c r="G17" s="38"/>
      <c r="H17" s="39"/>
    </row>
    <row r="18" s="2" customFormat="1" ht="16.8" customHeight="1">
      <c r="A18" s="38"/>
      <c r="B18" s="39"/>
      <c r="C18" s="238" t="s">
        <v>1</v>
      </c>
      <c r="D18" s="238" t="s">
        <v>139</v>
      </c>
      <c r="E18" s="19" t="s">
        <v>1</v>
      </c>
      <c r="F18" s="239">
        <v>0</v>
      </c>
      <c r="G18" s="38"/>
      <c r="H18" s="39"/>
    </row>
    <row r="19" s="2" customFormat="1" ht="16.8" customHeight="1">
      <c r="A19" s="38"/>
      <c r="B19" s="39"/>
      <c r="C19" s="238" t="s">
        <v>1</v>
      </c>
      <c r="D19" s="238" t="s">
        <v>544</v>
      </c>
      <c r="E19" s="19" t="s">
        <v>1</v>
      </c>
      <c r="F19" s="239">
        <v>42.372</v>
      </c>
      <c r="G19" s="38"/>
      <c r="H19" s="39"/>
    </row>
    <row r="20" s="2" customFormat="1" ht="16.8" customHeight="1">
      <c r="A20" s="38"/>
      <c r="B20" s="39"/>
      <c r="C20" s="238" t="s">
        <v>1</v>
      </c>
      <c r="D20" s="238" t="s">
        <v>344</v>
      </c>
      <c r="E20" s="19" t="s">
        <v>1</v>
      </c>
      <c r="F20" s="239">
        <v>0</v>
      </c>
      <c r="G20" s="38"/>
      <c r="H20" s="39"/>
    </row>
    <row r="21" s="2" customFormat="1" ht="16.8" customHeight="1">
      <c r="A21" s="38"/>
      <c r="B21" s="39"/>
      <c r="C21" s="238" t="s">
        <v>1</v>
      </c>
      <c r="D21" s="238" t="s">
        <v>545</v>
      </c>
      <c r="E21" s="19" t="s">
        <v>1</v>
      </c>
      <c r="F21" s="239">
        <v>54.945</v>
      </c>
      <c r="G21" s="38"/>
      <c r="H21" s="39"/>
    </row>
    <row r="22" s="2" customFormat="1" ht="16.8" customHeight="1">
      <c r="A22" s="38"/>
      <c r="B22" s="39"/>
      <c r="C22" s="238" t="s">
        <v>291</v>
      </c>
      <c r="D22" s="238" t="s">
        <v>143</v>
      </c>
      <c r="E22" s="19" t="s">
        <v>1</v>
      </c>
      <c r="F22" s="239">
        <v>910.21699999999998</v>
      </c>
      <c r="G22" s="38"/>
      <c r="H22" s="39"/>
    </row>
    <row r="23" s="2" customFormat="1" ht="16.8" customHeight="1">
      <c r="A23" s="38"/>
      <c r="B23" s="39"/>
      <c r="C23" s="240" t="s">
        <v>1018</v>
      </c>
      <c r="D23" s="38"/>
      <c r="E23" s="38"/>
      <c r="F23" s="38"/>
      <c r="G23" s="38"/>
      <c r="H23" s="39"/>
    </row>
    <row r="24" s="2" customFormat="1" ht="16.8" customHeight="1">
      <c r="A24" s="38"/>
      <c r="B24" s="39"/>
      <c r="C24" s="238" t="s">
        <v>538</v>
      </c>
      <c r="D24" s="238" t="s">
        <v>539</v>
      </c>
      <c r="E24" s="19" t="s">
        <v>132</v>
      </c>
      <c r="F24" s="239">
        <v>910.21699999999998</v>
      </c>
      <c r="G24" s="38"/>
      <c r="H24" s="39"/>
    </row>
    <row r="25" s="2" customFormat="1" ht="16.8" customHeight="1">
      <c r="A25" s="38"/>
      <c r="B25" s="39"/>
      <c r="C25" s="238" t="s">
        <v>547</v>
      </c>
      <c r="D25" s="238" t="s">
        <v>548</v>
      </c>
      <c r="E25" s="19" t="s">
        <v>132</v>
      </c>
      <c r="F25" s="239">
        <v>81919.529999999999</v>
      </c>
      <c r="G25" s="38"/>
      <c r="H25" s="39"/>
    </row>
    <row r="26" s="2" customFormat="1" ht="16.8" customHeight="1">
      <c r="A26" s="38"/>
      <c r="B26" s="39"/>
      <c r="C26" s="238" t="s">
        <v>552</v>
      </c>
      <c r="D26" s="238" t="s">
        <v>553</v>
      </c>
      <c r="E26" s="19" t="s">
        <v>132</v>
      </c>
      <c r="F26" s="239">
        <v>910.21699999999998</v>
      </c>
      <c r="G26" s="38"/>
      <c r="H26" s="39"/>
    </row>
    <row r="27" s="2" customFormat="1" ht="16.8" customHeight="1">
      <c r="A27" s="38"/>
      <c r="B27" s="39"/>
      <c r="C27" s="238" t="s">
        <v>556</v>
      </c>
      <c r="D27" s="238" t="s">
        <v>557</v>
      </c>
      <c r="E27" s="19" t="s">
        <v>132</v>
      </c>
      <c r="F27" s="239">
        <v>910.21699999999998</v>
      </c>
      <c r="G27" s="38"/>
      <c r="H27" s="39"/>
    </row>
    <row r="28" s="2" customFormat="1" ht="16.8" customHeight="1">
      <c r="A28" s="38"/>
      <c r="B28" s="39"/>
      <c r="C28" s="238" t="s">
        <v>560</v>
      </c>
      <c r="D28" s="238" t="s">
        <v>561</v>
      </c>
      <c r="E28" s="19" t="s">
        <v>132</v>
      </c>
      <c r="F28" s="239">
        <v>81919.529999999999</v>
      </c>
      <c r="G28" s="38"/>
      <c r="H28" s="39"/>
    </row>
    <row r="29" s="2" customFormat="1" ht="16.8" customHeight="1">
      <c r="A29" s="38"/>
      <c r="B29" s="39"/>
      <c r="C29" s="238" t="s">
        <v>564</v>
      </c>
      <c r="D29" s="238" t="s">
        <v>565</v>
      </c>
      <c r="E29" s="19" t="s">
        <v>132</v>
      </c>
      <c r="F29" s="239">
        <v>910.21699999999998</v>
      </c>
      <c r="G29" s="38"/>
      <c r="H29" s="39"/>
    </row>
    <row r="30" s="2" customFormat="1" ht="26.4" customHeight="1">
      <c r="A30" s="38"/>
      <c r="B30" s="39"/>
      <c r="C30" s="233" t="s">
        <v>1019</v>
      </c>
      <c r="D30" s="233" t="s">
        <v>91</v>
      </c>
      <c r="E30" s="38"/>
      <c r="F30" s="38"/>
      <c r="G30" s="38"/>
      <c r="H30" s="39"/>
    </row>
    <row r="31" s="2" customFormat="1" ht="16.8" customHeight="1">
      <c r="A31" s="38"/>
      <c r="B31" s="39"/>
      <c r="C31" s="234" t="s">
        <v>804</v>
      </c>
      <c r="D31" s="235" t="s">
        <v>805</v>
      </c>
      <c r="E31" s="236" t="s">
        <v>132</v>
      </c>
      <c r="F31" s="237">
        <v>610</v>
      </c>
      <c r="G31" s="38"/>
      <c r="H31" s="39"/>
    </row>
    <row r="32" s="2" customFormat="1" ht="16.8" customHeight="1">
      <c r="A32" s="38"/>
      <c r="B32" s="39"/>
      <c r="C32" s="238" t="s">
        <v>1</v>
      </c>
      <c r="D32" s="238" t="s">
        <v>806</v>
      </c>
      <c r="E32" s="19" t="s">
        <v>1</v>
      </c>
      <c r="F32" s="239">
        <v>610</v>
      </c>
      <c r="G32" s="38"/>
      <c r="H32" s="39"/>
    </row>
    <row r="33" s="2" customFormat="1" ht="16.8" customHeight="1">
      <c r="A33" s="38"/>
      <c r="B33" s="39"/>
      <c r="C33" s="240" t="s">
        <v>1018</v>
      </c>
      <c r="D33" s="38"/>
      <c r="E33" s="38"/>
      <c r="F33" s="38"/>
      <c r="G33" s="38"/>
      <c r="H33" s="39"/>
    </row>
    <row r="34" s="2" customFormat="1" ht="16.8" customHeight="1">
      <c r="A34" s="38"/>
      <c r="B34" s="39"/>
      <c r="C34" s="238" t="s">
        <v>941</v>
      </c>
      <c r="D34" s="238" t="s">
        <v>942</v>
      </c>
      <c r="E34" s="19" t="s">
        <v>132</v>
      </c>
      <c r="F34" s="239">
        <v>610</v>
      </c>
      <c r="G34" s="38"/>
      <c r="H34" s="39"/>
    </row>
    <row r="35" s="2" customFormat="1" ht="16.8" customHeight="1">
      <c r="A35" s="38"/>
      <c r="B35" s="39"/>
      <c r="C35" s="238" t="s">
        <v>944</v>
      </c>
      <c r="D35" s="238" t="s">
        <v>945</v>
      </c>
      <c r="E35" s="19" t="s">
        <v>146</v>
      </c>
      <c r="F35" s="239">
        <v>50.020000000000003</v>
      </c>
      <c r="G35" s="38"/>
      <c r="H35" s="39"/>
    </row>
    <row r="36" s="2" customFormat="1" ht="16.8" customHeight="1">
      <c r="A36" s="38"/>
      <c r="B36" s="39"/>
      <c r="C36" s="234" t="s">
        <v>1020</v>
      </c>
      <c r="D36" s="235" t="s">
        <v>1021</v>
      </c>
      <c r="E36" s="236" t="s">
        <v>132</v>
      </c>
      <c r="F36" s="237">
        <v>610</v>
      </c>
      <c r="G36" s="38"/>
      <c r="H36" s="39"/>
    </row>
    <row r="37" s="2" customFormat="1" ht="16.8" customHeight="1">
      <c r="A37" s="38"/>
      <c r="B37" s="39"/>
      <c r="C37" s="238" t="s">
        <v>1</v>
      </c>
      <c r="D37" s="238" t="s">
        <v>806</v>
      </c>
      <c r="E37" s="19" t="s">
        <v>1</v>
      </c>
      <c r="F37" s="239">
        <v>610</v>
      </c>
      <c r="G37" s="38"/>
      <c r="H37" s="39"/>
    </row>
    <row r="38" s="2" customFormat="1" ht="16.8" customHeight="1">
      <c r="A38" s="38"/>
      <c r="B38" s="39"/>
      <c r="C38" s="234" t="s">
        <v>807</v>
      </c>
      <c r="D38" s="235" t="s">
        <v>808</v>
      </c>
      <c r="E38" s="236" t="s">
        <v>132</v>
      </c>
      <c r="F38" s="237">
        <v>610</v>
      </c>
      <c r="G38" s="38"/>
      <c r="H38" s="39"/>
    </row>
    <row r="39" s="2" customFormat="1" ht="16.8" customHeight="1">
      <c r="A39" s="38"/>
      <c r="B39" s="39"/>
      <c r="C39" s="238" t="s">
        <v>1</v>
      </c>
      <c r="D39" s="238" t="s">
        <v>806</v>
      </c>
      <c r="E39" s="19" t="s">
        <v>1</v>
      </c>
      <c r="F39" s="239">
        <v>610</v>
      </c>
      <c r="G39" s="38"/>
      <c r="H39" s="39"/>
    </row>
    <row r="40" s="2" customFormat="1" ht="16.8" customHeight="1">
      <c r="A40" s="38"/>
      <c r="B40" s="39"/>
      <c r="C40" s="240" t="s">
        <v>1018</v>
      </c>
      <c r="D40" s="38"/>
      <c r="E40" s="38"/>
      <c r="F40" s="38"/>
      <c r="G40" s="38"/>
      <c r="H40" s="39"/>
    </row>
    <row r="41" s="2" customFormat="1" ht="16.8" customHeight="1">
      <c r="A41" s="38"/>
      <c r="B41" s="39"/>
      <c r="C41" s="238" t="s">
        <v>845</v>
      </c>
      <c r="D41" s="238" t="s">
        <v>846</v>
      </c>
      <c r="E41" s="19" t="s">
        <v>132</v>
      </c>
      <c r="F41" s="239">
        <v>610</v>
      </c>
      <c r="G41" s="38"/>
      <c r="H41" s="39"/>
    </row>
    <row r="42" s="2" customFormat="1">
      <c r="A42" s="38"/>
      <c r="B42" s="39"/>
      <c r="C42" s="238" t="s">
        <v>854</v>
      </c>
      <c r="D42" s="238" t="s">
        <v>855</v>
      </c>
      <c r="E42" s="19" t="s">
        <v>132</v>
      </c>
      <c r="F42" s="239">
        <v>500.24000000000001</v>
      </c>
      <c r="G42" s="38"/>
      <c r="H42" s="39"/>
    </row>
    <row r="43" s="2" customFormat="1">
      <c r="A43" s="38"/>
      <c r="B43" s="39"/>
      <c r="C43" s="238" t="s">
        <v>865</v>
      </c>
      <c r="D43" s="238" t="s">
        <v>866</v>
      </c>
      <c r="E43" s="19" t="s">
        <v>132</v>
      </c>
      <c r="F43" s="239">
        <v>61</v>
      </c>
      <c r="G43" s="38"/>
      <c r="H43" s="39"/>
    </row>
    <row r="44" s="2" customFormat="1">
      <c r="A44" s="38"/>
      <c r="B44" s="39"/>
      <c r="C44" s="238" t="s">
        <v>869</v>
      </c>
      <c r="D44" s="238" t="s">
        <v>870</v>
      </c>
      <c r="E44" s="19" t="s">
        <v>132</v>
      </c>
      <c r="F44" s="239">
        <v>61</v>
      </c>
      <c r="G44" s="38"/>
      <c r="H44" s="39"/>
    </row>
    <row r="45" s="2" customFormat="1" ht="16.8" customHeight="1">
      <c r="A45" s="38"/>
      <c r="B45" s="39"/>
      <c r="C45" s="238" t="s">
        <v>872</v>
      </c>
      <c r="D45" s="238" t="s">
        <v>873</v>
      </c>
      <c r="E45" s="19" t="s">
        <v>132</v>
      </c>
      <c r="F45" s="239">
        <v>610</v>
      </c>
      <c r="G45" s="38"/>
      <c r="H45" s="39"/>
    </row>
    <row r="46" s="2" customFormat="1" ht="16.8" customHeight="1">
      <c r="A46" s="38"/>
      <c r="B46" s="39"/>
      <c r="C46" s="238" t="s">
        <v>911</v>
      </c>
      <c r="D46" s="238" t="s">
        <v>912</v>
      </c>
      <c r="E46" s="19" t="s">
        <v>132</v>
      </c>
      <c r="F46" s="239">
        <v>610</v>
      </c>
      <c r="G46" s="38"/>
      <c r="H46" s="39"/>
    </row>
    <row r="47" s="2" customFormat="1" ht="16.8" customHeight="1">
      <c r="A47" s="38"/>
      <c r="B47" s="39"/>
      <c r="C47" s="238" t="s">
        <v>927</v>
      </c>
      <c r="D47" s="238" t="s">
        <v>928</v>
      </c>
      <c r="E47" s="19" t="s">
        <v>132</v>
      </c>
      <c r="F47" s="239">
        <v>610</v>
      </c>
      <c r="G47" s="38"/>
      <c r="H47" s="39"/>
    </row>
    <row r="48" s="2" customFormat="1" ht="16.8" customHeight="1">
      <c r="A48" s="38"/>
      <c r="B48" s="39"/>
      <c r="C48" s="238" t="s">
        <v>860</v>
      </c>
      <c r="D48" s="238" t="s">
        <v>861</v>
      </c>
      <c r="E48" s="19" t="s">
        <v>132</v>
      </c>
      <c r="F48" s="239">
        <v>714.96400000000006</v>
      </c>
      <c r="G48" s="38"/>
      <c r="H48" s="39"/>
    </row>
    <row r="49" s="2" customFormat="1" ht="16.8" customHeight="1">
      <c r="A49" s="38"/>
      <c r="B49" s="39"/>
      <c r="C49" s="238" t="s">
        <v>914</v>
      </c>
      <c r="D49" s="238" t="s">
        <v>915</v>
      </c>
      <c r="E49" s="19" t="s">
        <v>132</v>
      </c>
      <c r="F49" s="239">
        <v>622.20000000000005</v>
      </c>
      <c r="G49" s="38"/>
      <c r="H49" s="39"/>
    </row>
    <row r="50" s="2" customFormat="1" ht="16.8" customHeight="1">
      <c r="A50" s="38"/>
      <c r="B50" s="39"/>
      <c r="C50" s="238" t="s">
        <v>914</v>
      </c>
      <c r="D50" s="238" t="s">
        <v>915</v>
      </c>
      <c r="E50" s="19" t="s">
        <v>132</v>
      </c>
      <c r="F50" s="239">
        <v>622.20000000000005</v>
      </c>
      <c r="G50" s="38"/>
      <c r="H50" s="39"/>
    </row>
    <row r="51" s="2" customFormat="1" ht="16.8" customHeight="1">
      <c r="A51" s="38"/>
      <c r="B51" s="39"/>
      <c r="C51" s="238" t="s">
        <v>875</v>
      </c>
      <c r="D51" s="238" t="s">
        <v>876</v>
      </c>
      <c r="E51" s="19" t="s">
        <v>132</v>
      </c>
      <c r="F51" s="239">
        <v>671</v>
      </c>
      <c r="G51" s="38"/>
      <c r="H51" s="39"/>
    </row>
    <row r="52" s="2" customFormat="1" ht="16.8" customHeight="1">
      <c r="A52" s="38"/>
      <c r="B52" s="39"/>
      <c r="C52" s="238" t="s">
        <v>848</v>
      </c>
      <c r="D52" s="238" t="s">
        <v>849</v>
      </c>
      <c r="E52" s="19" t="s">
        <v>850</v>
      </c>
      <c r="F52" s="239">
        <v>183</v>
      </c>
      <c r="G52" s="38"/>
      <c r="H52" s="39"/>
    </row>
    <row r="53" s="2" customFormat="1" ht="7.44" customHeight="1">
      <c r="A53" s="38"/>
      <c r="B53" s="60"/>
      <c r="C53" s="61"/>
      <c r="D53" s="61"/>
      <c r="E53" s="61"/>
      <c r="F53" s="61"/>
      <c r="G53" s="61"/>
      <c r="H53" s="39"/>
    </row>
    <row r="54" s="2" customFormat="1">
      <c r="A54" s="38"/>
      <c r="B54" s="38"/>
      <c r="C54" s="38"/>
      <c r="D54" s="38"/>
      <c r="E54" s="38"/>
      <c r="F54" s="38"/>
      <c r="G54" s="38"/>
      <c r="H54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Pelešková</dc:creator>
  <cp:lastModifiedBy>Petra Pelešková</cp:lastModifiedBy>
  <dcterms:created xsi:type="dcterms:W3CDTF">2022-09-02T08:45:59Z</dcterms:created>
  <dcterms:modified xsi:type="dcterms:W3CDTF">2022-09-02T08:46:05Z</dcterms:modified>
</cp:coreProperties>
</file>