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SO101 KOMUNIKACE - ..." sheetId="2" r:id="rId2"/>
    <sheet name="102 - SO102 KOMUNIKACE - ..." sheetId="3" r:id="rId3"/>
  </sheets>
  <definedNames>
    <definedName name="_xlnm.Print_Area" localSheetId="0">'Rekapitulace stavby'!$D$4:$AO$76,'Rekapitulace stavby'!$C$82:$AQ$97</definedName>
    <definedName name="_xlnm._FilterDatabase" localSheetId="1" hidden="1">'101 - SO101 KOMUNIKACE - ...'!$C$126:$K$281</definedName>
    <definedName name="_xlnm.Print_Area" localSheetId="1">'101 - SO101 KOMUNIKACE - ...'!$C$4:$J$76,'101 - SO101 KOMUNIKACE - ...'!$C$82:$J$108,'101 - SO101 KOMUNIKACE - ...'!$C$114:$K$281</definedName>
    <definedName name="_xlnm._FilterDatabase" localSheetId="2" hidden="1">'102 - SO102 KOMUNIKACE - ...'!$C$126:$K$240</definedName>
    <definedName name="_xlnm.Print_Area" localSheetId="2">'102 - SO102 KOMUNIKACE - ...'!$C$4:$J$76,'102 - SO102 KOMUNIKACE - ...'!$C$82:$J$108,'102 - SO102 KOMUNIKACE - ...'!$C$114:$K$240</definedName>
    <definedName name="_xlnm.Print_Titles" localSheetId="0">'Rekapitulace stavby'!$92:$92</definedName>
    <definedName name="_xlnm.Print_Titles" localSheetId="1">'101 - SO101 KOMUNIKACE - ...'!$126:$126</definedName>
    <definedName name="_xlnm.Print_Titles" localSheetId="2">'102 - SO102 KOMUNIKACE - ...'!$126:$126</definedName>
  </definedNames>
  <calcPr fullCalcOnLoad="1"/>
</workbook>
</file>

<file path=xl/sharedStrings.xml><?xml version="1.0" encoding="utf-8"?>
<sst xmlns="http://schemas.openxmlformats.org/spreadsheetml/2006/main" count="2761" uniqueCount="465">
  <si>
    <t>Export Komplet</t>
  </si>
  <si>
    <t/>
  </si>
  <si>
    <t>2.0</t>
  </si>
  <si>
    <t>ZAMOK</t>
  </si>
  <si>
    <t>False</t>
  </si>
  <si>
    <t>{8574273b-119e-4aa2-9f7b-c44d7f3ccaa2}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</si>
  <si>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</si>
  <si>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</si>
  <si>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</si>
  <si>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</si>
  <si>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</si>
  <si>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</si>
  <si>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</si>
  <si>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</si>
  <si>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</si>
  <si>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</si>
  <si>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</si>
  <si>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II/145 PETROVICE U SUŠICE - HARTMANICE, OPRAVA</t>
  </si>
  <si>
    <t>KSO:</t>
  </si>
  <si>
    <t>CC-CZ:</t>
  </si>
  <si>
    <t>Místo:</t>
  </si>
  <si>
    <t xml:space="preserve"> </t>
  </si>
  <si>
    <t>Datum:</t>
  </si>
  <si>
    <t>4. 12. 2018</t>
  </si>
  <si>
    <t>Zadavatel:</t>
  </si>
  <si>
    <t>IČ:</t>
  </si>
  <si>
    <t>SÚS PK</t>
  </si>
  <si>
    <t>DIČ:</t>
  </si>
  <si>
    <t>Uchazeč:</t>
  </si>
  <si>
    <t>Vyplň údaj</t>
  </si>
  <si>
    <t>Projektant:</t>
  </si>
  <si>
    <t>Ing. Tomáš Macán</t>
  </si>
  <si>
    <t>True</t>
  </si>
  <si>
    <t>Zpracovatel:</t>
  </si>
  <si>
    <t>MACÁN PROJEKCE DS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</si>
  <si>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</si>
  <si>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</si>
  <si>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</si>
  <si>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</si>
  <si>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</si>
  <si>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</si>
  <si>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</si>
  <si>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</si>
  <si>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</si>
  <si>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</si>
  <si>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</si>
  <si>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</si>
  <si>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</si>
  <si>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</si>
  <si>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</si>
  <si>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</si>
  <si>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</si>
  <si>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</si>
  <si>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</si>
  <si>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</si>
  <si>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</si>
  <si>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</si>
  <si>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</si>
  <si>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</si>
  <si>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</si>
  <si>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</si>
  <si>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</si>
  <si>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</si>
  <si>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</si>
  <si>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</si>
  <si>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</si>
  <si>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</si>
  <si>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</si>
  <si>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</si>
  <si>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</si>
  <si>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</si>
  <si>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</si>
  <si>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</si>
  <si>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</si>
  <si>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</si>
  <si>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</si>
  <si>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</si>
  <si>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</si>
  <si>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</si>
  <si>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</si>
  <si>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</si>
  <si>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</si>
  <si>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SO101 KOMUNIKACE - I.ETAPA</t>
  </si>
  <si>
    <t>STA</t>
  </si>
  <si>
    <t>1</t>
  </si>
  <si>
    <t>{f576d4f4-5240-46b5-a77c-4475ce1e5927}</t>
  </si>
  <si>
    <t>2</t>
  </si>
  <si>
    <t>102</t>
  </si>
  <si>
    <t>SO102 KOMUNIKACE - Ii.ETAPA</t>
  </si>
  <si>
    <t>{01a6e878-0374-402a-98df-591e9783a805}</t>
  </si>
  <si>
    <t>KRYCÍ LIST SOUPISU PRACÍ</t>
  </si>
  <si>
    <t>Objekt:</t>
  </si>
  <si>
    <t>101 - SO101 KOMUNIKACE - I.ETAPA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</si>
  <si>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</si>
  <si>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</si>
  <si>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</si>
  <si>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</si>
  <si>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</si>
  <si>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</si>
  <si>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</si>
  <si>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</si>
  <si>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</si>
  <si>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práce-bourání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</si>
  <si>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</si>
  <si>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</si>
  <si>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</si>
  <si>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</si>
  <si>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</si>
  <si>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</si>
  <si>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</si>
  <si>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</si>
  <si>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</si>
  <si>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</si>
  <si>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</si>
  <si>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</si>
  <si>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</si>
  <si>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</si>
  <si>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</si>
  <si>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</si>
  <si>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</si>
  <si>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</si>
  <si>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</si>
  <si>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</si>
  <si>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</si>
  <si>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</si>
  <si>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</si>
  <si>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</si>
  <si>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113154113</t>
  </si>
  <si>
    <t>Frézování živičného krytu tl 50 mm pruh š 0,5 m pl do 500 m2 bez překážek v trase</t>
  </si>
  <si>
    <t>m2</t>
  </si>
  <si>
    <t>CS ÚRS 2018 01</t>
  </si>
  <si>
    <t>4</t>
  </si>
  <si>
    <t>1452613531</t>
  </si>
  <si>
    <t>PP</t>
  </si>
  <si>
    <t>Frézování živičného podkladu nebo krytu  s naložením na dopravní prostředek plochy do 500 m2 bez překážek v trase pruhu šířky do 0,5 m, tloušťky vrstvy 60 mm</t>
  </si>
  <si>
    <t>P</t>
  </si>
  <si>
    <t>Poznámka k položce:
asfaltový recyklát bude uložen na recyklační skládku</t>
  </si>
  <si>
    <t>VV</t>
  </si>
  <si>
    <t>23395*0,15 'Přepočtené koeficientem množství</t>
  </si>
  <si>
    <t>113154323</t>
  </si>
  <si>
    <t>Frézování živičného krytu tl 50 mm pruh š 1 m pl do 10000 m2 bez překážek v trase</t>
  </si>
  <si>
    <t>1988728775</t>
  </si>
  <si>
    <t>Frézování živičného podkladu nebo krytu  s naložením na dopravní prostředek plochy přes 1 000 do 10 000 m2 bez překážek v trase pruhu šířky do 1 m, tloušťky vrstvy 80 mm</t>
  </si>
  <si>
    <t>1855*1,05 'Přepočtené koeficientem množství</t>
  </si>
  <si>
    <t>3</t>
  </si>
  <si>
    <t>113154324</t>
  </si>
  <si>
    <t>Frézování živičného krytu tl 100 mm pruh š 1 m pl do 10000 m2 bez překážek v trase</t>
  </si>
  <si>
    <t>-922874550</t>
  </si>
  <si>
    <t>Frézování živičného podkladu nebo krytu  s naložením na dopravní prostředek plochy přes 1 000 do 10 000 m2 bez překážek v trase pruhu šířky do 1 m, tloušťky vrstvy 120 mm</t>
  </si>
  <si>
    <t>1020*1,05 'Přepočtené koeficientem množství</t>
  </si>
  <si>
    <t>113154433</t>
  </si>
  <si>
    <t>Frézování živičného krytu tl 50 mm pruh š 2 m pl přes 10000 m2 bez překážek v trase</t>
  </si>
  <si>
    <t>393150187</t>
  </si>
  <si>
    <t>Frézování živičného podkladu nebo krytu  s naložením na dopravní prostředek plochy přes 10 000 m2 bez překážek v trase pruhu šířky do 2 m, tloušťky vrstvy 50 mm</t>
  </si>
  <si>
    <t>Poznámka k položce:
80% objemu asfaltového recyklátu bude odprodáno zhotoviteli
20% objemu asfaltového recyklátu bude přemístěno na recyklační skládku</t>
  </si>
  <si>
    <t>19142*1,05 'Přepočtené koeficientem množství</t>
  </si>
  <si>
    <t>5</t>
  </si>
  <si>
    <t>120901121</t>
  </si>
  <si>
    <t>Bourání zdiva z betonu prostého neprokládaného v odkopávkách nebo prokopávkách ručně</t>
  </si>
  <si>
    <t>m3</t>
  </si>
  <si>
    <t>-464305345</t>
  </si>
  <si>
    <t>Bourání konstrukcí v odkopávkách a prokopávkách, korytech vodotečí, melioračních kanálech - ručně s přemístěním suti na hromady na vzdálenost do 20 m nebo s naložením na dopravní prostředek z betonu prostého neprokládaného</t>
  </si>
  <si>
    <t>Poznámka k položce:
čela propustku</t>
  </si>
  <si>
    <t>0,5*3*2*2</t>
  </si>
  <si>
    <t>6</t>
  </si>
  <si>
    <t>132301201</t>
  </si>
  <si>
    <t>Hloubení rýh š do 2000 mm v hornině tř. 4 objemu do 100 m3</t>
  </si>
  <si>
    <t>1148845834</t>
  </si>
  <si>
    <t>Hloubení zapažených i nezapažených rýh šířky přes 600 do 2 000 mm  s urovnáním dna do předepsaného profilu a spádu v hornině tř. 4 do 100 m3</t>
  </si>
  <si>
    <t>sanace</t>
  </si>
  <si>
    <t>23395*0,05*0,4</t>
  </si>
  <si>
    <t>propustek</t>
  </si>
  <si>
    <t>10*2*2</t>
  </si>
  <si>
    <t>Součet</t>
  </si>
  <si>
    <t>7</t>
  </si>
  <si>
    <t>132301209</t>
  </si>
  <si>
    <t>Příplatek za lepivost k hloubení rýh š do 2000 mm v hornině tř. 4</t>
  </si>
  <si>
    <t>2016327855</t>
  </si>
  <si>
    <t>Hloubení zapažených i nezapažených rýh šířky přes 600 do 2 000 mm  s urovnáním dna do předepsaného profilu a spádu v hornině tř. 4 Příplatek k cenám za lepivost horniny tř. 4</t>
  </si>
  <si>
    <t>8</t>
  </si>
  <si>
    <t>162701104vl</t>
  </si>
  <si>
    <t>Vodorovné přemístění výkopku/sypaniny z horniny tř. 1 až 4 a likvidace v souladu se zákonem o odpadech</t>
  </si>
  <si>
    <t>-539902046</t>
  </si>
  <si>
    <t>507,9</t>
  </si>
  <si>
    <t>9</t>
  </si>
  <si>
    <t>181951102</t>
  </si>
  <si>
    <t>Úprava pláně v hornině tř. 1 až 4 se zhutněním</t>
  </si>
  <si>
    <t>1133203367</t>
  </si>
  <si>
    <t>Úprava pláně vyrovnáním výškových rozdílů  v hornině tř. 1 až 4 se zhutněním</t>
  </si>
  <si>
    <t>23395*0,05 'Přepočtené koeficientem množství</t>
  </si>
  <si>
    <t>Vodorovné konstrukce</t>
  </si>
  <si>
    <t>10</t>
  </si>
  <si>
    <t>452312161</t>
  </si>
  <si>
    <t>Podkladní a zajišťovací konstrukce z betonu prostého v otevřeném výkopu sedlové lože pod potrubí z betonu tř. C 25/30</t>
  </si>
  <si>
    <t>1519093185</t>
  </si>
  <si>
    <t>Poznámka k položce:
lože propustků</t>
  </si>
  <si>
    <t>9,9*0,5</t>
  </si>
  <si>
    <t>11</t>
  </si>
  <si>
    <t>465513156</t>
  </si>
  <si>
    <t>Dlažba svahu u mostních opěr z upraveného lomového žulového kamene s vyspárováním maltou MC 25, šíře spáry 15 mm do betonového lože C 25/30 tloušťky 200 mm, plochy do 10 m2</t>
  </si>
  <si>
    <t>-956889690</t>
  </si>
  <si>
    <t>Komunikace pozemní</t>
  </si>
  <si>
    <t>12</t>
  </si>
  <si>
    <t>564861111</t>
  </si>
  <si>
    <t>Podklad ze štěrkodrtě ŠD tl 200 mm</t>
  </si>
  <si>
    <t>564897740</t>
  </si>
  <si>
    <t>Podklad ze štěrkodrti ŠD  s rozprostřením a zhutněním, po zhutnění tl. 200 mm</t>
  </si>
  <si>
    <t>13</t>
  </si>
  <si>
    <t>564952113</t>
  </si>
  <si>
    <t>Podklad z mechanicky zpevněného kameniva MZK tl 170 mm</t>
  </si>
  <si>
    <t>1936508985</t>
  </si>
  <si>
    <t>Podklad z mechanicky zpevněného kameniva MZK (minerální beton)  s rozprostřením a s hutněním, po zhutnění tl. 170 mm</t>
  </si>
  <si>
    <t>14</t>
  </si>
  <si>
    <t>565145111</t>
  </si>
  <si>
    <t>Asfaltový beton vrstva podkladní ACP 16 (obalované kamenivo střednězrnné - OKS) s rozprostřením a zhutněním v pruhu šířky do 3 m, po zhutnění tl. 60 mm</t>
  </si>
  <si>
    <t>-1691110559</t>
  </si>
  <si>
    <t>569931132</t>
  </si>
  <si>
    <t>Zpevnění krajnic asfaltovým recyklátem tl 100 mm</t>
  </si>
  <si>
    <t>-427292051</t>
  </si>
  <si>
    <t>Zpevnění krajnic nebo komunikací pro pěší  s rozprostřením a zhutněním, po zhutnění asfaltovým recyklátem tl. 100 mm</t>
  </si>
  <si>
    <t>16</t>
  </si>
  <si>
    <t>573231106</t>
  </si>
  <si>
    <t>Postřik živičný spojovací ze silniční emulze v množství 0,30 kg/m2</t>
  </si>
  <si>
    <t>571813034</t>
  </si>
  <si>
    <t>Postřik spojovací PS bez posypu kamenivem ze silniční emulze, v množství 0,30 kg/m2</t>
  </si>
  <si>
    <t>19142+1020+1378+1855</t>
  </si>
  <si>
    <t>17</t>
  </si>
  <si>
    <t>573231108</t>
  </si>
  <si>
    <t>Postřik živičný spojovací ze silniční emulze v množství 0,50 kg/m2</t>
  </si>
  <si>
    <t>486889441</t>
  </si>
  <si>
    <t>Postřik spojovací PS bez posypu kamenivem ze silniční emulze, v množství 0,50 kg/m2</t>
  </si>
  <si>
    <t>19142+1020+1855</t>
  </si>
  <si>
    <t>22017*1,05 'Přepočtené koeficientem množství</t>
  </si>
  <si>
    <t>18</t>
  </si>
  <si>
    <t>577144141</t>
  </si>
  <si>
    <t>Asfaltový beton vrstva obrusná ACO 11 (ABS) tř. I tl 50 mm š přes 3 m z modifikovaného asfaltu</t>
  </si>
  <si>
    <t>-878295432</t>
  </si>
  <si>
    <t>Asfaltový beton vrstva obrusná ACO 11 (ABS)  s rozprostřením a se zhutněním z modifikovaného asfaltu v pruhu šířky přes 3 m tl. 50 mm</t>
  </si>
  <si>
    <t>19</t>
  </si>
  <si>
    <t>577166141</t>
  </si>
  <si>
    <t>Asfaltový beton vrstva ložní ACL 22 (ABVH) tl 70 mm š přes 3 m z modifikovaného asfaltu</t>
  </si>
  <si>
    <t>-2127265058</t>
  </si>
  <si>
    <t>Asfaltový beton vrstva ložní ACL 22 (ABVH)  s rozprostřením a zhutněním z modifikovaného asfaltu, po zhutnění v pruhu šířky přes 3 m, po zhutnění tl. 70 mm</t>
  </si>
  <si>
    <t>20</t>
  </si>
  <si>
    <t>599632111</t>
  </si>
  <si>
    <t>Vyplnění spár dlažby z lomového kamene MC se zatřením</t>
  </si>
  <si>
    <t>-1270224460</t>
  </si>
  <si>
    <t>Vyplnění spár dlažby (přídlažby) z lomového kamene  v jakémkoliv sklonu plochy a jakékoliv tloušťky cementovou maltou se zatřením</t>
  </si>
  <si>
    <t>Ostatní konstrukce a práce-bourání</t>
  </si>
  <si>
    <t>0004vl</t>
  </si>
  <si>
    <t>Sanace zbylých trhlin dle TP 115, na úpravu 1bm trhlin uvažovat plochu textilie 1,5 m2 (přesah na každou stranu 0,75m), jako materiál při opravě trhlin bude použit kompozitní materiál - sklovláknitá mřížovina spojená polypropylénovou plstí, plošná hmotnos</t>
  </si>
  <si>
    <t>m</t>
  </si>
  <si>
    <t>-432300321</t>
  </si>
  <si>
    <t>Sanace zbylých trhlin dle TP 115, na úpravu 1bm trhlin uvažovat plochu textilie 1,5 m2 (přesah na každou stranu 0,75m), jako materiál při opravě trhlin bude použit kompozitní materiál - sklovláknitá mřížovina spojená polypropylénovou plstí, plošná hmotnost 0,35 g/m2, pevnost min 100 kN/m,  rozměr ok 25x25 mm.</t>
  </si>
  <si>
    <t>23395*0,1 'Přepočtené koeficientem množství</t>
  </si>
  <si>
    <t>22</t>
  </si>
  <si>
    <t>911331111</t>
  </si>
  <si>
    <t xml:space="preserve">Silniční svodidlo s osazením sloupků zaberaněním ocelové úroveň zádržnosti N2 vzdálenosti sloupků do 2 m jednostranné včetně náběhů
</t>
  </si>
  <si>
    <t>-1806691020</t>
  </si>
  <si>
    <t xml:space="preserve">Silniční svodidlo s osazením sloupků zaberaněním ocelové úroveň zádržnosti N2 jednostranné včetně náběhů 4,60 m
</t>
  </si>
  <si>
    <t>50+135+55+85</t>
  </si>
  <si>
    <t>23</t>
  </si>
  <si>
    <t>912221111</t>
  </si>
  <si>
    <t>Montáž směrového sloupku silničního ocelového pružného zinkovaného ručním beraněním</t>
  </si>
  <si>
    <t>kus</t>
  </si>
  <si>
    <t>273911301</t>
  </si>
  <si>
    <t>Montáž směrového sloupku  ocelového pružného ručním beraněním silničního</t>
  </si>
  <si>
    <t>24</t>
  </si>
  <si>
    <t>M</t>
  </si>
  <si>
    <t>40445165</t>
  </si>
  <si>
    <t>sloupek směrový silniční ocelový</t>
  </si>
  <si>
    <t>-1696946742</t>
  </si>
  <si>
    <t>25</t>
  </si>
  <si>
    <t>915111111</t>
  </si>
  <si>
    <t>Vodorovné dopravní značení dělící čáry souvislé š 125 mm základní bílá barva</t>
  </si>
  <si>
    <t>-262241623</t>
  </si>
  <si>
    <t>Vodorovné dopravní značení stříkané barvou  dělící čára šířky 125 mm souvislá bílá základní</t>
  </si>
  <si>
    <t>26</t>
  </si>
  <si>
    <t>915211112</t>
  </si>
  <si>
    <t>Vodorovné dopravní značení stříkaným plastem dělící čára šířky 125 mm souvislá bílá retroreflexní</t>
  </si>
  <si>
    <t>-408199862</t>
  </si>
  <si>
    <t>27</t>
  </si>
  <si>
    <t>915211116</t>
  </si>
  <si>
    <t>Vodorovné dopravní značení dělící čáry souvislé š 125 mm retroreflexní žlutý plast</t>
  </si>
  <si>
    <t>993224440</t>
  </si>
  <si>
    <t>Vodorovné dopravní značení stříkaným plastem  dělící čára šířky 125 mm souvislá žlutá retroreflexní</t>
  </si>
  <si>
    <t>12*4</t>
  </si>
  <si>
    <t>28</t>
  </si>
  <si>
    <t>915221112</t>
  </si>
  <si>
    <t>Vodorovné dopravní značení vodící čáry souvislé š 250 mm retroreflexní bílý plast</t>
  </si>
  <si>
    <t>-1558683508</t>
  </si>
  <si>
    <t>Vodorovné dopravní značení stříkaným plastem  vodící čára bílá šířky 250 mm souvislá retroreflexní</t>
  </si>
  <si>
    <t>29</t>
  </si>
  <si>
    <t>915221122</t>
  </si>
  <si>
    <t>Vodorovné dopravní značení stříkaným plastem vodící čára bílá šířky 250 mm přerušovaná retroreflexní</t>
  </si>
  <si>
    <t>-1822297185</t>
  </si>
  <si>
    <t>180+40</t>
  </si>
  <si>
    <t>30</t>
  </si>
  <si>
    <t>915231112</t>
  </si>
  <si>
    <t>Vodorovné dopravní značení stříkaným plastem přechody pro chodce, šipky, symboly nápisy bílé retroreflexní</t>
  </si>
  <si>
    <t>680786315</t>
  </si>
  <si>
    <t>31</t>
  </si>
  <si>
    <t>919112213</t>
  </si>
  <si>
    <t>Řezání spár pro vytvoření komůrky š 10 mm hl 25 mm pro těsnící zálivku v živičném krytu</t>
  </si>
  <si>
    <t>1904056686</t>
  </si>
  <si>
    <t>Řezání dilatačních spár v živičném krytu  vytvoření komůrky pro těsnící zálivku šířky 10 mm, hloubky 25 mm</t>
  </si>
  <si>
    <t>32</t>
  </si>
  <si>
    <t>919122112</t>
  </si>
  <si>
    <t>Těsnění spár zálivkou za tepla pro komůrky š 10 mm hl 25 mm s těsnicím profilem</t>
  </si>
  <si>
    <t>1257890049</t>
  </si>
  <si>
    <t>Utěsnění dilatačních spár zálivkou za tepla  v cementobetonovém nebo živičném krytu včetně adhezního nátěru s těsnicím profilem pod zálivkou, pro komůrky šířky 10 mm, hloubky 25 mm</t>
  </si>
  <si>
    <t>33</t>
  </si>
  <si>
    <t>919441221</t>
  </si>
  <si>
    <t>Čelo propustku ze zdiva z lomového kamene, pro propustek z trub DN 600 až 800 mm</t>
  </si>
  <si>
    <t>-1039586960</t>
  </si>
  <si>
    <t>34</t>
  </si>
  <si>
    <t>919521140</t>
  </si>
  <si>
    <t>Zřízení silničního propustku z trub betonových nebo železobetonových DN 600 mm</t>
  </si>
  <si>
    <t>1683800316</t>
  </si>
  <si>
    <t>35</t>
  </si>
  <si>
    <t>592224100</t>
  </si>
  <si>
    <t>trouba hrdlová přímá železobetonová s integrovaným těsněním  60 x 250 x 10 cm</t>
  </si>
  <si>
    <t>1482866325</t>
  </si>
  <si>
    <t>36</t>
  </si>
  <si>
    <t>919535555</t>
  </si>
  <si>
    <t>Obetonování trubního propustku betonem prostým bez zvýšených nároků na prostředí tř. C 12/15</t>
  </si>
  <si>
    <t>1084179240</t>
  </si>
  <si>
    <t>OBETONOVÁNÍ TRUBNÍCH PROPUSTKŮ</t>
  </si>
  <si>
    <t>10*0,6</t>
  </si>
  <si>
    <t>37</t>
  </si>
  <si>
    <t>919735112</t>
  </si>
  <si>
    <t>Řezání stávajícího živičného krytu hl do 100 mm</t>
  </si>
  <si>
    <t>-2086283792</t>
  </si>
  <si>
    <t>Řezání stávajícího živičného krytu nebo podkladu  hloubky přes 50 do 100 mm</t>
  </si>
  <si>
    <t>38</t>
  </si>
  <si>
    <t>938909611</t>
  </si>
  <si>
    <t>Odstranění nánosu na krajnicích tl do 100 mm</t>
  </si>
  <si>
    <t>-2058301071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</si>
  <si>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</si>
  <si>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39</t>
  </si>
  <si>
    <t>966005311</t>
  </si>
  <si>
    <t>Rozebrání a odstranění silničního svodidla s jednou pásnicí</t>
  </si>
  <si>
    <t>-1795560651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</si>
  <si>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</si>
  <si>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Poznámka k položce:
odstranění náběhů svodidla</t>
  </si>
  <si>
    <t>40</t>
  </si>
  <si>
    <t>966008113</t>
  </si>
  <si>
    <t>Bourání trubního propustku včetně čela s odklizením a uložením vybouraného materiálu na skládku na vzdálenost do 3 m nebo s naložením na dopravní prostředek z trub DN přes 500 do 800 mm</t>
  </si>
  <si>
    <t>672673623</t>
  </si>
  <si>
    <t>997</t>
  </si>
  <si>
    <t>Přesun sutě</t>
  </si>
  <si>
    <t>41</t>
  </si>
  <si>
    <t>997221551-R</t>
  </si>
  <si>
    <t>Vodorovná doprava suti  bez naložení, ale se složením a s hrubým urovnáním ze sypkých materiálů na recyklační skládku</t>
  </si>
  <si>
    <t>t</t>
  </si>
  <si>
    <t>-1660710401</t>
  </si>
  <si>
    <t>42</t>
  </si>
  <si>
    <t>997221551vl</t>
  </si>
  <si>
    <t>Vodorovná doprava suti na skládku a likvidace v souladu se zákonem o odpadech</t>
  </si>
  <si>
    <t>2061511078</t>
  </si>
  <si>
    <t>Poznámka k položce:
čela a konstrukce propustků</t>
  </si>
  <si>
    <t>20,55</t>
  </si>
  <si>
    <t>nános na krajnicích</t>
  </si>
  <si>
    <t>431,93</t>
  </si>
  <si>
    <t>VRN</t>
  </si>
  <si>
    <t>Vedlejší rozpočtové náklady</t>
  </si>
  <si>
    <t>VRN1</t>
  </si>
  <si>
    <t>Průzkumné, geodetické a projektové práce</t>
  </si>
  <si>
    <t>43</t>
  </si>
  <si>
    <t>012203000</t>
  </si>
  <si>
    <t>Průzkumné, geodetické a projektové práce geodetické práce při provádění stavby</t>
  </si>
  <si>
    <t>Ks</t>
  </si>
  <si>
    <t>1024</t>
  </si>
  <si>
    <t>147959540</t>
  </si>
  <si>
    <t>44</t>
  </si>
  <si>
    <t>012303000</t>
  </si>
  <si>
    <t>Průzkumné, geodetické a projektové práce geodetické práce po výstavbě</t>
  </si>
  <si>
    <t>1794980911</t>
  </si>
  <si>
    <t>45</t>
  </si>
  <si>
    <t>013254000</t>
  </si>
  <si>
    <t>Projektové práce, projektové práce dokumentace stavby (výkresová a textová) skutečného provedení stavby</t>
  </si>
  <si>
    <t>513615530</t>
  </si>
  <si>
    <t>VRN3</t>
  </si>
  <si>
    <t>Zařízení staveniště</t>
  </si>
  <si>
    <t>46</t>
  </si>
  <si>
    <t>030001000</t>
  </si>
  <si>
    <t>Zřízení, provoz, demontáž, příprava plochy pro zařízení staveniště, pronájem stavební buňky, oplocení a chemického WC po dobu stavby, uvedení zařízení staveniště do původního stavu</t>
  </si>
  <si>
    <t>757498574</t>
  </si>
  <si>
    <t>47</t>
  </si>
  <si>
    <t>034403000</t>
  </si>
  <si>
    <t>Montáž, demontáž a pronájem dočasných dopravních značek po dobu stavby viz dopravní opatření</t>
  </si>
  <si>
    <t>1155524583</t>
  </si>
  <si>
    <t>VRN4</t>
  </si>
  <si>
    <t>Inženýrská činnost</t>
  </si>
  <si>
    <t>48</t>
  </si>
  <si>
    <t>043103000</t>
  </si>
  <si>
    <t xml:space="preserve">Zajištění a provedení rozborů, atestů, posudků a revizních zpráv nutných pro řádné provedení a dokončení díla </t>
  </si>
  <si>
    <t>-719880360</t>
  </si>
  <si>
    <t>VRN9</t>
  </si>
  <si>
    <t>Ostatní náklady</t>
  </si>
  <si>
    <t>49</t>
  </si>
  <si>
    <t>091504000</t>
  </si>
  <si>
    <t xml:space="preserve">Ostatní náklady související s objektem náklady související s publikační činností:
2 x velkoplošný panel - billboard ve formátu 2,0 x 1,5 m po dobu stavby
</t>
  </si>
  <si>
    <t>1891535295</t>
  </si>
  <si>
    <t>50</t>
  </si>
  <si>
    <t>091504000a</t>
  </si>
  <si>
    <t>Ostatní náklady související s objektem náklady související s publikační činností:1 x pamětní deska min. velikost 300 x 400 mm trvalého charakteru po dokončení stavby</t>
  </si>
  <si>
    <t>503378063</t>
  </si>
  <si>
    <t>102 - SO102 KOMUNIKACE - Ii.ETAPA</t>
  </si>
  <si>
    <t>329215518</t>
  </si>
  <si>
    <t xml:space="preserve">Poznámka k položce:
asfaltový recyklát bude uložen na recyklační skládku
</t>
  </si>
  <si>
    <t>4829*0,15 'Přepočtené koeficientem množství</t>
  </si>
  <si>
    <t>-1545985710</t>
  </si>
  <si>
    <t>4829*1,05 'Přepočtené koeficientem množství</t>
  </si>
  <si>
    <t>Hloubení zapažených i nezapažených rýh šířky přes 600 do 2 000 mm s urovnáním dna do předepsaného profilu a spádu v hornině tř. 4 do 100 m3</t>
  </si>
  <si>
    <t>-90412437</t>
  </si>
  <si>
    <t>11*2*2</t>
  </si>
  <si>
    <t>Hloubení zapažených i nezapažených rýh šířky přes 600 do 2 000 mm s urovnáním dna do předepsaného profilu a spádu v hornině tř. 4 Příplatek k cenám za lepivost horniny tř. 4</t>
  </si>
  <si>
    <t>113359977</t>
  </si>
  <si>
    <t>1199030924</t>
  </si>
  <si>
    <t>1180147376</t>
  </si>
  <si>
    <t>11,3*0,5</t>
  </si>
  <si>
    <t>313759917</t>
  </si>
  <si>
    <t>568284287</t>
  </si>
  <si>
    <t>Zpevnění krajnic nebo komunikací pro pěší s rozprostřením a zhutněním, po zhutnění asfaltovým recyklátem tl. 100 mm</t>
  </si>
  <si>
    <t>-313511896</t>
  </si>
  <si>
    <t>-2122489072</t>
  </si>
  <si>
    <t>4829</t>
  </si>
  <si>
    <t>265401588</t>
  </si>
  <si>
    <t>-1412865665</t>
  </si>
  <si>
    <t>-84317984</t>
  </si>
  <si>
    <t>261661505</t>
  </si>
  <si>
    <t>1587862523</t>
  </si>
  <si>
    <t>4829*0,1 'Přepočtené koeficientem množství</t>
  </si>
  <si>
    <t>Montáž směrového sloupku ocelového pružného ručním beraněním silničního</t>
  </si>
  <si>
    <t>-1948264650</t>
  </si>
  <si>
    <t>1553070429</t>
  </si>
  <si>
    <t>-1915456401</t>
  </si>
  <si>
    <t>-1559899720</t>
  </si>
  <si>
    <t>Řezání dilatačních spár v živičném krytu vytvoření komůrky pro těsnící zálivku šířky 10 mm, hloubky 25 mm</t>
  </si>
  <si>
    <t>-37565578</t>
  </si>
  <si>
    <t>1563327685</t>
  </si>
  <si>
    <t>444668620</t>
  </si>
  <si>
    <t>1995880032</t>
  </si>
  <si>
    <t>-1079771987</t>
  </si>
  <si>
    <t>1323508803</t>
  </si>
  <si>
    <t>11,3*0,6</t>
  </si>
  <si>
    <t>Řezání stávajícího živičného krytu nebo podkladu hloubky přes 50 do 100 mm</t>
  </si>
  <si>
    <t>2045062069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</si>
  <si>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150 mm</t>
  </si>
  <si>
    <t>-914449171</t>
  </si>
  <si>
    <t>71168183</t>
  </si>
  <si>
    <t>11,5</t>
  </si>
  <si>
    <t>-525609061</t>
  </si>
  <si>
    <t>-358004342</t>
  </si>
  <si>
    <t>23,63</t>
  </si>
  <si>
    <t>98,91</t>
  </si>
  <si>
    <t>-968481130</t>
  </si>
  <si>
    <t>1514567237</t>
  </si>
  <si>
    <t>-1937893628</t>
  </si>
  <si>
    <t>-280837245</t>
  </si>
  <si>
    <t>255937420</t>
  </si>
  <si>
    <t>1357645393</t>
  </si>
  <si>
    <t>-912134059</t>
  </si>
  <si>
    <t>1924296824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</si>
</sst>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4018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II/145 PETROVICE U SUŠICE - HARTMANICE, OPRAVA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4. 12. 2018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SÚS PK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 Tomáš Macán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25.6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MACÁN PROJEKCE DS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'101 - SO101 KOMUNIKACE - 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'101 - SO101 KOMUNIKACE - ...'!P127</f>
        <v>0</v>
      </c>
      <c r="AV95" s="128">
        <f>'101 - SO101 KOMUNIKACE - ...'!J33</f>
        <v>0</v>
      </c>
      <c r="AW95" s="128">
        <f>'101 - SO101 KOMUNIKACE - ...'!J34</f>
        <v>0</v>
      </c>
      <c r="AX95" s="128">
        <f>'101 - SO101 KOMUNIKACE - ...'!J35</f>
        <v>0</v>
      </c>
      <c r="AY95" s="128">
        <f>'101 - SO101 KOMUNIKACE - ...'!J36</f>
        <v>0</v>
      </c>
      <c r="AZ95" s="128">
        <f>'101 - SO101 KOMUNIKACE - ...'!F33</f>
        <v>0</v>
      </c>
      <c r="BA95" s="128">
        <f>'101 - SO101 KOMUNIKACE - ...'!F34</f>
        <v>0</v>
      </c>
      <c r="BB95" s="128">
        <f>'101 - SO101 KOMUNIKACE - ...'!F35</f>
        <v>0</v>
      </c>
      <c r="BC95" s="128">
        <f>'101 - SO101 KOMUNIKACE - ...'!F36</f>
        <v>0</v>
      </c>
      <c r="BD95" s="130">
        <f>'101 - SO101 KOMUNIKACE - ...'!F37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'102 - SO102 KOMUNIKACE - 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32">
        <v>0</v>
      </c>
      <c r="AT96" s="133">
        <f>ROUND(SUM(AV96:AW96),2)</f>
        <v>0</v>
      </c>
      <c r="AU96" s="134">
        <f>'102 - SO102 KOMUNIKACE - ...'!P127</f>
        <v>0</v>
      </c>
      <c r="AV96" s="133">
        <f>'102 - SO102 KOMUNIKACE - ...'!J33</f>
        <v>0</v>
      </c>
      <c r="AW96" s="133">
        <f>'102 - SO102 KOMUNIKACE - ...'!J34</f>
        <v>0</v>
      </c>
      <c r="AX96" s="133">
        <f>'102 - SO102 KOMUNIKACE - ...'!J35</f>
        <v>0</v>
      </c>
      <c r="AY96" s="133">
        <f>'102 - SO102 KOMUNIKACE - ...'!J36</f>
        <v>0</v>
      </c>
      <c r="AZ96" s="133">
        <f>'102 - SO102 KOMUNIKACE - ...'!F33</f>
        <v>0</v>
      </c>
      <c r="BA96" s="133">
        <f>'102 - SO102 KOMUNIKACE - ...'!F34</f>
        <v>0</v>
      </c>
      <c r="BB96" s="133">
        <f>'102 - SO102 KOMUNIKACE - ...'!F35</f>
        <v>0</v>
      </c>
      <c r="BC96" s="133">
        <f>'102 - SO102 KOMUNIKACE - ...'!F36</f>
        <v>0</v>
      </c>
      <c r="BD96" s="135">
        <f>'102 - SO102 KOMUNIKACE - ...'!F37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01 - SO101 KOMUNIKACE - ...'!C2" display="/"/>
    <hyperlink ref="A96" location="'102 - SO102 KOMUNIKACE -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90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II/145 PETROVICE U SUŠICE - HARTMANICE, OPRAVA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4. 12. 2018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ROUND((SUM(BE127:BE281)),2)</f>
        <v>0</v>
      </c>
      <c r="G33" s="38"/>
      <c r="H33" s="38"/>
      <c r="I33" s="155">
        <v>0.21</v>
      </c>
      <c r="J33" s="154">
        <f>ROUND(((SUM(BE127:BE281))*I33),2)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ROUND((SUM(BF127:BF281)),2)</f>
        <v>0</v>
      </c>
      <c r="G34" s="38"/>
      <c r="H34" s="38"/>
      <c r="I34" s="155">
        <v>0.15</v>
      </c>
      <c r="J34" s="154">
        <f>ROUND(((SUM(BF127:BF281))*I34),2)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ROUND((SUM(BG127:BG281)),2)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ROUND((SUM(BH127:BH281)),2)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ROUND((SUM(BI127:BI281)),2)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II/145 PETROVICE U SUŠICE - HARTMANICE, OPRAVA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101 - SO101 KOMUNIKACE - I.ETAPA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4. 12. 2018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SÚS PK</v>
      </c>
      <c r="G91" s="40"/>
      <c r="H91" s="40"/>
      <c r="I91" s="32" t="s">
        <v>30</v>
      </c>
      <c r="J91" s="36" t="str">
        <f>E21</f>
        <v>Ing. Tomáš Macán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MACÁN PROJEKCE DS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pans="1:31" s="9" customFormat="1" ht="24.95" customHeight="1">
      <c r="A97" s="9"/>
      <c r="B97" s="179"/>
      <c r="C97" s="180"/>
      <c r="D97" s="181" t="s">
        <v>98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99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100</v>
      </c>
      <c r="E99" s="188"/>
      <c r="F99" s="188"/>
      <c r="G99" s="188"/>
      <c r="H99" s="188"/>
      <c r="I99" s="188"/>
      <c r="J99" s="189">
        <f>J165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101</v>
      </c>
      <c r="E100" s="188"/>
      <c r="F100" s="188"/>
      <c r="G100" s="188"/>
      <c r="H100" s="188"/>
      <c r="I100" s="188"/>
      <c r="J100" s="189">
        <f>J172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102</v>
      </c>
      <c r="E101" s="188"/>
      <c r="F101" s="188"/>
      <c r="G101" s="188"/>
      <c r="H101" s="188"/>
      <c r="I101" s="188"/>
      <c r="J101" s="189">
        <f>J200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103</v>
      </c>
      <c r="E102" s="188"/>
      <c r="F102" s="188"/>
      <c r="G102" s="188"/>
      <c r="H102" s="188"/>
      <c r="I102" s="188"/>
      <c r="J102" s="189">
        <f>J250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104</v>
      </c>
      <c r="E103" s="182"/>
      <c r="F103" s="182"/>
      <c r="G103" s="182"/>
      <c r="H103" s="182"/>
      <c r="I103" s="182"/>
      <c r="J103" s="183">
        <f>J261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105</v>
      </c>
      <c r="E104" s="188"/>
      <c r="F104" s="188"/>
      <c r="G104" s="188"/>
      <c r="H104" s="188"/>
      <c r="I104" s="188"/>
      <c r="J104" s="189">
        <f>J262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106</v>
      </c>
      <c r="E105" s="188"/>
      <c r="F105" s="188"/>
      <c r="G105" s="188"/>
      <c r="H105" s="188"/>
      <c r="I105" s="188"/>
      <c r="J105" s="189">
        <f>J269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107</v>
      </c>
      <c r="E106" s="188"/>
      <c r="F106" s="188"/>
      <c r="G106" s="188"/>
      <c r="H106" s="188"/>
      <c r="I106" s="188"/>
      <c r="J106" s="189">
        <f>J274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108</v>
      </c>
      <c r="E107" s="188"/>
      <c r="F107" s="188"/>
      <c r="G107" s="188"/>
      <c r="H107" s="188"/>
      <c r="I107" s="188"/>
      <c r="J107" s="189">
        <f>J277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109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4" t="str">
        <f>E7</f>
        <v>II/145 PETROVICE U SUŠICE - HARTMANICE, OPRAVA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101 - SO101 KOMUNIKACE - I.ETAPA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 xml:space="preserve"> </v>
      </c>
      <c r="G121" s="40"/>
      <c r="H121" s="40"/>
      <c r="I121" s="32" t="s">
        <v>22</v>
      </c>
      <c r="J121" s="79" t="str">
        <f>IF(J12="","",J12)</f>
        <v>4. 12. 2018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SÚS PK</v>
      </c>
      <c r="G123" s="40"/>
      <c r="H123" s="40"/>
      <c r="I123" s="32" t="s">
        <v>30</v>
      </c>
      <c r="J123" s="36" t="str">
        <f>E21</f>
        <v>Ing. Tomáš Macán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>MACÁN PROJEKCE DS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1"/>
      <c r="B126" s="192"/>
      <c r="C126" s="193" t="s">
        <v>110</v>
      </c>
      <c r="D126" s="194" t="s">
        <v>61</v>
      </c>
      <c r="E126" s="194" t="s">
        <v>57</v>
      </c>
      <c r="F126" s="194" t="s">
        <v>58</v>
      </c>
      <c r="G126" s="194" t="s">
        <v>111</v>
      </c>
      <c r="H126" s="194" t="s">
        <v>112</v>
      </c>
      <c r="I126" s="194" t="s">
        <v>113</v>
      </c>
      <c r="J126" s="194" t="s">
        <v>95</v>
      </c>
      <c r="K126" s="195" t="s">
        <v>114</v>
      </c>
      <c r="L126" s="196"/>
      <c r="M126" s="100" t="s">
        <v>1</v>
      </c>
      <c r="N126" s="101" t="s">
        <v>40</v>
      </c>
      <c r="O126" s="101" t="s">
        <v>115</v>
      </c>
      <c r="P126" s="101" t="s">
        <v>116</v>
      </c>
      <c r="Q126" s="101" t="s">
        <v>117</v>
      </c>
      <c r="R126" s="101" t="s">
        <v>118</v>
      </c>
      <c r="S126" s="101" t="s">
        <v>119</v>
      </c>
      <c r="T126" s="102" t="s">
        <v>120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8"/>
      <c r="B127" s="39"/>
      <c r="C127" s="107" t="s">
        <v>121</v>
      </c>
      <c r="D127" s="40"/>
      <c r="E127" s="40"/>
      <c r="F127" s="40"/>
      <c r="G127" s="40"/>
      <c r="H127" s="40"/>
      <c r="I127" s="40"/>
      <c r="J127" s="197">
        <f>BK127</f>
        <v>0</v>
      </c>
      <c r="K127" s="40"/>
      <c r="L127" s="44"/>
      <c r="M127" s="103"/>
      <c r="N127" s="198"/>
      <c r="O127" s="104"/>
      <c r="P127" s="199">
        <f>P128+P261</f>
        <v>0</v>
      </c>
      <c r="Q127" s="104"/>
      <c r="R127" s="199">
        <f>R128+R261</f>
        <v>863.1936945</v>
      </c>
      <c r="S127" s="104"/>
      <c r="T127" s="200">
        <f>T128+T261</f>
        <v>3998.2548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97</v>
      </c>
      <c r="BK127" s="201">
        <f>BK128+BK261</f>
        <v>0</v>
      </c>
    </row>
    <row r="128" spans="1:63" s="12" customFormat="1" ht="25.9" customHeight="1">
      <c r="A128" s="12"/>
      <c r="B128" s="202"/>
      <c r="C128" s="203"/>
      <c r="D128" s="204" t="s">
        <v>75</v>
      </c>
      <c r="E128" s="205" t="s">
        <v>122</v>
      </c>
      <c r="F128" s="205" t="s">
        <v>123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P129+P165+P172+P200+P250</f>
        <v>0</v>
      </c>
      <c r="Q128" s="210"/>
      <c r="R128" s="211">
        <f>R129+R165+R172+R200+R250</f>
        <v>863.1936945</v>
      </c>
      <c r="S128" s="210"/>
      <c r="T128" s="212">
        <f>T129+T165+T172+T200+T250</f>
        <v>3998.2548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84</v>
      </c>
      <c r="AT128" s="214" t="s">
        <v>75</v>
      </c>
      <c r="AU128" s="214" t="s">
        <v>76</v>
      </c>
      <c r="AY128" s="213" t="s">
        <v>124</v>
      </c>
      <c r="BK128" s="215">
        <f>BK129+BK165+BK172+BK200+BK250</f>
        <v>0</v>
      </c>
    </row>
    <row r="129" spans="1:63" s="12" customFormat="1" ht="22.8" customHeight="1">
      <c r="A129" s="12"/>
      <c r="B129" s="202"/>
      <c r="C129" s="203"/>
      <c r="D129" s="204" t="s">
        <v>75</v>
      </c>
      <c r="E129" s="216" t="s">
        <v>84</v>
      </c>
      <c r="F129" s="216" t="s">
        <v>125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SUM(P130:P164)</f>
        <v>0</v>
      </c>
      <c r="Q129" s="210"/>
      <c r="R129" s="211">
        <f>SUM(R130:R164)</f>
        <v>1.7410845</v>
      </c>
      <c r="S129" s="210"/>
      <c r="T129" s="212">
        <f>SUM(T130:T164)</f>
        <v>3545.3568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84</v>
      </c>
      <c r="AT129" s="214" t="s">
        <v>75</v>
      </c>
      <c r="AU129" s="214" t="s">
        <v>84</v>
      </c>
      <c r="AY129" s="213" t="s">
        <v>124</v>
      </c>
      <c r="BK129" s="215">
        <f>SUM(BK130:BK164)</f>
        <v>0</v>
      </c>
    </row>
    <row r="130" spans="1:65" s="2" customFormat="1" ht="24.15" customHeight="1">
      <c r="A130" s="38"/>
      <c r="B130" s="39"/>
      <c r="C130" s="218" t="s">
        <v>84</v>
      </c>
      <c r="D130" s="218" t="s">
        <v>126</v>
      </c>
      <c r="E130" s="219" t="s">
        <v>127</v>
      </c>
      <c r="F130" s="220" t="s">
        <v>128</v>
      </c>
      <c r="G130" s="221" t="s">
        <v>129</v>
      </c>
      <c r="H130" s="222">
        <v>3509.25</v>
      </c>
      <c r="I130" s="223"/>
      <c r="J130" s="224">
        <f>ROUND(I130*H130,2)</f>
        <v>0</v>
      </c>
      <c r="K130" s="220" t="s">
        <v>130</v>
      </c>
      <c r="L130" s="44"/>
      <c r="M130" s="225" t="s">
        <v>1</v>
      </c>
      <c r="N130" s="226" t="s">
        <v>41</v>
      </c>
      <c r="O130" s="91"/>
      <c r="P130" s="227">
        <f>O130*H130</f>
        <v>0</v>
      </c>
      <c r="Q130" s="227">
        <v>4E-05</v>
      </c>
      <c r="R130" s="227">
        <f>Q130*H130</f>
        <v>0.14037000000000002</v>
      </c>
      <c r="S130" s="227">
        <v>0.128</v>
      </c>
      <c r="T130" s="228">
        <f>S130*H130</f>
        <v>449.184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131</v>
      </c>
      <c r="AT130" s="229" t="s">
        <v>126</v>
      </c>
      <c r="AU130" s="229" t="s">
        <v>86</v>
      </c>
      <c r="AY130" s="17" t="s">
        <v>124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84</v>
      </c>
      <c r="BK130" s="230">
        <f>ROUND(I130*H130,2)</f>
        <v>0</v>
      </c>
      <c r="BL130" s="17" t="s">
        <v>131</v>
      </c>
      <c r="BM130" s="229" t="s">
        <v>132</v>
      </c>
    </row>
    <row r="131" spans="1:47" s="2" customFormat="1" ht="12">
      <c r="A131" s="38"/>
      <c r="B131" s="39"/>
      <c r="C131" s="40"/>
      <c r="D131" s="231" t="s">
        <v>133</v>
      </c>
      <c r="E131" s="40"/>
      <c r="F131" s="232" t="s">
        <v>134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133</v>
      </c>
      <c r="AU131" s="17" t="s">
        <v>86</v>
      </c>
    </row>
    <row r="132" spans="1:47" s="2" customFormat="1" ht="12">
      <c r="A132" s="38"/>
      <c r="B132" s="39"/>
      <c r="C132" s="40"/>
      <c r="D132" s="231" t="s">
        <v>135</v>
      </c>
      <c r="E132" s="40"/>
      <c r="F132" s="236" t="s">
        <v>136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135</v>
      </c>
      <c r="AU132" s="17" t="s">
        <v>86</v>
      </c>
    </row>
    <row r="133" spans="1:51" s="13" customFormat="1" ht="12">
      <c r="A133" s="13"/>
      <c r="B133" s="237"/>
      <c r="C133" s="238"/>
      <c r="D133" s="231" t="s">
        <v>137</v>
      </c>
      <c r="E133" s="238"/>
      <c r="F133" s="239" t="s">
        <v>138</v>
      </c>
      <c r="G133" s="238"/>
      <c r="H133" s="240">
        <v>3509.25</v>
      </c>
      <c r="I133" s="241"/>
      <c r="J133" s="238"/>
      <c r="K133" s="238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137</v>
      </c>
      <c r="AU133" s="246" t="s">
        <v>86</v>
      </c>
      <c r="AV133" s="13" t="s">
        <v>86</v>
      </c>
      <c r="AW133" s="13" t="s">
        <v>4</v>
      </c>
      <c r="AX133" s="13" t="s">
        <v>84</v>
      </c>
      <c r="AY133" s="246" t="s">
        <v>124</v>
      </c>
    </row>
    <row r="134" spans="1:65" s="2" customFormat="1" ht="24.15" customHeight="1">
      <c r="A134" s="38"/>
      <c r="B134" s="39"/>
      <c r="C134" s="218" t="s">
        <v>86</v>
      </c>
      <c r="D134" s="218" t="s">
        <v>126</v>
      </c>
      <c r="E134" s="219" t="s">
        <v>139</v>
      </c>
      <c r="F134" s="220" t="s">
        <v>140</v>
      </c>
      <c r="G134" s="221" t="s">
        <v>129</v>
      </c>
      <c r="H134" s="222">
        <v>1947.75</v>
      </c>
      <c r="I134" s="223"/>
      <c r="J134" s="224">
        <f>ROUND(I134*H134,2)</f>
        <v>0</v>
      </c>
      <c r="K134" s="220" t="s">
        <v>130</v>
      </c>
      <c r="L134" s="44"/>
      <c r="M134" s="225" t="s">
        <v>1</v>
      </c>
      <c r="N134" s="226" t="s">
        <v>41</v>
      </c>
      <c r="O134" s="91"/>
      <c r="P134" s="227">
        <f>O134*H134</f>
        <v>0</v>
      </c>
      <c r="Q134" s="227">
        <v>5E-05</v>
      </c>
      <c r="R134" s="227">
        <f>Q134*H134</f>
        <v>0.0973875</v>
      </c>
      <c r="S134" s="227">
        <v>0.128</v>
      </c>
      <c r="T134" s="228">
        <f>S134*H134</f>
        <v>249.312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131</v>
      </c>
      <c r="AT134" s="229" t="s">
        <v>126</v>
      </c>
      <c r="AU134" s="229" t="s">
        <v>86</v>
      </c>
      <c r="AY134" s="17" t="s">
        <v>124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84</v>
      </c>
      <c r="BK134" s="230">
        <f>ROUND(I134*H134,2)</f>
        <v>0</v>
      </c>
      <c r="BL134" s="17" t="s">
        <v>131</v>
      </c>
      <c r="BM134" s="229" t="s">
        <v>141</v>
      </c>
    </row>
    <row r="135" spans="1:47" s="2" customFormat="1" ht="12">
      <c r="A135" s="38"/>
      <c r="B135" s="39"/>
      <c r="C135" s="40"/>
      <c r="D135" s="231" t="s">
        <v>133</v>
      </c>
      <c r="E135" s="40"/>
      <c r="F135" s="232" t="s">
        <v>142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133</v>
      </c>
      <c r="AU135" s="17" t="s">
        <v>86</v>
      </c>
    </row>
    <row r="136" spans="1:47" s="2" customFormat="1" ht="12">
      <c r="A136" s="38"/>
      <c r="B136" s="39"/>
      <c r="C136" s="40"/>
      <c r="D136" s="231" t="s">
        <v>135</v>
      </c>
      <c r="E136" s="40"/>
      <c r="F136" s="236" t="s">
        <v>136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135</v>
      </c>
      <c r="AU136" s="17" t="s">
        <v>86</v>
      </c>
    </row>
    <row r="137" spans="1:51" s="13" customFormat="1" ht="12">
      <c r="A137" s="13"/>
      <c r="B137" s="237"/>
      <c r="C137" s="238"/>
      <c r="D137" s="231" t="s">
        <v>137</v>
      </c>
      <c r="E137" s="238"/>
      <c r="F137" s="239" t="s">
        <v>143</v>
      </c>
      <c r="G137" s="238"/>
      <c r="H137" s="240">
        <v>1947.75</v>
      </c>
      <c r="I137" s="241"/>
      <c r="J137" s="238"/>
      <c r="K137" s="238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137</v>
      </c>
      <c r="AU137" s="246" t="s">
        <v>86</v>
      </c>
      <c r="AV137" s="13" t="s">
        <v>86</v>
      </c>
      <c r="AW137" s="13" t="s">
        <v>4</v>
      </c>
      <c r="AX137" s="13" t="s">
        <v>84</v>
      </c>
      <c r="AY137" s="246" t="s">
        <v>124</v>
      </c>
    </row>
    <row r="138" spans="1:65" s="2" customFormat="1" ht="24.15" customHeight="1">
      <c r="A138" s="38"/>
      <c r="B138" s="39"/>
      <c r="C138" s="218" t="s">
        <v>144</v>
      </c>
      <c r="D138" s="218" t="s">
        <v>126</v>
      </c>
      <c r="E138" s="219" t="s">
        <v>145</v>
      </c>
      <c r="F138" s="220" t="s">
        <v>146</v>
      </c>
      <c r="G138" s="221" t="s">
        <v>129</v>
      </c>
      <c r="H138" s="222">
        <v>1071</v>
      </c>
      <c r="I138" s="223"/>
      <c r="J138" s="224">
        <f>ROUND(I138*H138,2)</f>
        <v>0</v>
      </c>
      <c r="K138" s="220" t="s">
        <v>130</v>
      </c>
      <c r="L138" s="44"/>
      <c r="M138" s="225" t="s">
        <v>1</v>
      </c>
      <c r="N138" s="226" t="s">
        <v>41</v>
      </c>
      <c r="O138" s="91"/>
      <c r="P138" s="227">
        <f>O138*H138</f>
        <v>0</v>
      </c>
      <c r="Q138" s="227">
        <v>9E-05</v>
      </c>
      <c r="R138" s="227">
        <f>Q138*H138</f>
        <v>0.09639</v>
      </c>
      <c r="S138" s="227">
        <v>0.256</v>
      </c>
      <c r="T138" s="228">
        <f>S138*H138</f>
        <v>274.176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131</v>
      </c>
      <c r="AT138" s="229" t="s">
        <v>126</v>
      </c>
      <c r="AU138" s="229" t="s">
        <v>86</v>
      </c>
      <c r="AY138" s="17" t="s">
        <v>124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84</v>
      </c>
      <c r="BK138" s="230">
        <f>ROUND(I138*H138,2)</f>
        <v>0</v>
      </c>
      <c r="BL138" s="17" t="s">
        <v>131</v>
      </c>
      <c r="BM138" s="229" t="s">
        <v>147</v>
      </c>
    </row>
    <row r="139" spans="1:47" s="2" customFormat="1" ht="12">
      <c r="A139" s="38"/>
      <c r="B139" s="39"/>
      <c r="C139" s="40"/>
      <c r="D139" s="231" t="s">
        <v>133</v>
      </c>
      <c r="E139" s="40"/>
      <c r="F139" s="232" t="s">
        <v>148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133</v>
      </c>
      <c r="AU139" s="17" t="s">
        <v>86</v>
      </c>
    </row>
    <row r="140" spans="1:47" s="2" customFormat="1" ht="12">
      <c r="A140" s="38"/>
      <c r="B140" s="39"/>
      <c r="C140" s="40"/>
      <c r="D140" s="231" t="s">
        <v>135</v>
      </c>
      <c r="E140" s="40"/>
      <c r="F140" s="236" t="s">
        <v>136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135</v>
      </c>
      <c r="AU140" s="17" t="s">
        <v>86</v>
      </c>
    </row>
    <row r="141" spans="1:51" s="13" customFormat="1" ht="12">
      <c r="A141" s="13"/>
      <c r="B141" s="237"/>
      <c r="C141" s="238"/>
      <c r="D141" s="231" t="s">
        <v>137</v>
      </c>
      <c r="E141" s="238"/>
      <c r="F141" s="239" t="s">
        <v>149</v>
      </c>
      <c r="G141" s="238"/>
      <c r="H141" s="240">
        <v>1071</v>
      </c>
      <c r="I141" s="241"/>
      <c r="J141" s="238"/>
      <c r="K141" s="238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137</v>
      </c>
      <c r="AU141" s="246" t="s">
        <v>86</v>
      </c>
      <c r="AV141" s="13" t="s">
        <v>86</v>
      </c>
      <c r="AW141" s="13" t="s">
        <v>4</v>
      </c>
      <c r="AX141" s="13" t="s">
        <v>84</v>
      </c>
      <c r="AY141" s="246" t="s">
        <v>124</v>
      </c>
    </row>
    <row r="142" spans="1:65" s="2" customFormat="1" ht="24.15" customHeight="1">
      <c r="A142" s="38"/>
      <c r="B142" s="39"/>
      <c r="C142" s="218" t="s">
        <v>131</v>
      </c>
      <c r="D142" s="218" t="s">
        <v>126</v>
      </c>
      <c r="E142" s="219" t="s">
        <v>150</v>
      </c>
      <c r="F142" s="220" t="s">
        <v>151</v>
      </c>
      <c r="G142" s="221" t="s">
        <v>129</v>
      </c>
      <c r="H142" s="222">
        <v>20099.1</v>
      </c>
      <c r="I142" s="223"/>
      <c r="J142" s="224">
        <f>ROUND(I142*H142,2)</f>
        <v>0</v>
      </c>
      <c r="K142" s="220" t="s">
        <v>130</v>
      </c>
      <c r="L142" s="44"/>
      <c r="M142" s="225" t="s">
        <v>1</v>
      </c>
      <c r="N142" s="226" t="s">
        <v>41</v>
      </c>
      <c r="O142" s="91"/>
      <c r="P142" s="227">
        <f>O142*H142</f>
        <v>0</v>
      </c>
      <c r="Q142" s="227">
        <v>7E-05</v>
      </c>
      <c r="R142" s="227">
        <f>Q142*H142</f>
        <v>1.4069369999999999</v>
      </c>
      <c r="S142" s="227">
        <v>0.128</v>
      </c>
      <c r="T142" s="228">
        <f>S142*H142</f>
        <v>2572.6848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131</v>
      </c>
      <c r="AT142" s="229" t="s">
        <v>126</v>
      </c>
      <c r="AU142" s="229" t="s">
        <v>86</v>
      </c>
      <c r="AY142" s="17" t="s">
        <v>124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84</v>
      </c>
      <c r="BK142" s="230">
        <f>ROUND(I142*H142,2)</f>
        <v>0</v>
      </c>
      <c r="BL142" s="17" t="s">
        <v>131</v>
      </c>
      <c r="BM142" s="229" t="s">
        <v>152</v>
      </c>
    </row>
    <row r="143" spans="1:47" s="2" customFormat="1" ht="12">
      <c r="A143" s="38"/>
      <c r="B143" s="39"/>
      <c r="C143" s="40"/>
      <c r="D143" s="231" t="s">
        <v>133</v>
      </c>
      <c r="E143" s="40"/>
      <c r="F143" s="232" t="s">
        <v>153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133</v>
      </c>
      <c r="AU143" s="17" t="s">
        <v>86</v>
      </c>
    </row>
    <row r="144" spans="1:47" s="2" customFormat="1" ht="12">
      <c r="A144" s="38"/>
      <c r="B144" s="39"/>
      <c r="C144" s="40"/>
      <c r="D144" s="231" t="s">
        <v>135</v>
      </c>
      <c r="E144" s="40"/>
      <c r="F144" s="236" t="s">
        <v>154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135</v>
      </c>
      <c r="AU144" s="17" t="s">
        <v>86</v>
      </c>
    </row>
    <row r="145" spans="1:51" s="13" customFormat="1" ht="12">
      <c r="A145" s="13"/>
      <c r="B145" s="237"/>
      <c r="C145" s="238"/>
      <c r="D145" s="231" t="s">
        <v>137</v>
      </c>
      <c r="E145" s="238"/>
      <c r="F145" s="239" t="s">
        <v>155</v>
      </c>
      <c r="G145" s="238"/>
      <c r="H145" s="240">
        <v>20099.1</v>
      </c>
      <c r="I145" s="241"/>
      <c r="J145" s="238"/>
      <c r="K145" s="238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137</v>
      </c>
      <c r="AU145" s="246" t="s">
        <v>86</v>
      </c>
      <c r="AV145" s="13" t="s">
        <v>86</v>
      </c>
      <c r="AW145" s="13" t="s">
        <v>4</v>
      </c>
      <c r="AX145" s="13" t="s">
        <v>84</v>
      </c>
      <c r="AY145" s="246" t="s">
        <v>124</v>
      </c>
    </row>
    <row r="146" spans="1:65" s="2" customFormat="1" ht="24.15" customHeight="1">
      <c r="A146" s="38"/>
      <c r="B146" s="39"/>
      <c r="C146" s="218" t="s">
        <v>156</v>
      </c>
      <c r="D146" s="218" t="s">
        <v>126</v>
      </c>
      <c r="E146" s="219" t="s">
        <v>157</v>
      </c>
      <c r="F146" s="220" t="s">
        <v>158</v>
      </c>
      <c r="G146" s="221" t="s">
        <v>159</v>
      </c>
      <c r="H146" s="222">
        <v>6</v>
      </c>
      <c r="I146" s="223"/>
      <c r="J146" s="224">
        <f>ROUND(I146*H146,2)</f>
        <v>0</v>
      </c>
      <c r="K146" s="220" t="s">
        <v>130</v>
      </c>
      <c r="L146" s="44"/>
      <c r="M146" s="225" t="s">
        <v>1</v>
      </c>
      <c r="N146" s="226" t="s">
        <v>41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131</v>
      </c>
      <c r="AT146" s="229" t="s">
        <v>126</v>
      </c>
      <c r="AU146" s="229" t="s">
        <v>86</v>
      </c>
      <c r="AY146" s="17" t="s">
        <v>124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84</v>
      </c>
      <c r="BK146" s="230">
        <f>ROUND(I146*H146,2)</f>
        <v>0</v>
      </c>
      <c r="BL146" s="17" t="s">
        <v>131</v>
      </c>
      <c r="BM146" s="229" t="s">
        <v>160</v>
      </c>
    </row>
    <row r="147" spans="1:47" s="2" customFormat="1" ht="12">
      <c r="A147" s="38"/>
      <c r="B147" s="39"/>
      <c r="C147" s="40"/>
      <c r="D147" s="231" t="s">
        <v>133</v>
      </c>
      <c r="E147" s="40"/>
      <c r="F147" s="232" t="s">
        <v>161</v>
      </c>
      <c r="G147" s="40"/>
      <c r="H147" s="40"/>
      <c r="I147" s="233"/>
      <c r="J147" s="40"/>
      <c r="K147" s="40"/>
      <c r="L147" s="44"/>
      <c r="M147" s="234"/>
      <c r="N147" s="23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133</v>
      </c>
      <c r="AU147" s="17" t="s">
        <v>86</v>
      </c>
    </row>
    <row r="148" spans="1:47" s="2" customFormat="1" ht="12">
      <c r="A148" s="38"/>
      <c r="B148" s="39"/>
      <c r="C148" s="40"/>
      <c r="D148" s="231" t="s">
        <v>135</v>
      </c>
      <c r="E148" s="40"/>
      <c r="F148" s="236" t="s">
        <v>162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135</v>
      </c>
      <c r="AU148" s="17" t="s">
        <v>86</v>
      </c>
    </row>
    <row r="149" spans="1:51" s="13" customFormat="1" ht="12">
      <c r="A149" s="13"/>
      <c r="B149" s="237"/>
      <c r="C149" s="238"/>
      <c r="D149" s="231" t="s">
        <v>137</v>
      </c>
      <c r="E149" s="247" t="s">
        <v>1</v>
      </c>
      <c r="F149" s="239" t="s">
        <v>163</v>
      </c>
      <c r="G149" s="238"/>
      <c r="H149" s="240">
        <v>6</v>
      </c>
      <c r="I149" s="241"/>
      <c r="J149" s="238"/>
      <c r="K149" s="238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137</v>
      </c>
      <c r="AU149" s="246" t="s">
        <v>86</v>
      </c>
      <c r="AV149" s="13" t="s">
        <v>86</v>
      </c>
      <c r="AW149" s="13" t="s">
        <v>32</v>
      </c>
      <c r="AX149" s="13" t="s">
        <v>84</v>
      </c>
      <c r="AY149" s="246" t="s">
        <v>124</v>
      </c>
    </row>
    <row r="150" spans="1:65" s="2" customFormat="1" ht="24.15" customHeight="1">
      <c r="A150" s="38"/>
      <c r="B150" s="39"/>
      <c r="C150" s="218" t="s">
        <v>164</v>
      </c>
      <c r="D150" s="218" t="s">
        <v>126</v>
      </c>
      <c r="E150" s="219" t="s">
        <v>165</v>
      </c>
      <c r="F150" s="220" t="s">
        <v>166</v>
      </c>
      <c r="G150" s="221" t="s">
        <v>159</v>
      </c>
      <c r="H150" s="222">
        <v>507.9</v>
      </c>
      <c r="I150" s="223"/>
      <c r="J150" s="224">
        <f>ROUND(I150*H150,2)</f>
        <v>0</v>
      </c>
      <c r="K150" s="220" t="s">
        <v>130</v>
      </c>
      <c r="L150" s="44"/>
      <c r="M150" s="225" t="s">
        <v>1</v>
      </c>
      <c r="N150" s="226" t="s">
        <v>41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131</v>
      </c>
      <c r="AT150" s="229" t="s">
        <v>126</v>
      </c>
      <c r="AU150" s="229" t="s">
        <v>86</v>
      </c>
      <c r="AY150" s="17" t="s">
        <v>124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84</v>
      </c>
      <c r="BK150" s="230">
        <f>ROUND(I150*H150,2)</f>
        <v>0</v>
      </c>
      <c r="BL150" s="17" t="s">
        <v>131</v>
      </c>
      <c r="BM150" s="229" t="s">
        <v>167</v>
      </c>
    </row>
    <row r="151" spans="1:47" s="2" customFormat="1" ht="12">
      <c r="A151" s="38"/>
      <c r="B151" s="39"/>
      <c r="C151" s="40"/>
      <c r="D151" s="231" t="s">
        <v>133</v>
      </c>
      <c r="E151" s="40"/>
      <c r="F151" s="232" t="s">
        <v>168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133</v>
      </c>
      <c r="AU151" s="17" t="s">
        <v>86</v>
      </c>
    </row>
    <row r="152" spans="1:51" s="14" customFormat="1" ht="12">
      <c r="A152" s="14"/>
      <c r="B152" s="248"/>
      <c r="C152" s="249"/>
      <c r="D152" s="231" t="s">
        <v>137</v>
      </c>
      <c r="E152" s="250" t="s">
        <v>1</v>
      </c>
      <c r="F152" s="251" t="s">
        <v>169</v>
      </c>
      <c r="G152" s="249"/>
      <c r="H152" s="250" t="s">
        <v>1</v>
      </c>
      <c r="I152" s="252"/>
      <c r="J152" s="249"/>
      <c r="K152" s="249"/>
      <c r="L152" s="253"/>
      <c r="M152" s="254"/>
      <c r="N152" s="255"/>
      <c r="O152" s="255"/>
      <c r="P152" s="255"/>
      <c r="Q152" s="255"/>
      <c r="R152" s="255"/>
      <c r="S152" s="255"/>
      <c r="T152" s="25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7" t="s">
        <v>137</v>
      </c>
      <c r="AU152" s="257" t="s">
        <v>86</v>
      </c>
      <c r="AV152" s="14" t="s">
        <v>84</v>
      </c>
      <c r="AW152" s="14" t="s">
        <v>32</v>
      </c>
      <c r="AX152" s="14" t="s">
        <v>76</v>
      </c>
      <c r="AY152" s="257" t="s">
        <v>124</v>
      </c>
    </row>
    <row r="153" spans="1:51" s="13" customFormat="1" ht="12">
      <c r="A153" s="13"/>
      <c r="B153" s="237"/>
      <c r="C153" s="238"/>
      <c r="D153" s="231" t="s">
        <v>137</v>
      </c>
      <c r="E153" s="247" t="s">
        <v>1</v>
      </c>
      <c r="F153" s="239" t="s">
        <v>170</v>
      </c>
      <c r="G153" s="238"/>
      <c r="H153" s="240">
        <v>467.9</v>
      </c>
      <c r="I153" s="241"/>
      <c r="J153" s="238"/>
      <c r="K153" s="238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137</v>
      </c>
      <c r="AU153" s="246" t="s">
        <v>86</v>
      </c>
      <c r="AV153" s="13" t="s">
        <v>86</v>
      </c>
      <c r="AW153" s="13" t="s">
        <v>32</v>
      </c>
      <c r="AX153" s="13" t="s">
        <v>76</v>
      </c>
      <c r="AY153" s="246" t="s">
        <v>124</v>
      </c>
    </row>
    <row r="154" spans="1:51" s="14" customFormat="1" ht="12">
      <c r="A154" s="14"/>
      <c r="B154" s="248"/>
      <c r="C154" s="249"/>
      <c r="D154" s="231" t="s">
        <v>137</v>
      </c>
      <c r="E154" s="250" t="s">
        <v>1</v>
      </c>
      <c r="F154" s="251" t="s">
        <v>171</v>
      </c>
      <c r="G154" s="249"/>
      <c r="H154" s="250" t="s">
        <v>1</v>
      </c>
      <c r="I154" s="252"/>
      <c r="J154" s="249"/>
      <c r="K154" s="249"/>
      <c r="L154" s="253"/>
      <c r="M154" s="254"/>
      <c r="N154" s="255"/>
      <c r="O154" s="255"/>
      <c r="P154" s="255"/>
      <c r="Q154" s="255"/>
      <c r="R154" s="255"/>
      <c r="S154" s="255"/>
      <c r="T154" s="25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7" t="s">
        <v>137</v>
      </c>
      <c r="AU154" s="257" t="s">
        <v>86</v>
      </c>
      <c r="AV154" s="14" t="s">
        <v>84</v>
      </c>
      <c r="AW154" s="14" t="s">
        <v>32</v>
      </c>
      <c r="AX154" s="14" t="s">
        <v>76</v>
      </c>
      <c r="AY154" s="257" t="s">
        <v>124</v>
      </c>
    </row>
    <row r="155" spans="1:51" s="13" customFormat="1" ht="12">
      <c r="A155" s="13"/>
      <c r="B155" s="237"/>
      <c r="C155" s="238"/>
      <c r="D155" s="231" t="s">
        <v>137</v>
      </c>
      <c r="E155" s="247" t="s">
        <v>1</v>
      </c>
      <c r="F155" s="239" t="s">
        <v>172</v>
      </c>
      <c r="G155" s="238"/>
      <c r="H155" s="240">
        <v>40</v>
      </c>
      <c r="I155" s="241"/>
      <c r="J155" s="238"/>
      <c r="K155" s="238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137</v>
      </c>
      <c r="AU155" s="246" t="s">
        <v>86</v>
      </c>
      <c r="AV155" s="13" t="s">
        <v>86</v>
      </c>
      <c r="AW155" s="13" t="s">
        <v>32</v>
      </c>
      <c r="AX155" s="13" t="s">
        <v>76</v>
      </c>
      <c r="AY155" s="246" t="s">
        <v>124</v>
      </c>
    </row>
    <row r="156" spans="1:51" s="15" customFormat="1" ht="12">
      <c r="A156" s="15"/>
      <c r="B156" s="258"/>
      <c r="C156" s="259"/>
      <c r="D156" s="231" t="s">
        <v>137</v>
      </c>
      <c r="E156" s="260" t="s">
        <v>1</v>
      </c>
      <c r="F156" s="261" t="s">
        <v>173</v>
      </c>
      <c r="G156" s="259"/>
      <c r="H156" s="262">
        <v>507.9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8" t="s">
        <v>137</v>
      </c>
      <c r="AU156" s="268" t="s">
        <v>86</v>
      </c>
      <c r="AV156" s="15" t="s">
        <v>131</v>
      </c>
      <c r="AW156" s="15" t="s">
        <v>32</v>
      </c>
      <c r="AX156" s="15" t="s">
        <v>84</v>
      </c>
      <c r="AY156" s="268" t="s">
        <v>124</v>
      </c>
    </row>
    <row r="157" spans="1:65" s="2" customFormat="1" ht="24.15" customHeight="1">
      <c r="A157" s="38"/>
      <c r="B157" s="39"/>
      <c r="C157" s="218" t="s">
        <v>174</v>
      </c>
      <c r="D157" s="218" t="s">
        <v>126</v>
      </c>
      <c r="E157" s="219" t="s">
        <v>175</v>
      </c>
      <c r="F157" s="220" t="s">
        <v>176</v>
      </c>
      <c r="G157" s="221" t="s">
        <v>159</v>
      </c>
      <c r="H157" s="222">
        <v>507.9</v>
      </c>
      <c r="I157" s="223"/>
      <c r="J157" s="224">
        <f>ROUND(I157*H157,2)</f>
        <v>0</v>
      </c>
      <c r="K157" s="220" t="s">
        <v>130</v>
      </c>
      <c r="L157" s="44"/>
      <c r="M157" s="225" t="s">
        <v>1</v>
      </c>
      <c r="N157" s="226" t="s">
        <v>41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131</v>
      </c>
      <c r="AT157" s="229" t="s">
        <v>126</v>
      </c>
      <c r="AU157" s="229" t="s">
        <v>86</v>
      </c>
      <c r="AY157" s="17" t="s">
        <v>124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84</v>
      </c>
      <c r="BK157" s="230">
        <f>ROUND(I157*H157,2)</f>
        <v>0</v>
      </c>
      <c r="BL157" s="17" t="s">
        <v>131</v>
      </c>
      <c r="BM157" s="229" t="s">
        <v>177</v>
      </c>
    </row>
    <row r="158" spans="1:47" s="2" customFormat="1" ht="12">
      <c r="A158" s="38"/>
      <c r="B158" s="39"/>
      <c r="C158" s="40"/>
      <c r="D158" s="231" t="s">
        <v>133</v>
      </c>
      <c r="E158" s="40"/>
      <c r="F158" s="232" t="s">
        <v>178</v>
      </c>
      <c r="G158" s="40"/>
      <c r="H158" s="40"/>
      <c r="I158" s="233"/>
      <c r="J158" s="40"/>
      <c r="K158" s="40"/>
      <c r="L158" s="44"/>
      <c r="M158" s="234"/>
      <c r="N158" s="23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133</v>
      </c>
      <c r="AU158" s="17" t="s">
        <v>86</v>
      </c>
    </row>
    <row r="159" spans="1:65" s="2" customFormat="1" ht="33" customHeight="1">
      <c r="A159" s="38"/>
      <c r="B159" s="39"/>
      <c r="C159" s="218" t="s">
        <v>179</v>
      </c>
      <c r="D159" s="218" t="s">
        <v>126</v>
      </c>
      <c r="E159" s="219" t="s">
        <v>180</v>
      </c>
      <c r="F159" s="220" t="s">
        <v>181</v>
      </c>
      <c r="G159" s="221" t="s">
        <v>159</v>
      </c>
      <c r="H159" s="222">
        <v>507.9</v>
      </c>
      <c r="I159" s="223"/>
      <c r="J159" s="224">
        <f>ROUND(I159*H159,2)</f>
        <v>0</v>
      </c>
      <c r="K159" s="220" t="s">
        <v>1</v>
      </c>
      <c r="L159" s="44"/>
      <c r="M159" s="225" t="s">
        <v>1</v>
      </c>
      <c r="N159" s="226" t="s">
        <v>41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131</v>
      </c>
      <c r="AT159" s="229" t="s">
        <v>126</v>
      </c>
      <c r="AU159" s="229" t="s">
        <v>86</v>
      </c>
      <c r="AY159" s="17" t="s">
        <v>124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84</v>
      </c>
      <c r="BK159" s="230">
        <f>ROUND(I159*H159,2)</f>
        <v>0</v>
      </c>
      <c r="BL159" s="17" t="s">
        <v>131</v>
      </c>
      <c r="BM159" s="229" t="s">
        <v>182</v>
      </c>
    </row>
    <row r="160" spans="1:47" s="2" customFormat="1" ht="12">
      <c r="A160" s="38"/>
      <c r="B160" s="39"/>
      <c r="C160" s="40"/>
      <c r="D160" s="231" t="s">
        <v>133</v>
      </c>
      <c r="E160" s="40"/>
      <c r="F160" s="232" t="s">
        <v>181</v>
      </c>
      <c r="G160" s="40"/>
      <c r="H160" s="40"/>
      <c r="I160" s="233"/>
      <c r="J160" s="40"/>
      <c r="K160" s="40"/>
      <c r="L160" s="44"/>
      <c r="M160" s="234"/>
      <c r="N160" s="23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133</v>
      </c>
      <c r="AU160" s="17" t="s">
        <v>86</v>
      </c>
    </row>
    <row r="161" spans="1:51" s="13" customFormat="1" ht="12">
      <c r="A161" s="13"/>
      <c r="B161" s="237"/>
      <c r="C161" s="238"/>
      <c r="D161" s="231" t="s">
        <v>137</v>
      </c>
      <c r="E161" s="247" t="s">
        <v>1</v>
      </c>
      <c r="F161" s="239" t="s">
        <v>183</v>
      </c>
      <c r="G161" s="238"/>
      <c r="H161" s="240">
        <v>507.9</v>
      </c>
      <c r="I161" s="241"/>
      <c r="J161" s="238"/>
      <c r="K161" s="238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137</v>
      </c>
      <c r="AU161" s="246" t="s">
        <v>86</v>
      </c>
      <c r="AV161" s="13" t="s">
        <v>86</v>
      </c>
      <c r="AW161" s="13" t="s">
        <v>32</v>
      </c>
      <c r="AX161" s="13" t="s">
        <v>84</v>
      </c>
      <c r="AY161" s="246" t="s">
        <v>124</v>
      </c>
    </row>
    <row r="162" spans="1:65" s="2" customFormat="1" ht="21.75" customHeight="1">
      <c r="A162" s="38"/>
      <c r="B162" s="39"/>
      <c r="C162" s="218" t="s">
        <v>184</v>
      </c>
      <c r="D162" s="218" t="s">
        <v>126</v>
      </c>
      <c r="E162" s="219" t="s">
        <v>185</v>
      </c>
      <c r="F162" s="220" t="s">
        <v>186</v>
      </c>
      <c r="G162" s="221" t="s">
        <v>129</v>
      </c>
      <c r="H162" s="222">
        <v>1169.75</v>
      </c>
      <c r="I162" s="223"/>
      <c r="J162" s="224">
        <f>ROUND(I162*H162,2)</f>
        <v>0</v>
      </c>
      <c r="K162" s="220" t="s">
        <v>130</v>
      </c>
      <c r="L162" s="44"/>
      <c r="M162" s="225" t="s">
        <v>1</v>
      </c>
      <c r="N162" s="226" t="s">
        <v>41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131</v>
      </c>
      <c r="AT162" s="229" t="s">
        <v>126</v>
      </c>
      <c r="AU162" s="229" t="s">
        <v>86</v>
      </c>
      <c r="AY162" s="17" t="s">
        <v>124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84</v>
      </c>
      <c r="BK162" s="230">
        <f>ROUND(I162*H162,2)</f>
        <v>0</v>
      </c>
      <c r="BL162" s="17" t="s">
        <v>131</v>
      </c>
      <c r="BM162" s="229" t="s">
        <v>187</v>
      </c>
    </row>
    <row r="163" spans="1:47" s="2" customFormat="1" ht="12">
      <c r="A163" s="38"/>
      <c r="B163" s="39"/>
      <c r="C163" s="40"/>
      <c r="D163" s="231" t="s">
        <v>133</v>
      </c>
      <c r="E163" s="40"/>
      <c r="F163" s="232" t="s">
        <v>188</v>
      </c>
      <c r="G163" s="40"/>
      <c r="H163" s="40"/>
      <c r="I163" s="233"/>
      <c r="J163" s="40"/>
      <c r="K163" s="40"/>
      <c r="L163" s="44"/>
      <c r="M163" s="234"/>
      <c r="N163" s="23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133</v>
      </c>
      <c r="AU163" s="17" t="s">
        <v>86</v>
      </c>
    </row>
    <row r="164" spans="1:51" s="13" customFormat="1" ht="12">
      <c r="A164" s="13"/>
      <c r="B164" s="237"/>
      <c r="C164" s="238"/>
      <c r="D164" s="231" t="s">
        <v>137</v>
      </c>
      <c r="E164" s="238"/>
      <c r="F164" s="239" t="s">
        <v>189</v>
      </c>
      <c r="G164" s="238"/>
      <c r="H164" s="240">
        <v>1169.75</v>
      </c>
      <c r="I164" s="241"/>
      <c r="J164" s="238"/>
      <c r="K164" s="238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137</v>
      </c>
      <c r="AU164" s="246" t="s">
        <v>86</v>
      </c>
      <c r="AV164" s="13" t="s">
        <v>86</v>
      </c>
      <c r="AW164" s="13" t="s">
        <v>4</v>
      </c>
      <c r="AX164" s="13" t="s">
        <v>84</v>
      </c>
      <c r="AY164" s="246" t="s">
        <v>124</v>
      </c>
    </row>
    <row r="165" spans="1:63" s="12" customFormat="1" ht="22.8" customHeight="1">
      <c r="A165" s="12"/>
      <c r="B165" s="202"/>
      <c r="C165" s="203"/>
      <c r="D165" s="204" t="s">
        <v>75</v>
      </c>
      <c r="E165" s="216" t="s">
        <v>131</v>
      </c>
      <c r="F165" s="216" t="s">
        <v>190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SUM(P166:P171)</f>
        <v>0</v>
      </c>
      <c r="Q165" s="210"/>
      <c r="R165" s="211">
        <f>SUM(R166:R171)</f>
        <v>10.312</v>
      </c>
      <c r="S165" s="210"/>
      <c r="T165" s="212">
        <f>SUM(T166:T171)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84</v>
      </c>
      <c r="AT165" s="214" t="s">
        <v>75</v>
      </c>
      <c r="AU165" s="214" t="s">
        <v>84</v>
      </c>
      <c r="AY165" s="213" t="s">
        <v>124</v>
      </c>
      <c r="BK165" s="215">
        <f>SUM(BK166:BK171)</f>
        <v>0</v>
      </c>
    </row>
    <row r="166" spans="1:65" s="2" customFormat="1" ht="37.8" customHeight="1">
      <c r="A166" s="38"/>
      <c r="B166" s="39"/>
      <c r="C166" s="218" t="s">
        <v>191</v>
      </c>
      <c r="D166" s="218" t="s">
        <v>126</v>
      </c>
      <c r="E166" s="219" t="s">
        <v>192</v>
      </c>
      <c r="F166" s="220" t="s">
        <v>193</v>
      </c>
      <c r="G166" s="221" t="s">
        <v>159</v>
      </c>
      <c r="H166" s="222">
        <v>4.95</v>
      </c>
      <c r="I166" s="223"/>
      <c r="J166" s="224">
        <f>ROUND(I166*H166,2)</f>
        <v>0</v>
      </c>
      <c r="K166" s="220" t="s">
        <v>130</v>
      </c>
      <c r="L166" s="44"/>
      <c r="M166" s="225" t="s">
        <v>1</v>
      </c>
      <c r="N166" s="226" t="s">
        <v>41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131</v>
      </c>
      <c r="AT166" s="229" t="s">
        <v>126</v>
      </c>
      <c r="AU166" s="229" t="s">
        <v>86</v>
      </c>
      <c r="AY166" s="17" t="s">
        <v>124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84</v>
      </c>
      <c r="BK166" s="230">
        <f>ROUND(I166*H166,2)</f>
        <v>0</v>
      </c>
      <c r="BL166" s="17" t="s">
        <v>131</v>
      </c>
      <c r="BM166" s="229" t="s">
        <v>194</v>
      </c>
    </row>
    <row r="167" spans="1:47" s="2" customFormat="1" ht="12">
      <c r="A167" s="38"/>
      <c r="B167" s="39"/>
      <c r="C167" s="40"/>
      <c r="D167" s="231" t="s">
        <v>133</v>
      </c>
      <c r="E167" s="40"/>
      <c r="F167" s="232" t="s">
        <v>193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133</v>
      </c>
      <c r="AU167" s="17" t="s">
        <v>86</v>
      </c>
    </row>
    <row r="168" spans="1:47" s="2" customFormat="1" ht="12">
      <c r="A168" s="38"/>
      <c r="B168" s="39"/>
      <c r="C168" s="40"/>
      <c r="D168" s="231" t="s">
        <v>135</v>
      </c>
      <c r="E168" s="40"/>
      <c r="F168" s="236" t="s">
        <v>195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135</v>
      </c>
      <c r="AU168" s="17" t="s">
        <v>86</v>
      </c>
    </row>
    <row r="169" spans="1:51" s="13" customFormat="1" ht="12">
      <c r="A169" s="13"/>
      <c r="B169" s="237"/>
      <c r="C169" s="238"/>
      <c r="D169" s="231" t="s">
        <v>137</v>
      </c>
      <c r="E169" s="247" t="s">
        <v>1</v>
      </c>
      <c r="F169" s="239" t="s">
        <v>196</v>
      </c>
      <c r="G169" s="238"/>
      <c r="H169" s="240">
        <v>4.95</v>
      </c>
      <c r="I169" s="241"/>
      <c r="J169" s="238"/>
      <c r="K169" s="238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137</v>
      </c>
      <c r="AU169" s="246" t="s">
        <v>86</v>
      </c>
      <c r="AV169" s="13" t="s">
        <v>86</v>
      </c>
      <c r="AW169" s="13" t="s">
        <v>32</v>
      </c>
      <c r="AX169" s="13" t="s">
        <v>84</v>
      </c>
      <c r="AY169" s="246" t="s">
        <v>124</v>
      </c>
    </row>
    <row r="170" spans="1:65" s="2" customFormat="1" ht="55.5" customHeight="1">
      <c r="A170" s="38"/>
      <c r="B170" s="39"/>
      <c r="C170" s="218" t="s">
        <v>197</v>
      </c>
      <c r="D170" s="218" t="s">
        <v>126</v>
      </c>
      <c r="E170" s="219" t="s">
        <v>198</v>
      </c>
      <c r="F170" s="220" t="s">
        <v>199</v>
      </c>
      <c r="G170" s="221" t="s">
        <v>129</v>
      </c>
      <c r="H170" s="222">
        <v>10</v>
      </c>
      <c r="I170" s="223"/>
      <c r="J170" s="224">
        <f>ROUND(I170*H170,2)</f>
        <v>0</v>
      </c>
      <c r="K170" s="220" t="s">
        <v>130</v>
      </c>
      <c r="L170" s="44"/>
      <c r="M170" s="225" t="s">
        <v>1</v>
      </c>
      <c r="N170" s="226" t="s">
        <v>41</v>
      </c>
      <c r="O170" s="91"/>
      <c r="P170" s="227">
        <f>O170*H170</f>
        <v>0</v>
      </c>
      <c r="Q170" s="227">
        <v>1.0312</v>
      </c>
      <c r="R170" s="227">
        <f>Q170*H170</f>
        <v>10.312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131</v>
      </c>
      <c r="AT170" s="229" t="s">
        <v>126</v>
      </c>
      <c r="AU170" s="229" t="s">
        <v>86</v>
      </c>
      <c r="AY170" s="17" t="s">
        <v>124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84</v>
      </c>
      <c r="BK170" s="230">
        <f>ROUND(I170*H170,2)</f>
        <v>0</v>
      </c>
      <c r="BL170" s="17" t="s">
        <v>131</v>
      </c>
      <c r="BM170" s="229" t="s">
        <v>200</v>
      </c>
    </row>
    <row r="171" spans="1:47" s="2" customFormat="1" ht="12">
      <c r="A171" s="38"/>
      <c r="B171" s="39"/>
      <c r="C171" s="40"/>
      <c r="D171" s="231" t="s">
        <v>133</v>
      </c>
      <c r="E171" s="40"/>
      <c r="F171" s="232" t="s">
        <v>199</v>
      </c>
      <c r="G171" s="40"/>
      <c r="H171" s="40"/>
      <c r="I171" s="233"/>
      <c r="J171" s="40"/>
      <c r="K171" s="40"/>
      <c r="L171" s="44"/>
      <c r="M171" s="234"/>
      <c r="N171" s="235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133</v>
      </c>
      <c r="AU171" s="17" t="s">
        <v>86</v>
      </c>
    </row>
    <row r="172" spans="1:63" s="12" customFormat="1" ht="22.8" customHeight="1">
      <c r="A172" s="12"/>
      <c r="B172" s="202"/>
      <c r="C172" s="203"/>
      <c r="D172" s="204" t="s">
        <v>75</v>
      </c>
      <c r="E172" s="216" t="s">
        <v>156</v>
      </c>
      <c r="F172" s="216" t="s">
        <v>201</v>
      </c>
      <c r="G172" s="203"/>
      <c r="H172" s="203"/>
      <c r="I172" s="206"/>
      <c r="J172" s="217">
        <f>BK172</f>
        <v>0</v>
      </c>
      <c r="K172" s="203"/>
      <c r="L172" s="208"/>
      <c r="M172" s="209"/>
      <c r="N172" s="210"/>
      <c r="O172" s="210"/>
      <c r="P172" s="211">
        <f>SUM(P173:P199)</f>
        <v>0</v>
      </c>
      <c r="Q172" s="210"/>
      <c r="R172" s="211">
        <f>SUM(R173:R199)</f>
        <v>741.962</v>
      </c>
      <c r="S172" s="210"/>
      <c r="T172" s="212">
        <f>SUM(T173:T199)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84</v>
      </c>
      <c r="AT172" s="214" t="s">
        <v>75</v>
      </c>
      <c r="AU172" s="214" t="s">
        <v>84</v>
      </c>
      <c r="AY172" s="213" t="s">
        <v>124</v>
      </c>
      <c r="BK172" s="215">
        <f>SUM(BK173:BK199)</f>
        <v>0</v>
      </c>
    </row>
    <row r="173" spans="1:65" s="2" customFormat="1" ht="16.5" customHeight="1">
      <c r="A173" s="38"/>
      <c r="B173" s="39"/>
      <c r="C173" s="218" t="s">
        <v>202</v>
      </c>
      <c r="D173" s="218" t="s">
        <v>126</v>
      </c>
      <c r="E173" s="219" t="s">
        <v>203</v>
      </c>
      <c r="F173" s="220" t="s">
        <v>204</v>
      </c>
      <c r="G173" s="221" t="s">
        <v>129</v>
      </c>
      <c r="H173" s="222">
        <v>1169.75</v>
      </c>
      <c r="I173" s="223"/>
      <c r="J173" s="224">
        <f>ROUND(I173*H173,2)</f>
        <v>0</v>
      </c>
      <c r="K173" s="220" t="s">
        <v>130</v>
      </c>
      <c r="L173" s="44"/>
      <c r="M173" s="225" t="s">
        <v>1</v>
      </c>
      <c r="N173" s="226" t="s">
        <v>41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131</v>
      </c>
      <c r="AT173" s="229" t="s">
        <v>126</v>
      </c>
      <c r="AU173" s="229" t="s">
        <v>86</v>
      </c>
      <c r="AY173" s="17" t="s">
        <v>124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84</v>
      </c>
      <c r="BK173" s="230">
        <f>ROUND(I173*H173,2)</f>
        <v>0</v>
      </c>
      <c r="BL173" s="17" t="s">
        <v>131</v>
      </c>
      <c r="BM173" s="229" t="s">
        <v>205</v>
      </c>
    </row>
    <row r="174" spans="1:47" s="2" customFormat="1" ht="12">
      <c r="A174" s="38"/>
      <c r="B174" s="39"/>
      <c r="C174" s="40"/>
      <c r="D174" s="231" t="s">
        <v>133</v>
      </c>
      <c r="E174" s="40"/>
      <c r="F174" s="232" t="s">
        <v>206</v>
      </c>
      <c r="G174" s="40"/>
      <c r="H174" s="40"/>
      <c r="I174" s="233"/>
      <c r="J174" s="40"/>
      <c r="K174" s="40"/>
      <c r="L174" s="44"/>
      <c r="M174" s="234"/>
      <c r="N174" s="23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133</v>
      </c>
      <c r="AU174" s="17" t="s">
        <v>86</v>
      </c>
    </row>
    <row r="175" spans="1:51" s="13" customFormat="1" ht="12">
      <c r="A175" s="13"/>
      <c r="B175" s="237"/>
      <c r="C175" s="238"/>
      <c r="D175" s="231" t="s">
        <v>137</v>
      </c>
      <c r="E175" s="238"/>
      <c r="F175" s="239" t="s">
        <v>189</v>
      </c>
      <c r="G175" s="238"/>
      <c r="H175" s="240">
        <v>1169.75</v>
      </c>
      <c r="I175" s="241"/>
      <c r="J175" s="238"/>
      <c r="K175" s="238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137</v>
      </c>
      <c r="AU175" s="246" t="s">
        <v>86</v>
      </c>
      <c r="AV175" s="13" t="s">
        <v>86</v>
      </c>
      <c r="AW175" s="13" t="s">
        <v>4</v>
      </c>
      <c r="AX175" s="13" t="s">
        <v>84</v>
      </c>
      <c r="AY175" s="246" t="s">
        <v>124</v>
      </c>
    </row>
    <row r="176" spans="1:65" s="2" customFormat="1" ht="24.15" customHeight="1">
      <c r="A176" s="38"/>
      <c r="B176" s="39"/>
      <c r="C176" s="218" t="s">
        <v>207</v>
      </c>
      <c r="D176" s="218" t="s">
        <v>126</v>
      </c>
      <c r="E176" s="219" t="s">
        <v>208</v>
      </c>
      <c r="F176" s="220" t="s">
        <v>209</v>
      </c>
      <c r="G176" s="221" t="s">
        <v>129</v>
      </c>
      <c r="H176" s="222">
        <v>1169.75</v>
      </c>
      <c r="I176" s="223"/>
      <c r="J176" s="224">
        <f>ROUND(I176*H176,2)</f>
        <v>0</v>
      </c>
      <c r="K176" s="220" t="s">
        <v>130</v>
      </c>
      <c r="L176" s="44"/>
      <c r="M176" s="225" t="s">
        <v>1</v>
      </c>
      <c r="N176" s="226" t="s">
        <v>41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131</v>
      </c>
      <c r="AT176" s="229" t="s">
        <v>126</v>
      </c>
      <c r="AU176" s="229" t="s">
        <v>86</v>
      </c>
      <c r="AY176" s="17" t="s">
        <v>124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84</v>
      </c>
      <c r="BK176" s="230">
        <f>ROUND(I176*H176,2)</f>
        <v>0</v>
      </c>
      <c r="BL176" s="17" t="s">
        <v>131</v>
      </c>
      <c r="BM176" s="229" t="s">
        <v>210</v>
      </c>
    </row>
    <row r="177" spans="1:47" s="2" customFormat="1" ht="12">
      <c r="A177" s="38"/>
      <c r="B177" s="39"/>
      <c r="C177" s="40"/>
      <c r="D177" s="231" t="s">
        <v>133</v>
      </c>
      <c r="E177" s="40"/>
      <c r="F177" s="232" t="s">
        <v>211</v>
      </c>
      <c r="G177" s="40"/>
      <c r="H177" s="40"/>
      <c r="I177" s="233"/>
      <c r="J177" s="40"/>
      <c r="K177" s="40"/>
      <c r="L177" s="44"/>
      <c r="M177" s="234"/>
      <c r="N177" s="23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133</v>
      </c>
      <c r="AU177" s="17" t="s">
        <v>86</v>
      </c>
    </row>
    <row r="178" spans="1:51" s="13" customFormat="1" ht="12">
      <c r="A178" s="13"/>
      <c r="B178" s="237"/>
      <c r="C178" s="238"/>
      <c r="D178" s="231" t="s">
        <v>137</v>
      </c>
      <c r="E178" s="238"/>
      <c r="F178" s="239" t="s">
        <v>189</v>
      </c>
      <c r="G178" s="238"/>
      <c r="H178" s="240">
        <v>1169.75</v>
      </c>
      <c r="I178" s="241"/>
      <c r="J178" s="238"/>
      <c r="K178" s="238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137</v>
      </c>
      <c r="AU178" s="246" t="s">
        <v>86</v>
      </c>
      <c r="AV178" s="13" t="s">
        <v>86</v>
      </c>
      <c r="AW178" s="13" t="s">
        <v>4</v>
      </c>
      <c r="AX178" s="13" t="s">
        <v>84</v>
      </c>
      <c r="AY178" s="246" t="s">
        <v>124</v>
      </c>
    </row>
    <row r="179" spans="1:65" s="2" customFormat="1" ht="44.25" customHeight="1">
      <c r="A179" s="38"/>
      <c r="B179" s="39"/>
      <c r="C179" s="218" t="s">
        <v>212</v>
      </c>
      <c r="D179" s="218" t="s">
        <v>126</v>
      </c>
      <c r="E179" s="219" t="s">
        <v>213</v>
      </c>
      <c r="F179" s="220" t="s">
        <v>214</v>
      </c>
      <c r="G179" s="221" t="s">
        <v>129</v>
      </c>
      <c r="H179" s="222">
        <v>3509.25</v>
      </c>
      <c r="I179" s="223"/>
      <c r="J179" s="224">
        <f>ROUND(I179*H179,2)</f>
        <v>0</v>
      </c>
      <c r="K179" s="220" t="s">
        <v>1</v>
      </c>
      <c r="L179" s="44"/>
      <c r="M179" s="225" t="s">
        <v>1</v>
      </c>
      <c r="N179" s="226" t="s">
        <v>41</v>
      </c>
      <c r="O179" s="91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131</v>
      </c>
      <c r="AT179" s="229" t="s">
        <v>126</v>
      </c>
      <c r="AU179" s="229" t="s">
        <v>86</v>
      </c>
      <c r="AY179" s="17" t="s">
        <v>124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84</v>
      </c>
      <c r="BK179" s="230">
        <f>ROUND(I179*H179,2)</f>
        <v>0</v>
      </c>
      <c r="BL179" s="17" t="s">
        <v>131</v>
      </c>
      <c r="BM179" s="229" t="s">
        <v>215</v>
      </c>
    </row>
    <row r="180" spans="1:47" s="2" customFormat="1" ht="12">
      <c r="A180" s="38"/>
      <c r="B180" s="39"/>
      <c r="C180" s="40"/>
      <c r="D180" s="231" t="s">
        <v>133</v>
      </c>
      <c r="E180" s="40"/>
      <c r="F180" s="232" t="s">
        <v>214</v>
      </c>
      <c r="G180" s="40"/>
      <c r="H180" s="40"/>
      <c r="I180" s="233"/>
      <c r="J180" s="40"/>
      <c r="K180" s="40"/>
      <c r="L180" s="44"/>
      <c r="M180" s="234"/>
      <c r="N180" s="235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133</v>
      </c>
      <c r="AU180" s="17" t="s">
        <v>86</v>
      </c>
    </row>
    <row r="181" spans="1:51" s="13" customFormat="1" ht="12">
      <c r="A181" s="13"/>
      <c r="B181" s="237"/>
      <c r="C181" s="238"/>
      <c r="D181" s="231" t="s">
        <v>137</v>
      </c>
      <c r="E181" s="238"/>
      <c r="F181" s="239" t="s">
        <v>138</v>
      </c>
      <c r="G181" s="238"/>
      <c r="H181" s="240">
        <v>3509.25</v>
      </c>
      <c r="I181" s="241"/>
      <c r="J181" s="238"/>
      <c r="K181" s="238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137</v>
      </c>
      <c r="AU181" s="246" t="s">
        <v>86</v>
      </c>
      <c r="AV181" s="13" t="s">
        <v>86</v>
      </c>
      <c r="AW181" s="13" t="s">
        <v>4</v>
      </c>
      <c r="AX181" s="13" t="s">
        <v>84</v>
      </c>
      <c r="AY181" s="246" t="s">
        <v>124</v>
      </c>
    </row>
    <row r="182" spans="1:65" s="2" customFormat="1" ht="21.75" customHeight="1">
      <c r="A182" s="38"/>
      <c r="B182" s="39"/>
      <c r="C182" s="218" t="s">
        <v>8</v>
      </c>
      <c r="D182" s="218" t="s">
        <v>126</v>
      </c>
      <c r="E182" s="219" t="s">
        <v>216</v>
      </c>
      <c r="F182" s="220" t="s">
        <v>217</v>
      </c>
      <c r="G182" s="221" t="s">
        <v>129</v>
      </c>
      <c r="H182" s="222">
        <v>3428</v>
      </c>
      <c r="I182" s="223"/>
      <c r="J182" s="224">
        <f>ROUND(I182*H182,2)</f>
        <v>0</v>
      </c>
      <c r="K182" s="220" t="s">
        <v>130</v>
      </c>
      <c r="L182" s="44"/>
      <c r="M182" s="225" t="s">
        <v>1</v>
      </c>
      <c r="N182" s="226" t="s">
        <v>41</v>
      </c>
      <c r="O182" s="91"/>
      <c r="P182" s="227">
        <f>O182*H182</f>
        <v>0</v>
      </c>
      <c r="Q182" s="227">
        <v>0.216</v>
      </c>
      <c r="R182" s="227">
        <f>Q182*H182</f>
        <v>740.448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131</v>
      </c>
      <c r="AT182" s="229" t="s">
        <v>126</v>
      </c>
      <c r="AU182" s="229" t="s">
        <v>86</v>
      </c>
      <c r="AY182" s="17" t="s">
        <v>124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84</v>
      </c>
      <c r="BK182" s="230">
        <f>ROUND(I182*H182,2)</f>
        <v>0</v>
      </c>
      <c r="BL182" s="17" t="s">
        <v>131</v>
      </c>
      <c r="BM182" s="229" t="s">
        <v>218</v>
      </c>
    </row>
    <row r="183" spans="1:47" s="2" customFormat="1" ht="12">
      <c r="A183" s="38"/>
      <c r="B183" s="39"/>
      <c r="C183" s="40"/>
      <c r="D183" s="231" t="s">
        <v>133</v>
      </c>
      <c r="E183" s="40"/>
      <c r="F183" s="232" t="s">
        <v>219</v>
      </c>
      <c r="G183" s="40"/>
      <c r="H183" s="40"/>
      <c r="I183" s="233"/>
      <c r="J183" s="40"/>
      <c r="K183" s="40"/>
      <c r="L183" s="44"/>
      <c r="M183" s="234"/>
      <c r="N183" s="23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133</v>
      </c>
      <c r="AU183" s="17" t="s">
        <v>86</v>
      </c>
    </row>
    <row r="184" spans="1:65" s="2" customFormat="1" ht="24.15" customHeight="1">
      <c r="A184" s="38"/>
      <c r="B184" s="39"/>
      <c r="C184" s="218" t="s">
        <v>220</v>
      </c>
      <c r="D184" s="218" t="s">
        <v>126</v>
      </c>
      <c r="E184" s="219" t="s">
        <v>221</v>
      </c>
      <c r="F184" s="220" t="s">
        <v>222</v>
      </c>
      <c r="G184" s="221" t="s">
        <v>129</v>
      </c>
      <c r="H184" s="222">
        <v>23395</v>
      </c>
      <c r="I184" s="223"/>
      <c r="J184" s="224">
        <f>ROUND(I184*H184,2)</f>
        <v>0</v>
      </c>
      <c r="K184" s="220" t="s">
        <v>130</v>
      </c>
      <c r="L184" s="44"/>
      <c r="M184" s="225" t="s">
        <v>1</v>
      </c>
      <c r="N184" s="226" t="s">
        <v>41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131</v>
      </c>
      <c r="AT184" s="229" t="s">
        <v>126</v>
      </c>
      <c r="AU184" s="229" t="s">
        <v>86</v>
      </c>
      <c r="AY184" s="17" t="s">
        <v>124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84</v>
      </c>
      <c r="BK184" s="230">
        <f>ROUND(I184*H184,2)</f>
        <v>0</v>
      </c>
      <c r="BL184" s="17" t="s">
        <v>131</v>
      </c>
      <c r="BM184" s="229" t="s">
        <v>223</v>
      </c>
    </row>
    <row r="185" spans="1:47" s="2" customFormat="1" ht="12">
      <c r="A185" s="38"/>
      <c r="B185" s="39"/>
      <c r="C185" s="40"/>
      <c r="D185" s="231" t="s">
        <v>133</v>
      </c>
      <c r="E185" s="40"/>
      <c r="F185" s="232" t="s">
        <v>224</v>
      </c>
      <c r="G185" s="40"/>
      <c r="H185" s="40"/>
      <c r="I185" s="233"/>
      <c r="J185" s="40"/>
      <c r="K185" s="40"/>
      <c r="L185" s="44"/>
      <c r="M185" s="234"/>
      <c r="N185" s="235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133</v>
      </c>
      <c r="AU185" s="17" t="s">
        <v>86</v>
      </c>
    </row>
    <row r="186" spans="1:51" s="13" customFormat="1" ht="12">
      <c r="A186" s="13"/>
      <c r="B186" s="237"/>
      <c r="C186" s="238"/>
      <c r="D186" s="231" t="s">
        <v>137</v>
      </c>
      <c r="E186" s="247" t="s">
        <v>1</v>
      </c>
      <c r="F186" s="239" t="s">
        <v>225</v>
      </c>
      <c r="G186" s="238"/>
      <c r="H186" s="240">
        <v>23395</v>
      </c>
      <c r="I186" s="241"/>
      <c r="J186" s="238"/>
      <c r="K186" s="238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137</v>
      </c>
      <c r="AU186" s="246" t="s">
        <v>86</v>
      </c>
      <c r="AV186" s="13" t="s">
        <v>86</v>
      </c>
      <c r="AW186" s="13" t="s">
        <v>32</v>
      </c>
      <c r="AX186" s="13" t="s">
        <v>84</v>
      </c>
      <c r="AY186" s="246" t="s">
        <v>124</v>
      </c>
    </row>
    <row r="187" spans="1:65" s="2" customFormat="1" ht="24.15" customHeight="1">
      <c r="A187" s="38"/>
      <c r="B187" s="39"/>
      <c r="C187" s="218" t="s">
        <v>226</v>
      </c>
      <c r="D187" s="218" t="s">
        <v>126</v>
      </c>
      <c r="E187" s="219" t="s">
        <v>227</v>
      </c>
      <c r="F187" s="220" t="s">
        <v>228</v>
      </c>
      <c r="G187" s="221" t="s">
        <v>129</v>
      </c>
      <c r="H187" s="222">
        <v>23117.85</v>
      </c>
      <c r="I187" s="223"/>
      <c r="J187" s="224">
        <f>ROUND(I187*H187,2)</f>
        <v>0</v>
      </c>
      <c r="K187" s="220" t="s">
        <v>130</v>
      </c>
      <c r="L187" s="44"/>
      <c r="M187" s="225" t="s">
        <v>1</v>
      </c>
      <c r="N187" s="226" t="s">
        <v>41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131</v>
      </c>
      <c r="AT187" s="229" t="s">
        <v>126</v>
      </c>
      <c r="AU187" s="229" t="s">
        <v>86</v>
      </c>
      <c r="AY187" s="17" t="s">
        <v>124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84</v>
      </c>
      <c r="BK187" s="230">
        <f>ROUND(I187*H187,2)</f>
        <v>0</v>
      </c>
      <c r="BL187" s="17" t="s">
        <v>131</v>
      </c>
      <c r="BM187" s="229" t="s">
        <v>229</v>
      </c>
    </row>
    <row r="188" spans="1:47" s="2" customFormat="1" ht="12">
      <c r="A188" s="38"/>
      <c r="B188" s="39"/>
      <c r="C188" s="40"/>
      <c r="D188" s="231" t="s">
        <v>133</v>
      </c>
      <c r="E188" s="40"/>
      <c r="F188" s="232" t="s">
        <v>230</v>
      </c>
      <c r="G188" s="40"/>
      <c r="H188" s="40"/>
      <c r="I188" s="233"/>
      <c r="J188" s="40"/>
      <c r="K188" s="40"/>
      <c r="L188" s="44"/>
      <c r="M188" s="234"/>
      <c r="N188" s="235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133</v>
      </c>
      <c r="AU188" s="17" t="s">
        <v>86</v>
      </c>
    </row>
    <row r="189" spans="1:51" s="13" customFormat="1" ht="12">
      <c r="A189" s="13"/>
      <c r="B189" s="237"/>
      <c r="C189" s="238"/>
      <c r="D189" s="231" t="s">
        <v>137</v>
      </c>
      <c r="E189" s="247" t="s">
        <v>1</v>
      </c>
      <c r="F189" s="239" t="s">
        <v>231</v>
      </c>
      <c r="G189" s="238"/>
      <c r="H189" s="240">
        <v>22017</v>
      </c>
      <c r="I189" s="241"/>
      <c r="J189" s="238"/>
      <c r="K189" s="238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137</v>
      </c>
      <c r="AU189" s="246" t="s">
        <v>86</v>
      </c>
      <c r="AV189" s="13" t="s">
        <v>86</v>
      </c>
      <c r="AW189" s="13" t="s">
        <v>32</v>
      </c>
      <c r="AX189" s="13" t="s">
        <v>84</v>
      </c>
      <c r="AY189" s="246" t="s">
        <v>124</v>
      </c>
    </row>
    <row r="190" spans="1:51" s="13" customFormat="1" ht="12">
      <c r="A190" s="13"/>
      <c r="B190" s="237"/>
      <c r="C190" s="238"/>
      <c r="D190" s="231" t="s">
        <v>137</v>
      </c>
      <c r="E190" s="238"/>
      <c r="F190" s="239" t="s">
        <v>232</v>
      </c>
      <c r="G190" s="238"/>
      <c r="H190" s="240">
        <v>23117.85</v>
      </c>
      <c r="I190" s="241"/>
      <c r="J190" s="238"/>
      <c r="K190" s="238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137</v>
      </c>
      <c r="AU190" s="246" t="s">
        <v>86</v>
      </c>
      <c r="AV190" s="13" t="s">
        <v>86</v>
      </c>
      <c r="AW190" s="13" t="s">
        <v>4</v>
      </c>
      <c r="AX190" s="13" t="s">
        <v>84</v>
      </c>
      <c r="AY190" s="246" t="s">
        <v>124</v>
      </c>
    </row>
    <row r="191" spans="1:65" s="2" customFormat="1" ht="33" customHeight="1">
      <c r="A191" s="38"/>
      <c r="B191" s="39"/>
      <c r="C191" s="218" t="s">
        <v>233</v>
      </c>
      <c r="D191" s="218" t="s">
        <v>126</v>
      </c>
      <c r="E191" s="219" t="s">
        <v>234</v>
      </c>
      <c r="F191" s="220" t="s">
        <v>235</v>
      </c>
      <c r="G191" s="221" t="s">
        <v>129</v>
      </c>
      <c r="H191" s="222">
        <v>23395</v>
      </c>
      <c r="I191" s="223"/>
      <c r="J191" s="224">
        <f>ROUND(I191*H191,2)</f>
        <v>0</v>
      </c>
      <c r="K191" s="220" t="s">
        <v>130</v>
      </c>
      <c r="L191" s="44"/>
      <c r="M191" s="225" t="s">
        <v>1</v>
      </c>
      <c r="N191" s="226" t="s">
        <v>41</v>
      </c>
      <c r="O191" s="91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131</v>
      </c>
      <c r="AT191" s="229" t="s">
        <v>126</v>
      </c>
      <c r="AU191" s="229" t="s">
        <v>86</v>
      </c>
      <c r="AY191" s="17" t="s">
        <v>124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84</v>
      </c>
      <c r="BK191" s="230">
        <f>ROUND(I191*H191,2)</f>
        <v>0</v>
      </c>
      <c r="BL191" s="17" t="s">
        <v>131</v>
      </c>
      <c r="BM191" s="229" t="s">
        <v>236</v>
      </c>
    </row>
    <row r="192" spans="1:47" s="2" customFormat="1" ht="12">
      <c r="A192" s="38"/>
      <c r="B192" s="39"/>
      <c r="C192" s="40"/>
      <c r="D192" s="231" t="s">
        <v>133</v>
      </c>
      <c r="E192" s="40"/>
      <c r="F192" s="232" t="s">
        <v>237</v>
      </c>
      <c r="G192" s="40"/>
      <c r="H192" s="40"/>
      <c r="I192" s="233"/>
      <c r="J192" s="40"/>
      <c r="K192" s="40"/>
      <c r="L192" s="44"/>
      <c r="M192" s="234"/>
      <c r="N192" s="235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133</v>
      </c>
      <c r="AU192" s="17" t="s">
        <v>86</v>
      </c>
    </row>
    <row r="193" spans="1:51" s="13" customFormat="1" ht="12">
      <c r="A193" s="13"/>
      <c r="B193" s="237"/>
      <c r="C193" s="238"/>
      <c r="D193" s="231" t="s">
        <v>137</v>
      </c>
      <c r="E193" s="247" t="s">
        <v>1</v>
      </c>
      <c r="F193" s="239" t="s">
        <v>225</v>
      </c>
      <c r="G193" s="238"/>
      <c r="H193" s="240">
        <v>23395</v>
      </c>
      <c r="I193" s="241"/>
      <c r="J193" s="238"/>
      <c r="K193" s="238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137</v>
      </c>
      <c r="AU193" s="246" t="s">
        <v>86</v>
      </c>
      <c r="AV193" s="13" t="s">
        <v>86</v>
      </c>
      <c r="AW193" s="13" t="s">
        <v>32</v>
      </c>
      <c r="AX193" s="13" t="s">
        <v>84</v>
      </c>
      <c r="AY193" s="246" t="s">
        <v>124</v>
      </c>
    </row>
    <row r="194" spans="1:65" s="2" customFormat="1" ht="24.15" customHeight="1">
      <c r="A194" s="38"/>
      <c r="B194" s="39"/>
      <c r="C194" s="218" t="s">
        <v>238</v>
      </c>
      <c r="D194" s="218" t="s">
        <v>126</v>
      </c>
      <c r="E194" s="219" t="s">
        <v>239</v>
      </c>
      <c r="F194" s="220" t="s">
        <v>240</v>
      </c>
      <c r="G194" s="221" t="s">
        <v>129</v>
      </c>
      <c r="H194" s="222">
        <v>23117.85</v>
      </c>
      <c r="I194" s="223"/>
      <c r="J194" s="224">
        <f>ROUND(I194*H194,2)</f>
        <v>0</v>
      </c>
      <c r="K194" s="220" t="s">
        <v>130</v>
      </c>
      <c r="L194" s="44"/>
      <c r="M194" s="225" t="s">
        <v>1</v>
      </c>
      <c r="N194" s="226" t="s">
        <v>41</v>
      </c>
      <c r="O194" s="91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131</v>
      </c>
      <c r="AT194" s="229" t="s">
        <v>126</v>
      </c>
      <c r="AU194" s="229" t="s">
        <v>86</v>
      </c>
      <c r="AY194" s="17" t="s">
        <v>124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84</v>
      </c>
      <c r="BK194" s="230">
        <f>ROUND(I194*H194,2)</f>
        <v>0</v>
      </c>
      <c r="BL194" s="17" t="s">
        <v>131</v>
      </c>
      <c r="BM194" s="229" t="s">
        <v>241</v>
      </c>
    </row>
    <row r="195" spans="1:47" s="2" customFormat="1" ht="12">
      <c r="A195" s="38"/>
      <c r="B195" s="39"/>
      <c r="C195" s="40"/>
      <c r="D195" s="231" t="s">
        <v>133</v>
      </c>
      <c r="E195" s="40"/>
      <c r="F195" s="232" t="s">
        <v>242</v>
      </c>
      <c r="G195" s="40"/>
      <c r="H195" s="40"/>
      <c r="I195" s="233"/>
      <c r="J195" s="40"/>
      <c r="K195" s="40"/>
      <c r="L195" s="44"/>
      <c r="M195" s="234"/>
      <c r="N195" s="235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133</v>
      </c>
      <c r="AU195" s="17" t="s">
        <v>86</v>
      </c>
    </row>
    <row r="196" spans="1:51" s="13" customFormat="1" ht="12">
      <c r="A196" s="13"/>
      <c r="B196" s="237"/>
      <c r="C196" s="238"/>
      <c r="D196" s="231" t="s">
        <v>137</v>
      </c>
      <c r="E196" s="247" t="s">
        <v>1</v>
      </c>
      <c r="F196" s="239" t="s">
        <v>231</v>
      </c>
      <c r="G196" s="238"/>
      <c r="H196" s="240">
        <v>22017</v>
      </c>
      <c r="I196" s="241"/>
      <c r="J196" s="238"/>
      <c r="K196" s="238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137</v>
      </c>
      <c r="AU196" s="246" t="s">
        <v>86</v>
      </c>
      <c r="AV196" s="13" t="s">
        <v>86</v>
      </c>
      <c r="AW196" s="13" t="s">
        <v>32</v>
      </c>
      <c r="AX196" s="13" t="s">
        <v>84</v>
      </c>
      <c r="AY196" s="246" t="s">
        <v>124</v>
      </c>
    </row>
    <row r="197" spans="1:51" s="13" customFormat="1" ht="12">
      <c r="A197" s="13"/>
      <c r="B197" s="237"/>
      <c r="C197" s="238"/>
      <c r="D197" s="231" t="s">
        <v>137</v>
      </c>
      <c r="E197" s="238"/>
      <c r="F197" s="239" t="s">
        <v>232</v>
      </c>
      <c r="G197" s="238"/>
      <c r="H197" s="240">
        <v>23117.85</v>
      </c>
      <c r="I197" s="241"/>
      <c r="J197" s="238"/>
      <c r="K197" s="238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137</v>
      </c>
      <c r="AU197" s="246" t="s">
        <v>86</v>
      </c>
      <c r="AV197" s="13" t="s">
        <v>86</v>
      </c>
      <c r="AW197" s="13" t="s">
        <v>4</v>
      </c>
      <c r="AX197" s="13" t="s">
        <v>84</v>
      </c>
      <c r="AY197" s="246" t="s">
        <v>124</v>
      </c>
    </row>
    <row r="198" spans="1:65" s="2" customFormat="1" ht="24.15" customHeight="1">
      <c r="A198" s="38"/>
      <c r="B198" s="39"/>
      <c r="C198" s="218" t="s">
        <v>243</v>
      </c>
      <c r="D198" s="218" t="s">
        <v>126</v>
      </c>
      <c r="E198" s="219" t="s">
        <v>244</v>
      </c>
      <c r="F198" s="220" t="s">
        <v>245</v>
      </c>
      <c r="G198" s="221" t="s">
        <v>129</v>
      </c>
      <c r="H198" s="222">
        <v>10</v>
      </c>
      <c r="I198" s="223"/>
      <c r="J198" s="224">
        <f>ROUND(I198*H198,2)</f>
        <v>0</v>
      </c>
      <c r="K198" s="220" t="s">
        <v>130</v>
      </c>
      <c r="L198" s="44"/>
      <c r="M198" s="225" t="s">
        <v>1</v>
      </c>
      <c r="N198" s="226" t="s">
        <v>41</v>
      </c>
      <c r="O198" s="91"/>
      <c r="P198" s="227">
        <f>O198*H198</f>
        <v>0</v>
      </c>
      <c r="Q198" s="227">
        <v>0.1514</v>
      </c>
      <c r="R198" s="227">
        <f>Q198*H198</f>
        <v>1.514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131</v>
      </c>
      <c r="AT198" s="229" t="s">
        <v>126</v>
      </c>
      <c r="AU198" s="229" t="s">
        <v>86</v>
      </c>
      <c r="AY198" s="17" t="s">
        <v>124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84</v>
      </c>
      <c r="BK198" s="230">
        <f>ROUND(I198*H198,2)</f>
        <v>0</v>
      </c>
      <c r="BL198" s="17" t="s">
        <v>131</v>
      </c>
      <c r="BM198" s="229" t="s">
        <v>246</v>
      </c>
    </row>
    <row r="199" spans="1:47" s="2" customFormat="1" ht="12">
      <c r="A199" s="38"/>
      <c r="B199" s="39"/>
      <c r="C199" s="40"/>
      <c r="D199" s="231" t="s">
        <v>133</v>
      </c>
      <c r="E199" s="40"/>
      <c r="F199" s="232" t="s">
        <v>247</v>
      </c>
      <c r="G199" s="40"/>
      <c r="H199" s="40"/>
      <c r="I199" s="233"/>
      <c r="J199" s="40"/>
      <c r="K199" s="40"/>
      <c r="L199" s="44"/>
      <c r="M199" s="234"/>
      <c r="N199" s="235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133</v>
      </c>
      <c r="AU199" s="17" t="s">
        <v>86</v>
      </c>
    </row>
    <row r="200" spans="1:63" s="12" customFormat="1" ht="22.8" customHeight="1">
      <c r="A200" s="12"/>
      <c r="B200" s="202"/>
      <c r="C200" s="203"/>
      <c r="D200" s="204" t="s">
        <v>75</v>
      </c>
      <c r="E200" s="216" t="s">
        <v>184</v>
      </c>
      <c r="F200" s="216" t="s">
        <v>248</v>
      </c>
      <c r="G200" s="203"/>
      <c r="H200" s="203"/>
      <c r="I200" s="206"/>
      <c r="J200" s="217">
        <f>BK200</f>
        <v>0</v>
      </c>
      <c r="K200" s="203"/>
      <c r="L200" s="208"/>
      <c r="M200" s="209"/>
      <c r="N200" s="210"/>
      <c r="O200" s="210"/>
      <c r="P200" s="211">
        <f>SUM(P201:P249)</f>
        <v>0</v>
      </c>
      <c r="Q200" s="210"/>
      <c r="R200" s="211">
        <f>SUM(R201:R249)</f>
        <v>109.17860999999999</v>
      </c>
      <c r="S200" s="210"/>
      <c r="T200" s="212">
        <f>SUM(T201:T249)</f>
        <v>452.898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3" t="s">
        <v>84</v>
      </c>
      <c r="AT200" s="214" t="s">
        <v>75</v>
      </c>
      <c r="AU200" s="214" t="s">
        <v>84</v>
      </c>
      <c r="AY200" s="213" t="s">
        <v>124</v>
      </c>
      <c r="BK200" s="215">
        <f>SUM(BK201:BK249)</f>
        <v>0</v>
      </c>
    </row>
    <row r="201" spans="1:65" s="2" customFormat="1" ht="66.75" customHeight="1">
      <c r="A201" s="38"/>
      <c r="B201" s="39"/>
      <c r="C201" s="218" t="s">
        <v>7</v>
      </c>
      <c r="D201" s="218" t="s">
        <v>126</v>
      </c>
      <c r="E201" s="219" t="s">
        <v>249</v>
      </c>
      <c r="F201" s="220" t="s">
        <v>250</v>
      </c>
      <c r="G201" s="221" t="s">
        <v>251</v>
      </c>
      <c r="H201" s="222">
        <v>2339.5</v>
      </c>
      <c r="I201" s="223"/>
      <c r="J201" s="224">
        <f>ROUND(I201*H201,2)</f>
        <v>0</v>
      </c>
      <c r="K201" s="220" t="s">
        <v>1</v>
      </c>
      <c r="L201" s="44"/>
      <c r="M201" s="225" t="s">
        <v>1</v>
      </c>
      <c r="N201" s="226" t="s">
        <v>41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131</v>
      </c>
      <c r="AT201" s="229" t="s">
        <v>126</v>
      </c>
      <c r="AU201" s="229" t="s">
        <v>86</v>
      </c>
      <c r="AY201" s="17" t="s">
        <v>124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84</v>
      </c>
      <c r="BK201" s="230">
        <f>ROUND(I201*H201,2)</f>
        <v>0</v>
      </c>
      <c r="BL201" s="17" t="s">
        <v>131</v>
      </c>
      <c r="BM201" s="229" t="s">
        <v>252</v>
      </c>
    </row>
    <row r="202" spans="1:47" s="2" customFormat="1" ht="12">
      <c r="A202" s="38"/>
      <c r="B202" s="39"/>
      <c r="C202" s="40"/>
      <c r="D202" s="231" t="s">
        <v>133</v>
      </c>
      <c r="E202" s="40"/>
      <c r="F202" s="232" t="s">
        <v>253</v>
      </c>
      <c r="G202" s="40"/>
      <c r="H202" s="40"/>
      <c r="I202" s="233"/>
      <c r="J202" s="40"/>
      <c r="K202" s="40"/>
      <c r="L202" s="44"/>
      <c r="M202" s="234"/>
      <c r="N202" s="235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133</v>
      </c>
      <c r="AU202" s="17" t="s">
        <v>86</v>
      </c>
    </row>
    <row r="203" spans="1:51" s="13" customFormat="1" ht="12">
      <c r="A203" s="13"/>
      <c r="B203" s="237"/>
      <c r="C203" s="238"/>
      <c r="D203" s="231" t="s">
        <v>137</v>
      </c>
      <c r="E203" s="238"/>
      <c r="F203" s="239" t="s">
        <v>254</v>
      </c>
      <c r="G203" s="238"/>
      <c r="H203" s="240">
        <v>2339.5</v>
      </c>
      <c r="I203" s="241"/>
      <c r="J203" s="238"/>
      <c r="K203" s="238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137</v>
      </c>
      <c r="AU203" s="246" t="s">
        <v>86</v>
      </c>
      <c r="AV203" s="13" t="s">
        <v>86</v>
      </c>
      <c r="AW203" s="13" t="s">
        <v>4</v>
      </c>
      <c r="AX203" s="13" t="s">
        <v>84</v>
      </c>
      <c r="AY203" s="246" t="s">
        <v>124</v>
      </c>
    </row>
    <row r="204" spans="1:65" s="2" customFormat="1" ht="56.25" customHeight="1">
      <c r="A204" s="38"/>
      <c r="B204" s="39"/>
      <c r="C204" s="218" t="s">
        <v>255</v>
      </c>
      <c r="D204" s="218" t="s">
        <v>126</v>
      </c>
      <c r="E204" s="219" t="s">
        <v>256</v>
      </c>
      <c r="F204" s="220" t="s">
        <v>257</v>
      </c>
      <c r="G204" s="221" t="s">
        <v>251</v>
      </c>
      <c r="H204" s="222">
        <v>325</v>
      </c>
      <c r="I204" s="223"/>
      <c r="J204" s="224">
        <f>ROUND(I204*H204,2)</f>
        <v>0</v>
      </c>
      <c r="K204" s="220" t="s">
        <v>130</v>
      </c>
      <c r="L204" s="44"/>
      <c r="M204" s="225" t="s">
        <v>1</v>
      </c>
      <c r="N204" s="226" t="s">
        <v>41</v>
      </c>
      <c r="O204" s="91"/>
      <c r="P204" s="227">
        <f>O204*H204</f>
        <v>0</v>
      </c>
      <c r="Q204" s="227">
        <v>0.0283</v>
      </c>
      <c r="R204" s="227">
        <f>Q204*H204</f>
        <v>9.1975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131</v>
      </c>
      <c r="AT204" s="229" t="s">
        <v>126</v>
      </c>
      <c r="AU204" s="229" t="s">
        <v>86</v>
      </c>
      <c r="AY204" s="17" t="s">
        <v>124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84</v>
      </c>
      <c r="BK204" s="230">
        <f>ROUND(I204*H204,2)</f>
        <v>0</v>
      </c>
      <c r="BL204" s="17" t="s">
        <v>131</v>
      </c>
      <c r="BM204" s="229" t="s">
        <v>258</v>
      </c>
    </row>
    <row r="205" spans="1:47" s="2" customFormat="1" ht="12">
      <c r="A205" s="38"/>
      <c r="B205" s="39"/>
      <c r="C205" s="40"/>
      <c r="D205" s="231" t="s">
        <v>133</v>
      </c>
      <c r="E205" s="40"/>
      <c r="F205" s="232" t="s">
        <v>259</v>
      </c>
      <c r="G205" s="40"/>
      <c r="H205" s="40"/>
      <c r="I205" s="233"/>
      <c r="J205" s="40"/>
      <c r="K205" s="40"/>
      <c r="L205" s="44"/>
      <c r="M205" s="234"/>
      <c r="N205" s="23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133</v>
      </c>
      <c r="AU205" s="17" t="s">
        <v>86</v>
      </c>
    </row>
    <row r="206" spans="1:51" s="13" customFormat="1" ht="12">
      <c r="A206" s="13"/>
      <c r="B206" s="237"/>
      <c r="C206" s="238"/>
      <c r="D206" s="231" t="s">
        <v>137</v>
      </c>
      <c r="E206" s="247" t="s">
        <v>1</v>
      </c>
      <c r="F206" s="239" t="s">
        <v>260</v>
      </c>
      <c r="G206" s="238"/>
      <c r="H206" s="240">
        <v>325</v>
      </c>
      <c r="I206" s="241"/>
      <c r="J206" s="238"/>
      <c r="K206" s="238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137</v>
      </c>
      <c r="AU206" s="246" t="s">
        <v>86</v>
      </c>
      <c r="AV206" s="13" t="s">
        <v>86</v>
      </c>
      <c r="AW206" s="13" t="s">
        <v>32</v>
      </c>
      <c r="AX206" s="13" t="s">
        <v>84</v>
      </c>
      <c r="AY206" s="246" t="s">
        <v>124</v>
      </c>
    </row>
    <row r="207" spans="1:65" s="2" customFormat="1" ht="24.15" customHeight="1">
      <c r="A207" s="38"/>
      <c r="B207" s="39"/>
      <c r="C207" s="218" t="s">
        <v>261</v>
      </c>
      <c r="D207" s="218" t="s">
        <v>126</v>
      </c>
      <c r="E207" s="219" t="s">
        <v>262</v>
      </c>
      <c r="F207" s="220" t="s">
        <v>263</v>
      </c>
      <c r="G207" s="221" t="s">
        <v>264</v>
      </c>
      <c r="H207" s="222">
        <v>298</v>
      </c>
      <c r="I207" s="223"/>
      <c r="J207" s="224">
        <f>ROUND(I207*H207,2)</f>
        <v>0</v>
      </c>
      <c r="K207" s="220" t="s">
        <v>130</v>
      </c>
      <c r="L207" s="44"/>
      <c r="M207" s="225" t="s">
        <v>1</v>
      </c>
      <c r="N207" s="226" t="s">
        <v>41</v>
      </c>
      <c r="O207" s="91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131</v>
      </c>
      <c r="AT207" s="229" t="s">
        <v>126</v>
      </c>
      <c r="AU207" s="229" t="s">
        <v>86</v>
      </c>
      <c r="AY207" s="17" t="s">
        <v>124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84</v>
      </c>
      <c r="BK207" s="230">
        <f>ROUND(I207*H207,2)</f>
        <v>0</v>
      </c>
      <c r="BL207" s="17" t="s">
        <v>131</v>
      </c>
      <c r="BM207" s="229" t="s">
        <v>265</v>
      </c>
    </row>
    <row r="208" spans="1:47" s="2" customFormat="1" ht="12">
      <c r="A208" s="38"/>
      <c r="B208" s="39"/>
      <c r="C208" s="40"/>
      <c r="D208" s="231" t="s">
        <v>133</v>
      </c>
      <c r="E208" s="40"/>
      <c r="F208" s="232" t="s">
        <v>266</v>
      </c>
      <c r="G208" s="40"/>
      <c r="H208" s="40"/>
      <c r="I208" s="233"/>
      <c r="J208" s="40"/>
      <c r="K208" s="40"/>
      <c r="L208" s="44"/>
      <c r="M208" s="234"/>
      <c r="N208" s="235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133</v>
      </c>
      <c r="AU208" s="17" t="s">
        <v>86</v>
      </c>
    </row>
    <row r="209" spans="1:65" s="2" customFormat="1" ht="16.5" customHeight="1">
      <c r="A209" s="38"/>
      <c r="B209" s="39"/>
      <c r="C209" s="269" t="s">
        <v>267</v>
      </c>
      <c r="D209" s="269" t="s">
        <v>268</v>
      </c>
      <c r="E209" s="270" t="s">
        <v>269</v>
      </c>
      <c r="F209" s="271" t="s">
        <v>270</v>
      </c>
      <c r="G209" s="272" t="s">
        <v>264</v>
      </c>
      <c r="H209" s="273">
        <v>298</v>
      </c>
      <c r="I209" s="274"/>
      <c r="J209" s="275">
        <f>ROUND(I209*H209,2)</f>
        <v>0</v>
      </c>
      <c r="K209" s="271" t="s">
        <v>130</v>
      </c>
      <c r="L209" s="276"/>
      <c r="M209" s="277" t="s">
        <v>1</v>
      </c>
      <c r="N209" s="278" t="s">
        <v>41</v>
      </c>
      <c r="O209" s="91"/>
      <c r="P209" s="227">
        <f>O209*H209</f>
        <v>0</v>
      </c>
      <c r="Q209" s="227">
        <v>0.00145</v>
      </c>
      <c r="R209" s="227">
        <f>Q209*H209</f>
        <v>0.4321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179</v>
      </c>
      <c r="AT209" s="229" t="s">
        <v>268</v>
      </c>
      <c r="AU209" s="229" t="s">
        <v>86</v>
      </c>
      <c r="AY209" s="17" t="s">
        <v>124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84</v>
      </c>
      <c r="BK209" s="230">
        <f>ROUND(I209*H209,2)</f>
        <v>0</v>
      </c>
      <c r="BL209" s="17" t="s">
        <v>131</v>
      </c>
      <c r="BM209" s="229" t="s">
        <v>271</v>
      </c>
    </row>
    <row r="210" spans="1:47" s="2" customFormat="1" ht="12">
      <c r="A210" s="38"/>
      <c r="B210" s="39"/>
      <c r="C210" s="40"/>
      <c r="D210" s="231" t="s">
        <v>133</v>
      </c>
      <c r="E210" s="40"/>
      <c r="F210" s="232" t="s">
        <v>270</v>
      </c>
      <c r="G210" s="40"/>
      <c r="H210" s="40"/>
      <c r="I210" s="233"/>
      <c r="J210" s="40"/>
      <c r="K210" s="40"/>
      <c r="L210" s="44"/>
      <c r="M210" s="234"/>
      <c r="N210" s="235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133</v>
      </c>
      <c r="AU210" s="17" t="s">
        <v>86</v>
      </c>
    </row>
    <row r="211" spans="1:65" s="2" customFormat="1" ht="24.15" customHeight="1">
      <c r="A211" s="38"/>
      <c r="B211" s="39"/>
      <c r="C211" s="218" t="s">
        <v>272</v>
      </c>
      <c r="D211" s="218" t="s">
        <v>126</v>
      </c>
      <c r="E211" s="219" t="s">
        <v>273</v>
      </c>
      <c r="F211" s="220" t="s">
        <v>274</v>
      </c>
      <c r="G211" s="221" t="s">
        <v>251</v>
      </c>
      <c r="H211" s="222">
        <v>7175</v>
      </c>
      <c r="I211" s="223"/>
      <c r="J211" s="224">
        <f>ROUND(I211*H211,2)</f>
        <v>0</v>
      </c>
      <c r="K211" s="220" t="s">
        <v>130</v>
      </c>
      <c r="L211" s="44"/>
      <c r="M211" s="225" t="s">
        <v>1</v>
      </c>
      <c r="N211" s="226" t="s">
        <v>41</v>
      </c>
      <c r="O211" s="91"/>
      <c r="P211" s="227">
        <f>O211*H211</f>
        <v>0</v>
      </c>
      <c r="Q211" s="227">
        <v>8E-05</v>
      </c>
      <c r="R211" s="227">
        <f>Q211*H211</f>
        <v>0.5740000000000001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131</v>
      </c>
      <c r="AT211" s="229" t="s">
        <v>126</v>
      </c>
      <c r="AU211" s="229" t="s">
        <v>86</v>
      </c>
      <c r="AY211" s="17" t="s">
        <v>124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84</v>
      </c>
      <c r="BK211" s="230">
        <f>ROUND(I211*H211,2)</f>
        <v>0</v>
      </c>
      <c r="BL211" s="17" t="s">
        <v>131</v>
      </c>
      <c r="BM211" s="229" t="s">
        <v>275</v>
      </c>
    </row>
    <row r="212" spans="1:47" s="2" customFormat="1" ht="12">
      <c r="A212" s="38"/>
      <c r="B212" s="39"/>
      <c r="C212" s="40"/>
      <c r="D212" s="231" t="s">
        <v>133</v>
      </c>
      <c r="E212" s="40"/>
      <c r="F212" s="232" t="s">
        <v>276</v>
      </c>
      <c r="G212" s="40"/>
      <c r="H212" s="40"/>
      <c r="I212" s="233"/>
      <c r="J212" s="40"/>
      <c r="K212" s="40"/>
      <c r="L212" s="44"/>
      <c r="M212" s="234"/>
      <c r="N212" s="235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133</v>
      </c>
      <c r="AU212" s="17" t="s">
        <v>86</v>
      </c>
    </row>
    <row r="213" spans="1:65" s="2" customFormat="1" ht="33" customHeight="1">
      <c r="A213" s="38"/>
      <c r="B213" s="39"/>
      <c r="C213" s="218" t="s">
        <v>277</v>
      </c>
      <c r="D213" s="218" t="s">
        <v>126</v>
      </c>
      <c r="E213" s="219" t="s">
        <v>278</v>
      </c>
      <c r="F213" s="220" t="s">
        <v>279</v>
      </c>
      <c r="G213" s="221" t="s">
        <v>251</v>
      </c>
      <c r="H213" s="222">
        <v>7175</v>
      </c>
      <c r="I213" s="223"/>
      <c r="J213" s="224">
        <f>ROUND(I213*H213,2)</f>
        <v>0</v>
      </c>
      <c r="K213" s="220" t="s">
        <v>130</v>
      </c>
      <c r="L213" s="44"/>
      <c r="M213" s="225" t="s">
        <v>1</v>
      </c>
      <c r="N213" s="226" t="s">
        <v>41</v>
      </c>
      <c r="O213" s="91"/>
      <c r="P213" s="227">
        <f>O213*H213</f>
        <v>0</v>
      </c>
      <c r="Q213" s="227">
        <v>0.00033</v>
      </c>
      <c r="R213" s="227">
        <f>Q213*H213</f>
        <v>2.36775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131</v>
      </c>
      <c r="AT213" s="229" t="s">
        <v>126</v>
      </c>
      <c r="AU213" s="229" t="s">
        <v>86</v>
      </c>
      <c r="AY213" s="17" t="s">
        <v>124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84</v>
      </c>
      <c r="BK213" s="230">
        <f>ROUND(I213*H213,2)</f>
        <v>0</v>
      </c>
      <c r="BL213" s="17" t="s">
        <v>131</v>
      </c>
      <c r="BM213" s="229" t="s">
        <v>280</v>
      </c>
    </row>
    <row r="214" spans="1:47" s="2" customFormat="1" ht="12">
      <c r="A214" s="38"/>
      <c r="B214" s="39"/>
      <c r="C214" s="40"/>
      <c r="D214" s="231" t="s">
        <v>133</v>
      </c>
      <c r="E214" s="40"/>
      <c r="F214" s="232" t="s">
        <v>279</v>
      </c>
      <c r="G214" s="40"/>
      <c r="H214" s="40"/>
      <c r="I214" s="233"/>
      <c r="J214" s="40"/>
      <c r="K214" s="40"/>
      <c r="L214" s="44"/>
      <c r="M214" s="234"/>
      <c r="N214" s="235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133</v>
      </c>
      <c r="AU214" s="17" t="s">
        <v>86</v>
      </c>
    </row>
    <row r="215" spans="1:65" s="2" customFormat="1" ht="24.15" customHeight="1">
      <c r="A215" s="38"/>
      <c r="B215" s="39"/>
      <c r="C215" s="218" t="s">
        <v>281</v>
      </c>
      <c r="D215" s="218" t="s">
        <v>126</v>
      </c>
      <c r="E215" s="219" t="s">
        <v>282</v>
      </c>
      <c r="F215" s="220" t="s">
        <v>283</v>
      </c>
      <c r="G215" s="221" t="s">
        <v>251</v>
      </c>
      <c r="H215" s="222">
        <v>48</v>
      </c>
      <c r="I215" s="223"/>
      <c r="J215" s="224">
        <f>ROUND(I215*H215,2)</f>
        <v>0</v>
      </c>
      <c r="K215" s="220" t="s">
        <v>130</v>
      </c>
      <c r="L215" s="44"/>
      <c r="M215" s="225" t="s">
        <v>1</v>
      </c>
      <c r="N215" s="226" t="s">
        <v>41</v>
      </c>
      <c r="O215" s="91"/>
      <c r="P215" s="227">
        <f>O215*H215</f>
        <v>0</v>
      </c>
      <c r="Q215" s="227">
        <v>0.00033</v>
      </c>
      <c r="R215" s="227">
        <f>Q215*H215</f>
        <v>0.01584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131</v>
      </c>
      <c r="AT215" s="229" t="s">
        <v>126</v>
      </c>
      <c r="AU215" s="229" t="s">
        <v>86</v>
      </c>
      <c r="AY215" s="17" t="s">
        <v>124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84</v>
      </c>
      <c r="BK215" s="230">
        <f>ROUND(I215*H215,2)</f>
        <v>0</v>
      </c>
      <c r="BL215" s="17" t="s">
        <v>131</v>
      </c>
      <c r="BM215" s="229" t="s">
        <v>284</v>
      </c>
    </row>
    <row r="216" spans="1:47" s="2" customFormat="1" ht="12">
      <c r="A216" s="38"/>
      <c r="B216" s="39"/>
      <c r="C216" s="40"/>
      <c r="D216" s="231" t="s">
        <v>133</v>
      </c>
      <c r="E216" s="40"/>
      <c r="F216" s="232" t="s">
        <v>285</v>
      </c>
      <c r="G216" s="40"/>
      <c r="H216" s="40"/>
      <c r="I216" s="233"/>
      <c r="J216" s="40"/>
      <c r="K216" s="40"/>
      <c r="L216" s="44"/>
      <c r="M216" s="234"/>
      <c r="N216" s="235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133</v>
      </c>
      <c r="AU216" s="17" t="s">
        <v>86</v>
      </c>
    </row>
    <row r="217" spans="1:51" s="13" customFormat="1" ht="12">
      <c r="A217" s="13"/>
      <c r="B217" s="237"/>
      <c r="C217" s="238"/>
      <c r="D217" s="231" t="s">
        <v>137</v>
      </c>
      <c r="E217" s="247" t="s">
        <v>1</v>
      </c>
      <c r="F217" s="239" t="s">
        <v>286</v>
      </c>
      <c r="G217" s="238"/>
      <c r="H217" s="240">
        <v>48</v>
      </c>
      <c r="I217" s="241"/>
      <c r="J217" s="238"/>
      <c r="K217" s="238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137</v>
      </c>
      <c r="AU217" s="246" t="s">
        <v>86</v>
      </c>
      <c r="AV217" s="13" t="s">
        <v>86</v>
      </c>
      <c r="AW217" s="13" t="s">
        <v>32</v>
      </c>
      <c r="AX217" s="13" t="s">
        <v>84</v>
      </c>
      <c r="AY217" s="246" t="s">
        <v>124</v>
      </c>
    </row>
    <row r="218" spans="1:65" s="2" customFormat="1" ht="24.15" customHeight="1">
      <c r="A218" s="38"/>
      <c r="B218" s="39"/>
      <c r="C218" s="218" t="s">
        <v>287</v>
      </c>
      <c r="D218" s="218" t="s">
        <v>126</v>
      </c>
      <c r="E218" s="219" t="s">
        <v>288</v>
      </c>
      <c r="F218" s="220" t="s">
        <v>289</v>
      </c>
      <c r="G218" s="221" t="s">
        <v>251</v>
      </c>
      <c r="H218" s="222">
        <v>24</v>
      </c>
      <c r="I218" s="223"/>
      <c r="J218" s="224">
        <f>ROUND(I218*H218,2)</f>
        <v>0</v>
      </c>
      <c r="K218" s="220" t="s">
        <v>130</v>
      </c>
      <c r="L218" s="44"/>
      <c r="M218" s="225" t="s">
        <v>1</v>
      </c>
      <c r="N218" s="226" t="s">
        <v>41</v>
      </c>
      <c r="O218" s="91"/>
      <c r="P218" s="227">
        <f>O218*H218</f>
        <v>0</v>
      </c>
      <c r="Q218" s="227">
        <v>0.00065</v>
      </c>
      <c r="R218" s="227">
        <f>Q218*H218</f>
        <v>0.0156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131</v>
      </c>
      <c r="AT218" s="229" t="s">
        <v>126</v>
      </c>
      <c r="AU218" s="229" t="s">
        <v>86</v>
      </c>
      <c r="AY218" s="17" t="s">
        <v>124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84</v>
      </c>
      <c r="BK218" s="230">
        <f>ROUND(I218*H218,2)</f>
        <v>0</v>
      </c>
      <c r="BL218" s="17" t="s">
        <v>131</v>
      </c>
      <c r="BM218" s="229" t="s">
        <v>290</v>
      </c>
    </row>
    <row r="219" spans="1:47" s="2" customFormat="1" ht="12">
      <c r="A219" s="38"/>
      <c r="B219" s="39"/>
      <c r="C219" s="40"/>
      <c r="D219" s="231" t="s">
        <v>133</v>
      </c>
      <c r="E219" s="40"/>
      <c r="F219" s="232" t="s">
        <v>291</v>
      </c>
      <c r="G219" s="40"/>
      <c r="H219" s="40"/>
      <c r="I219" s="233"/>
      <c r="J219" s="40"/>
      <c r="K219" s="40"/>
      <c r="L219" s="44"/>
      <c r="M219" s="234"/>
      <c r="N219" s="23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133</v>
      </c>
      <c r="AU219" s="17" t="s">
        <v>86</v>
      </c>
    </row>
    <row r="220" spans="1:65" s="2" customFormat="1" ht="33" customHeight="1">
      <c r="A220" s="38"/>
      <c r="B220" s="39"/>
      <c r="C220" s="218" t="s">
        <v>292</v>
      </c>
      <c r="D220" s="218" t="s">
        <v>126</v>
      </c>
      <c r="E220" s="219" t="s">
        <v>293</v>
      </c>
      <c r="F220" s="220" t="s">
        <v>294</v>
      </c>
      <c r="G220" s="221" t="s">
        <v>251</v>
      </c>
      <c r="H220" s="222">
        <v>220</v>
      </c>
      <c r="I220" s="223"/>
      <c r="J220" s="224">
        <f>ROUND(I220*H220,2)</f>
        <v>0</v>
      </c>
      <c r="K220" s="220" t="s">
        <v>130</v>
      </c>
      <c r="L220" s="44"/>
      <c r="M220" s="225" t="s">
        <v>1</v>
      </c>
      <c r="N220" s="226" t="s">
        <v>41</v>
      </c>
      <c r="O220" s="91"/>
      <c r="P220" s="227">
        <f>O220*H220</f>
        <v>0</v>
      </c>
      <c r="Q220" s="227">
        <v>0.00038</v>
      </c>
      <c r="R220" s="227">
        <f>Q220*H220</f>
        <v>0.08360000000000001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131</v>
      </c>
      <c r="AT220" s="229" t="s">
        <v>126</v>
      </c>
      <c r="AU220" s="229" t="s">
        <v>86</v>
      </c>
      <c r="AY220" s="17" t="s">
        <v>124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84</v>
      </c>
      <c r="BK220" s="230">
        <f>ROUND(I220*H220,2)</f>
        <v>0</v>
      </c>
      <c r="BL220" s="17" t="s">
        <v>131</v>
      </c>
      <c r="BM220" s="229" t="s">
        <v>295</v>
      </c>
    </row>
    <row r="221" spans="1:47" s="2" customFormat="1" ht="12">
      <c r="A221" s="38"/>
      <c r="B221" s="39"/>
      <c r="C221" s="40"/>
      <c r="D221" s="231" t="s">
        <v>133</v>
      </c>
      <c r="E221" s="40"/>
      <c r="F221" s="232" t="s">
        <v>294</v>
      </c>
      <c r="G221" s="40"/>
      <c r="H221" s="40"/>
      <c r="I221" s="233"/>
      <c r="J221" s="40"/>
      <c r="K221" s="40"/>
      <c r="L221" s="44"/>
      <c r="M221" s="234"/>
      <c r="N221" s="23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133</v>
      </c>
      <c r="AU221" s="17" t="s">
        <v>86</v>
      </c>
    </row>
    <row r="222" spans="1:51" s="13" customFormat="1" ht="12">
      <c r="A222" s="13"/>
      <c r="B222" s="237"/>
      <c r="C222" s="238"/>
      <c r="D222" s="231" t="s">
        <v>137</v>
      </c>
      <c r="E222" s="247" t="s">
        <v>1</v>
      </c>
      <c r="F222" s="239" t="s">
        <v>296</v>
      </c>
      <c r="G222" s="238"/>
      <c r="H222" s="240">
        <v>220</v>
      </c>
      <c r="I222" s="241"/>
      <c r="J222" s="238"/>
      <c r="K222" s="238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137</v>
      </c>
      <c r="AU222" s="246" t="s">
        <v>86</v>
      </c>
      <c r="AV222" s="13" t="s">
        <v>86</v>
      </c>
      <c r="AW222" s="13" t="s">
        <v>32</v>
      </c>
      <c r="AX222" s="13" t="s">
        <v>84</v>
      </c>
      <c r="AY222" s="246" t="s">
        <v>124</v>
      </c>
    </row>
    <row r="223" spans="1:65" s="2" customFormat="1" ht="37.8" customHeight="1">
      <c r="A223" s="38"/>
      <c r="B223" s="39"/>
      <c r="C223" s="218" t="s">
        <v>297</v>
      </c>
      <c r="D223" s="218" t="s">
        <v>126</v>
      </c>
      <c r="E223" s="219" t="s">
        <v>298</v>
      </c>
      <c r="F223" s="220" t="s">
        <v>299</v>
      </c>
      <c r="G223" s="221" t="s">
        <v>129</v>
      </c>
      <c r="H223" s="222">
        <v>10</v>
      </c>
      <c r="I223" s="223"/>
      <c r="J223" s="224">
        <f>ROUND(I223*H223,2)</f>
        <v>0</v>
      </c>
      <c r="K223" s="220" t="s">
        <v>130</v>
      </c>
      <c r="L223" s="44"/>
      <c r="M223" s="225" t="s">
        <v>1</v>
      </c>
      <c r="N223" s="226" t="s">
        <v>41</v>
      </c>
      <c r="O223" s="91"/>
      <c r="P223" s="227">
        <f>O223*H223</f>
        <v>0</v>
      </c>
      <c r="Q223" s="227">
        <v>0.0026</v>
      </c>
      <c r="R223" s="227">
        <f>Q223*H223</f>
        <v>0.026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131</v>
      </c>
      <c r="AT223" s="229" t="s">
        <v>126</v>
      </c>
      <c r="AU223" s="229" t="s">
        <v>86</v>
      </c>
      <c r="AY223" s="17" t="s">
        <v>124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84</v>
      </c>
      <c r="BK223" s="230">
        <f>ROUND(I223*H223,2)</f>
        <v>0</v>
      </c>
      <c r="BL223" s="17" t="s">
        <v>131</v>
      </c>
      <c r="BM223" s="229" t="s">
        <v>300</v>
      </c>
    </row>
    <row r="224" spans="1:47" s="2" customFormat="1" ht="12">
      <c r="A224" s="38"/>
      <c r="B224" s="39"/>
      <c r="C224" s="40"/>
      <c r="D224" s="231" t="s">
        <v>133</v>
      </c>
      <c r="E224" s="40"/>
      <c r="F224" s="232" t="s">
        <v>299</v>
      </c>
      <c r="G224" s="40"/>
      <c r="H224" s="40"/>
      <c r="I224" s="233"/>
      <c r="J224" s="40"/>
      <c r="K224" s="40"/>
      <c r="L224" s="44"/>
      <c r="M224" s="234"/>
      <c r="N224" s="235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133</v>
      </c>
      <c r="AU224" s="17" t="s">
        <v>86</v>
      </c>
    </row>
    <row r="225" spans="1:65" s="2" customFormat="1" ht="24.15" customHeight="1">
      <c r="A225" s="38"/>
      <c r="B225" s="39"/>
      <c r="C225" s="218" t="s">
        <v>301</v>
      </c>
      <c r="D225" s="218" t="s">
        <v>126</v>
      </c>
      <c r="E225" s="219" t="s">
        <v>302</v>
      </c>
      <c r="F225" s="220" t="s">
        <v>303</v>
      </c>
      <c r="G225" s="221" t="s">
        <v>251</v>
      </c>
      <c r="H225" s="222">
        <v>162</v>
      </c>
      <c r="I225" s="223"/>
      <c r="J225" s="224">
        <f>ROUND(I225*H225,2)</f>
        <v>0</v>
      </c>
      <c r="K225" s="220" t="s">
        <v>130</v>
      </c>
      <c r="L225" s="44"/>
      <c r="M225" s="225" t="s">
        <v>1</v>
      </c>
      <c r="N225" s="226" t="s">
        <v>41</v>
      </c>
      <c r="O225" s="91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131</v>
      </c>
      <c r="AT225" s="229" t="s">
        <v>126</v>
      </c>
      <c r="AU225" s="229" t="s">
        <v>86</v>
      </c>
      <c r="AY225" s="17" t="s">
        <v>124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84</v>
      </c>
      <c r="BK225" s="230">
        <f>ROUND(I225*H225,2)</f>
        <v>0</v>
      </c>
      <c r="BL225" s="17" t="s">
        <v>131</v>
      </c>
      <c r="BM225" s="229" t="s">
        <v>304</v>
      </c>
    </row>
    <row r="226" spans="1:47" s="2" customFormat="1" ht="12">
      <c r="A226" s="38"/>
      <c r="B226" s="39"/>
      <c r="C226" s="40"/>
      <c r="D226" s="231" t="s">
        <v>133</v>
      </c>
      <c r="E226" s="40"/>
      <c r="F226" s="232" t="s">
        <v>305</v>
      </c>
      <c r="G226" s="40"/>
      <c r="H226" s="40"/>
      <c r="I226" s="233"/>
      <c r="J226" s="40"/>
      <c r="K226" s="40"/>
      <c r="L226" s="44"/>
      <c r="M226" s="234"/>
      <c r="N226" s="235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133</v>
      </c>
      <c r="AU226" s="17" t="s">
        <v>86</v>
      </c>
    </row>
    <row r="227" spans="1:65" s="2" customFormat="1" ht="24.15" customHeight="1">
      <c r="A227" s="38"/>
      <c r="B227" s="39"/>
      <c r="C227" s="218" t="s">
        <v>306</v>
      </c>
      <c r="D227" s="218" t="s">
        <v>126</v>
      </c>
      <c r="E227" s="219" t="s">
        <v>307</v>
      </c>
      <c r="F227" s="220" t="s">
        <v>308</v>
      </c>
      <c r="G227" s="221" t="s">
        <v>251</v>
      </c>
      <c r="H227" s="222">
        <v>162</v>
      </c>
      <c r="I227" s="223"/>
      <c r="J227" s="224">
        <f>ROUND(I227*H227,2)</f>
        <v>0</v>
      </c>
      <c r="K227" s="220" t="s">
        <v>130</v>
      </c>
      <c r="L227" s="44"/>
      <c r="M227" s="225" t="s">
        <v>1</v>
      </c>
      <c r="N227" s="226" t="s">
        <v>41</v>
      </c>
      <c r="O227" s="91"/>
      <c r="P227" s="227">
        <f>O227*H227</f>
        <v>0</v>
      </c>
      <c r="Q227" s="227">
        <v>0.00011</v>
      </c>
      <c r="R227" s="227">
        <f>Q227*H227</f>
        <v>0.01782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131</v>
      </c>
      <c r="AT227" s="229" t="s">
        <v>126</v>
      </c>
      <c r="AU227" s="229" t="s">
        <v>86</v>
      </c>
      <c r="AY227" s="17" t="s">
        <v>124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84</v>
      </c>
      <c r="BK227" s="230">
        <f>ROUND(I227*H227,2)</f>
        <v>0</v>
      </c>
      <c r="BL227" s="17" t="s">
        <v>131</v>
      </c>
      <c r="BM227" s="229" t="s">
        <v>309</v>
      </c>
    </row>
    <row r="228" spans="1:47" s="2" customFormat="1" ht="12">
      <c r="A228" s="38"/>
      <c r="B228" s="39"/>
      <c r="C228" s="40"/>
      <c r="D228" s="231" t="s">
        <v>133</v>
      </c>
      <c r="E228" s="40"/>
      <c r="F228" s="232" t="s">
        <v>310</v>
      </c>
      <c r="G228" s="40"/>
      <c r="H228" s="40"/>
      <c r="I228" s="233"/>
      <c r="J228" s="40"/>
      <c r="K228" s="40"/>
      <c r="L228" s="44"/>
      <c r="M228" s="234"/>
      <c r="N228" s="23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133</v>
      </c>
      <c r="AU228" s="17" t="s">
        <v>86</v>
      </c>
    </row>
    <row r="229" spans="1:65" s="2" customFormat="1" ht="24.15" customHeight="1">
      <c r="A229" s="38"/>
      <c r="B229" s="39"/>
      <c r="C229" s="218" t="s">
        <v>311</v>
      </c>
      <c r="D229" s="218" t="s">
        <v>126</v>
      </c>
      <c r="E229" s="219" t="s">
        <v>312</v>
      </c>
      <c r="F229" s="220" t="s">
        <v>313</v>
      </c>
      <c r="G229" s="221" t="s">
        <v>264</v>
      </c>
      <c r="H229" s="222">
        <v>4</v>
      </c>
      <c r="I229" s="223"/>
      <c r="J229" s="224">
        <f>ROUND(I229*H229,2)</f>
        <v>0</v>
      </c>
      <c r="K229" s="220" t="s">
        <v>130</v>
      </c>
      <c r="L229" s="44"/>
      <c r="M229" s="225" t="s">
        <v>1</v>
      </c>
      <c r="N229" s="226" t="s">
        <v>41</v>
      </c>
      <c r="O229" s="91"/>
      <c r="P229" s="227">
        <f>O229*H229</f>
        <v>0</v>
      </c>
      <c r="Q229" s="227">
        <v>16.75142</v>
      </c>
      <c r="R229" s="227">
        <f>Q229*H229</f>
        <v>67.00568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131</v>
      </c>
      <c r="AT229" s="229" t="s">
        <v>126</v>
      </c>
      <c r="AU229" s="229" t="s">
        <v>86</v>
      </c>
      <c r="AY229" s="17" t="s">
        <v>124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84</v>
      </c>
      <c r="BK229" s="230">
        <f>ROUND(I229*H229,2)</f>
        <v>0</v>
      </c>
      <c r="BL229" s="17" t="s">
        <v>131</v>
      </c>
      <c r="BM229" s="229" t="s">
        <v>314</v>
      </c>
    </row>
    <row r="230" spans="1:47" s="2" customFormat="1" ht="12">
      <c r="A230" s="38"/>
      <c r="B230" s="39"/>
      <c r="C230" s="40"/>
      <c r="D230" s="231" t="s">
        <v>133</v>
      </c>
      <c r="E230" s="40"/>
      <c r="F230" s="232" t="s">
        <v>313</v>
      </c>
      <c r="G230" s="40"/>
      <c r="H230" s="40"/>
      <c r="I230" s="233"/>
      <c r="J230" s="40"/>
      <c r="K230" s="40"/>
      <c r="L230" s="44"/>
      <c r="M230" s="234"/>
      <c r="N230" s="235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133</v>
      </c>
      <c r="AU230" s="17" t="s">
        <v>86</v>
      </c>
    </row>
    <row r="231" spans="1:65" s="2" customFormat="1" ht="24.15" customHeight="1">
      <c r="A231" s="38"/>
      <c r="B231" s="39"/>
      <c r="C231" s="218" t="s">
        <v>315</v>
      </c>
      <c r="D231" s="218" t="s">
        <v>126</v>
      </c>
      <c r="E231" s="219" t="s">
        <v>316</v>
      </c>
      <c r="F231" s="220" t="s">
        <v>317</v>
      </c>
      <c r="G231" s="221" t="s">
        <v>251</v>
      </c>
      <c r="H231" s="222">
        <v>10</v>
      </c>
      <c r="I231" s="223"/>
      <c r="J231" s="224">
        <f>ROUND(I231*H231,2)</f>
        <v>0</v>
      </c>
      <c r="K231" s="220" t="s">
        <v>130</v>
      </c>
      <c r="L231" s="44"/>
      <c r="M231" s="225" t="s">
        <v>1</v>
      </c>
      <c r="N231" s="226" t="s">
        <v>41</v>
      </c>
      <c r="O231" s="91"/>
      <c r="P231" s="227">
        <f>O231*H231</f>
        <v>0</v>
      </c>
      <c r="Q231" s="227">
        <v>0.88535</v>
      </c>
      <c r="R231" s="227">
        <f>Q231*H231</f>
        <v>8.8535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131</v>
      </c>
      <c r="AT231" s="229" t="s">
        <v>126</v>
      </c>
      <c r="AU231" s="229" t="s">
        <v>86</v>
      </c>
      <c r="AY231" s="17" t="s">
        <v>124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84</v>
      </c>
      <c r="BK231" s="230">
        <f>ROUND(I231*H231,2)</f>
        <v>0</v>
      </c>
      <c r="BL231" s="17" t="s">
        <v>131</v>
      </c>
      <c r="BM231" s="229" t="s">
        <v>318</v>
      </c>
    </row>
    <row r="232" spans="1:47" s="2" customFormat="1" ht="12">
      <c r="A232" s="38"/>
      <c r="B232" s="39"/>
      <c r="C232" s="40"/>
      <c r="D232" s="231" t="s">
        <v>133</v>
      </c>
      <c r="E232" s="40"/>
      <c r="F232" s="232" t="s">
        <v>317</v>
      </c>
      <c r="G232" s="40"/>
      <c r="H232" s="40"/>
      <c r="I232" s="233"/>
      <c r="J232" s="40"/>
      <c r="K232" s="40"/>
      <c r="L232" s="44"/>
      <c r="M232" s="234"/>
      <c r="N232" s="235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133</v>
      </c>
      <c r="AU232" s="17" t="s">
        <v>86</v>
      </c>
    </row>
    <row r="233" spans="1:65" s="2" customFormat="1" ht="24.15" customHeight="1">
      <c r="A233" s="38"/>
      <c r="B233" s="39"/>
      <c r="C233" s="269" t="s">
        <v>319</v>
      </c>
      <c r="D233" s="269" t="s">
        <v>268</v>
      </c>
      <c r="E233" s="270" t="s">
        <v>320</v>
      </c>
      <c r="F233" s="271" t="s">
        <v>321</v>
      </c>
      <c r="G233" s="272" t="s">
        <v>264</v>
      </c>
      <c r="H233" s="273">
        <v>4</v>
      </c>
      <c r="I233" s="274"/>
      <c r="J233" s="275">
        <f>ROUND(I233*H233,2)</f>
        <v>0</v>
      </c>
      <c r="K233" s="271" t="s">
        <v>130</v>
      </c>
      <c r="L233" s="276"/>
      <c r="M233" s="277" t="s">
        <v>1</v>
      </c>
      <c r="N233" s="278" t="s">
        <v>41</v>
      </c>
      <c r="O233" s="91"/>
      <c r="P233" s="227">
        <f>O233*H233</f>
        <v>0</v>
      </c>
      <c r="Q233" s="227">
        <v>1.747</v>
      </c>
      <c r="R233" s="227">
        <f>Q233*H233</f>
        <v>6.988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179</v>
      </c>
      <c r="AT233" s="229" t="s">
        <v>268</v>
      </c>
      <c r="AU233" s="229" t="s">
        <v>86</v>
      </c>
      <c r="AY233" s="17" t="s">
        <v>124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84</v>
      </c>
      <c r="BK233" s="230">
        <f>ROUND(I233*H233,2)</f>
        <v>0</v>
      </c>
      <c r="BL233" s="17" t="s">
        <v>131</v>
      </c>
      <c r="BM233" s="229" t="s">
        <v>322</v>
      </c>
    </row>
    <row r="234" spans="1:47" s="2" customFormat="1" ht="12">
      <c r="A234" s="38"/>
      <c r="B234" s="39"/>
      <c r="C234" s="40"/>
      <c r="D234" s="231" t="s">
        <v>133</v>
      </c>
      <c r="E234" s="40"/>
      <c r="F234" s="232" t="s">
        <v>321</v>
      </c>
      <c r="G234" s="40"/>
      <c r="H234" s="40"/>
      <c r="I234" s="233"/>
      <c r="J234" s="40"/>
      <c r="K234" s="40"/>
      <c r="L234" s="44"/>
      <c r="M234" s="234"/>
      <c r="N234" s="235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133</v>
      </c>
      <c r="AU234" s="17" t="s">
        <v>86</v>
      </c>
    </row>
    <row r="235" spans="1:65" s="2" customFormat="1" ht="24.15" customHeight="1">
      <c r="A235" s="38"/>
      <c r="B235" s="39"/>
      <c r="C235" s="218" t="s">
        <v>323</v>
      </c>
      <c r="D235" s="218" t="s">
        <v>126</v>
      </c>
      <c r="E235" s="219" t="s">
        <v>324</v>
      </c>
      <c r="F235" s="220" t="s">
        <v>325</v>
      </c>
      <c r="G235" s="221" t="s">
        <v>159</v>
      </c>
      <c r="H235" s="222">
        <v>6</v>
      </c>
      <c r="I235" s="223"/>
      <c r="J235" s="224">
        <f>ROUND(I235*H235,2)</f>
        <v>0</v>
      </c>
      <c r="K235" s="220" t="s">
        <v>130</v>
      </c>
      <c r="L235" s="44"/>
      <c r="M235" s="225" t="s">
        <v>1</v>
      </c>
      <c r="N235" s="226" t="s">
        <v>41</v>
      </c>
      <c r="O235" s="91"/>
      <c r="P235" s="227">
        <f>O235*H235</f>
        <v>0</v>
      </c>
      <c r="Q235" s="227">
        <v>2.26672</v>
      </c>
      <c r="R235" s="227">
        <f>Q235*H235</f>
        <v>13.60032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131</v>
      </c>
      <c r="AT235" s="229" t="s">
        <v>126</v>
      </c>
      <c r="AU235" s="229" t="s">
        <v>86</v>
      </c>
      <c r="AY235" s="17" t="s">
        <v>124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84</v>
      </c>
      <c r="BK235" s="230">
        <f>ROUND(I235*H235,2)</f>
        <v>0</v>
      </c>
      <c r="BL235" s="17" t="s">
        <v>131</v>
      </c>
      <c r="BM235" s="229" t="s">
        <v>326</v>
      </c>
    </row>
    <row r="236" spans="1:47" s="2" customFormat="1" ht="12">
      <c r="A236" s="38"/>
      <c r="B236" s="39"/>
      <c r="C236" s="40"/>
      <c r="D236" s="231" t="s">
        <v>133</v>
      </c>
      <c r="E236" s="40"/>
      <c r="F236" s="232" t="s">
        <v>325</v>
      </c>
      <c r="G236" s="40"/>
      <c r="H236" s="40"/>
      <c r="I236" s="233"/>
      <c r="J236" s="40"/>
      <c r="K236" s="40"/>
      <c r="L236" s="44"/>
      <c r="M236" s="234"/>
      <c r="N236" s="235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133</v>
      </c>
      <c r="AU236" s="17" t="s">
        <v>86</v>
      </c>
    </row>
    <row r="237" spans="1:51" s="14" customFormat="1" ht="12">
      <c r="A237" s="14"/>
      <c r="B237" s="248"/>
      <c r="C237" s="249"/>
      <c r="D237" s="231" t="s">
        <v>137</v>
      </c>
      <c r="E237" s="250" t="s">
        <v>1</v>
      </c>
      <c r="F237" s="251" t="s">
        <v>327</v>
      </c>
      <c r="G237" s="249"/>
      <c r="H237" s="250" t="s">
        <v>1</v>
      </c>
      <c r="I237" s="252"/>
      <c r="J237" s="249"/>
      <c r="K237" s="249"/>
      <c r="L237" s="253"/>
      <c r="M237" s="254"/>
      <c r="N237" s="255"/>
      <c r="O237" s="255"/>
      <c r="P237" s="255"/>
      <c r="Q237" s="255"/>
      <c r="R237" s="255"/>
      <c r="S237" s="255"/>
      <c r="T237" s="25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7" t="s">
        <v>137</v>
      </c>
      <c r="AU237" s="257" t="s">
        <v>86</v>
      </c>
      <c r="AV237" s="14" t="s">
        <v>84</v>
      </c>
      <c r="AW237" s="14" t="s">
        <v>32</v>
      </c>
      <c r="AX237" s="14" t="s">
        <v>76</v>
      </c>
      <c r="AY237" s="257" t="s">
        <v>124</v>
      </c>
    </row>
    <row r="238" spans="1:51" s="13" customFormat="1" ht="12">
      <c r="A238" s="13"/>
      <c r="B238" s="237"/>
      <c r="C238" s="238"/>
      <c r="D238" s="231" t="s">
        <v>137</v>
      </c>
      <c r="E238" s="247" t="s">
        <v>1</v>
      </c>
      <c r="F238" s="239" t="s">
        <v>328</v>
      </c>
      <c r="G238" s="238"/>
      <c r="H238" s="240">
        <v>6</v>
      </c>
      <c r="I238" s="241"/>
      <c r="J238" s="238"/>
      <c r="K238" s="238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137</v>
      </c>
      <c r="AU238" s="246" t="s">
        <v>86</v>
      </c>
      <c r="AV238" s="13" t="s">
        <v>86</v>
      </c>
      <c r="AW238" s="13" t="s">
        <v>32</v>
      </c>
      <c r="AX238" s="13" t="s">
        <v>76</v>
      </c>
      <c r="AY238" s="246" t="s">
        <v>124</v>
      </c>
    </row>
    <row r="239" spans="1:51" s="15" customFormat="1" ht="12">
      <c r="A239" s="15"/>
      <c r="B239" s="258"/>
      <c r="C239" s="259"/>
      <c r="D239" s="231" t="s">
        <v>137</v>
      </c>
      <c r="E239" s="260" t="s">
        <v>1</v>
      </c>
      <c r="F239" s="261" t="s">
        <v>173</v>
      </c>
      <c r="G239" s="259"/>
      <c r="H239" s="262">
        <v>6</v>
      </c>
      <c r="I239" s="263"/>
      <c r="J239" s="259"/>
      <c r="K239" s="259"/>
      <c r="L239" s="264"/>
      <c r="M239" s="265"/>
      <c r="N239" s="266"/>
      <c r="O239" s="266"/>
      <c r="P239" s="266"/>
      <c r="Q239" s="266"/>
      <c r="R239" s="266"/>
      <c r="S239" s="266"/>
      <c r="T239" s="267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8" t="s">
        <v>137</v>
      </c>
      <c r="AU239" s="268" t="s">
        <v>86</v>
      </c>
      <c r="AV239" s="15" t="s">
        <v>131</v>
      </c>
      <c r="AW239" s="15" t="s">
        <v>32</v>
      </c>
      <c r="AX239" s="15" t="s">
        <v>84</v>
      </c>
      <c r="AY239" s="268" t="s">
        <v>124</v>
      </c>
    </row>
    <row r="240" spans="1:65" s="2" customFormat="1" ht="21.75" customHeight="1">
      <c r="A240" s="38"/>
      <c r="B240" s="39"/>
      <c r="C240" s="218" t="s">
        <v>329</v>
      </c>
      <c r="D240" s="218" t="s">
        <v>126</v>
      </c>
      <c r="E240" s="219" t="s">
        <v>330</v>
      </c>
      <c r="F240" s="220" t="s">
        <v>331</v>
      </c>
      <c r="G240" s="221" t="s">
        <v>251</v>
      </c>
      <c r="H240" s="222">
        <v>162</v>
      </c>
      <c r="I240" s="223"/>
      <c r="J240" s="224">
        <f>ROUND(I240*H240,2)</f>
        <v>0</v>
      </c>
      <c r="K240" s="220" t="s">
        <v>130</v>
      </c>
      <c r="L240" s="44"/>
      <c r="M240" s="225" t="s">
        <v>1</v>
      </c>
      <c r="N240" s="226" t="s">
        <v>41</v>
      </c>
      <c r="O240" s="91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131</v>
      </c>
      <c r="AT240" s="229" t="s">
        <v>126</v>
      </c>
      <c r="AU240" s="229" t="s">
        <v>86</v>
      </c>
      <c r="AY240" s="17" t="s">
        <v>124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84</v>
      </c>
      <c r="BK240" s="230">
        <f>ROUND(I240*H240,2)</f>
        <v>0</v>
      </c>
      <c r="BL240" s="17" t="s">
        <v>131</v>
      </c>
      <c r="BM240" s="229" t="s">
        <v>332</v>
      </c>
    </row>
    <row r="241" spans="1:47" s="2" customFormat="1" ht="12">
      <c r="A241" s="38"/>
      <c r="B241" s="39"/>
      <c r="C241" s="40"/>
      <c r="D241" s="231" t="s">
        <v>133</v>
      </c>
      <c r="E241" s="40"/>
      <c r="F241" s="232" t="s">
        <v>333</v>
      </c>
      <c r="G241" s="40"/>
      <c r="H241" s="40"/>
      <c r="I241" s="233"/>
      <c r="J241" s="40"/>
      <c r="K241" s="40"/>
      <c r="L241" s="44"/>
      <c r="M241" s="234"/>
      <c r="N241" s="235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133</v>
      </c>
      <c r="AU241" s="17" t="s">
        <v>86</v>
      </c>
    </row>
    <row r="242" spans="1:65" s="2" customFormat="1" ht="16.5" customHeight="1">
      <c r="A242" s="38"/>
      <c r="B242" s="39"/>
      <c r="C242" s="218" t="s">
        <v>334</v>
      </c>
      <c r="D242" s="218" t="s">
        <v>126</v>
      </c>
      <c r="E242" s="219" t="s">
        <v>335</v>
      </c>
      <c r="F242" s="220" t="s">
        <v>336</v>
      </c>
      <c r="G242" s="221" t="s">
        <v>129</v>
      </c>
      <c r="H242" s="222">
        <v>3428</v>
      </c>
      <c r="I242" s="223"/>
      <c r="J242" s="224">
        <f>ROUND(I242*H242,2)</f>
        <v>0</v>
      </c>
      <c r="K242" s="220" t="s">
        <v>130</v>
      </c>
      <c r="L242" s="44"/>
      <c r="M242" s="225" t="s">
        <v>1</v>
      </c>
      <c r="N242" s="226" t="s">
        <v>41</v>
      </c>
      <c r="O242" s="91"/>
      <c r="P242" s="227">
        <f>O242*H242</f>
        <v>0</v>
      </c>
      <c r="Q242" s="227">
        <v>0</v>
      </c>
      <c r="R242" s="227">
        <f>Q242*H242</f>
        <v>0</v>
      </c>
      <c r="S242" s="227">
        <v>0.126</v>
      </c>
      <c r="T242" s="228">
        <f>S242*H242</f>
        <v>431.928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131</v>
      </c>
      <c r="AT242" s="229" t="s">
        <v>126</v>
      </c>
      <c r="AU242" s="229" t="s">
        <v>86</v>
      </c>
      <c r="AY242" s="17" t="s">
        <v>124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84</v>
      </c>
      <c r="BK242" s="230">
        <f>ROUND(I242*H242,2)</f>
        <v>0</v>
      </c>
      <c r="BL242" s="17" t="s">
        <v>131</v>
      </c>
      <c r="BM242" s="229" t="s">
        <v>337</v>
      </c>
    </row>
    <row r="243" spans="1:47" s="2" customFormat="1" ht="12">
      <c r="A243" s="38"/>
      <c r="B243" s="39"/>
      <c r="C243" s="40"/>
      <c r="D243" s="231" t="s">
        <v>133</v>
      </c>
      <c r="E243" s="40"/>
      <c r="F243" s="232" t="s">
        <v>338</v>
      </c>
      <c r="G243" s="40"/>
      <c r="H243" s="40"/>
      <c r="I243" s="233"/>
      <c r="J243" s="40"/>
      <c r="K243" s="40"/>
      <c r="L243" s="44"/>
      <c r="M243" s="234"/>
      <c r="N243" s="235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133</v>
      </c>
      <c r="AU243" s="17" t="s">
        <v>86</v>
      </c>
    </row>
    <row r="244" spans="1:65" s="2" customFormat="1" ht="24.15" customHeight="1">
      <c r="A244" s="38"/>
      <c r="B244" s="39"/>
      <c r="C244" s="218" t="s">
        <v>339</v>
      </c>
      <c r="D244" s="218" t="s">
        <v>126</v>
      </c>
      <c r="E244" s="219" t="s">
        <v>340</v>
      </c>
      <c r="F244" s="220" t="s">
        <v>341</v>
      </c>
      <c r="G244" s="221" t="s">
        <v>251</v>
      </c>
      <c r="H244" s="222">
        <v>10</v>
      </c>
      <c r="I244" s="223"/>
      <c r="J244" s="224">
        <f>ROUND(I244*H244,2)</f>
        <v>0</v>
      </c>
      <c r="K244" s="220" t="s">
        <v>130</v>
      </c>
      <c r="L244" s="44"/>
      <c r="M244" s="225" t="s">
        <v>1</v>
      </c>
      <c r="N244" s="226" t="s">
        <v>41</v>
      </c>
      <c r="O244" s="91"/>
      <c r="P244" s="227">
        <f>O244*H244</f>
        <v>0</v>
      </c>
      <c r="Q244" s="227">
        <v>9E-05</v>
      </c>
      <c r="R244" s="227">
        <f>Q244*H244</f>
        <v>0.0009000000000000001</v>
      </c>
      <c r="S244" s="227">
        <v>0.042</v>
      </c>
      <c r="T244" s="228">
        <f>S244*H244</f>
        <v>0.42000000000000004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131</v>
      </c>
      <c r="AT244" s="229" t="s">
        <v>126</v>
      </c>
      <c r="AU244" s="229" t="s">
        <v>86</v>
      </c>
      <c r="AY244" s="17" t="s">
        <v>124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84</v>
      </c>
      <c r="BK244" s="230">
        <f>ROUND(I244*H244,2)</f>
        <v>0</v>
      </c>
      <c r="BL244" s="17" t="s">
        <v>131</v>
      </c>
      <c r="BM244" s="229" t="s">
        <v>342</v>
      </c>
    </row>
    <row r="245" spans="1:47" s="2" customFormat="1" ht="12">
      <c r="A245" s="38"/>
      <c r="B245" s="39"/>
      <c r="C245" s="40"/>
      <c r="D245" s="231" t="s">
        <v>133</v>
      </c>
      <c r="E245" s="40"/>
      <c r="F245" s="232" t="s">
        <v>343</v>
      </c>
      <c r="G245" s="40"/>
      <c r="H245" s="40"/>
      <c r="I245" s="233"/>
      <c r="J245" s="40"/>
      <c r="K245" s="40"/>
      <c r="L245" s="44"/>
      <c r="M245" s="234"/>
      <c r="N245" s="235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133</v>
      </c>
      <c r="AU245" s="17" t="s">
        <v>86</v>
      </c>
    </row>
    <row r="246" spans="1:47" s="2" customFormat="1" ht="12">
      <c r="A246" s="38"/>
      <c r="B246" s="39"/>
      <c r="C246" s="40"/>
      <c r="D246" s="231" t="s">
        <v>135</v>
      </c>
      <c r="E246" s="40"/>
      <c r="F246" s="236" t="s">
        <v>344</v>
      </c>
      <c r="G246" s="40"/>
      <c r="H246" s="40"/>
      <c r="I246" s="233"/>
      <c r="J246" s="40"/>
      <c r="K246" s="40"/>
      <c r="L246" s="44"/>
      <c r="M246" s="234"/>
      <c r="N246" s="235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135</v>
      </c>
      <c r="AU246" s="17" t="s">
        <v>86</v>
      </c>
    </row>
    <row r="247" spans="1:65" s="2" customFormat="1" ht="55.5" customHeight="1">
      <c r="A247" s="38"/>
      <c r="B247" s="39"/>
      <c r="C247" s="218" t="s">
        <v>345</v>
      </c>
      <c r="D247" s="218" t="s">
        <v>126</v>
      </c>
      <c r="E247" s="219" t="s">
        <v>346</v>
      </c>
      <c r="F247" s="220" t="s">
        <v>347</v>
      </c>
      <c r="G247" s="221" t="s">
        <v>251</v>
      </c>
      <c r="H247" s="222">
        <v>10</v>
      </c>
      <c r="I247" s="223"/>
      <c r="J247" s="224">
        <f>ROUND(I247*H247,2)</f>
        <v>0</v>
      </c>
      <c r="K247" s="220" t="s">
        <v>130</v>
      </c>
      <c r="L247" s="44"/>
      <c r="M247" s="225" t="s">
        <v>1</v>
      </c>
      <c r="N247" s="226" t="s">
        <v>41</v>
      </c>
      <c r="O247" s="91"/>
      <c r="P247" s="227">
        <f>O247*H247</f>
        <v>0</v>
      </c>
      <c r="Q247" s="227">
        <v>0</v>
      </c>
      <c r="R247" s="227">
        <f>Q247*H247</f>
        <v>0</v>
      </c>
      <c r="S247" s="227">
        <v>2.055</v>
      </c>
      <c r="T247" s="228">
        <f>S247*H247</f>
        <v>20.55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131</v>
      </c>
      <c r="AT247" s="229" t="s">
        <v>126</v>
      </c>
      <c r="AU247" s="229" t="s">
        <v>86</v>
      </c>
      <c r="AY247" s="17" t="s">
        <v>124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84</v>
      </c>
      <c r="BK247" s="230">
        <f>ROUND(I247*H247,2)</f>
        <v>0</v>
      </c>
      <c r="BL247" s="17" t="s">
        <v>131</v>
      </c>
      <c r="BM247" s="229" t="s">
        <v>348</v>
      </c>
    </row>
    <row r="248" spans="1:47" s="2" customFormat="1" ht="12">
      <c r="A248" s="38"/>
      <c r="B248" s="39"/>
      <c r="C248" s="40"/>
      <c r="D248" s="231" t="s">
        <v>133</v>
      </c>
      <c r="E248" s="40"/>
      <c r="F248" s="232" t="s">
        <v>347</v>
      </c>
      <c r="G248" s="40"/>
      <c r="H248" s="40"/>
      <c r="I248" s="233"/>
      <c r="J248" s="40"/>
      <c r="K248" s="40"/>
      <c r="L248" s="44"/>
      <c r="M248" s="234"/>
      <c r="N248" s="235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133</v>
      </c>
      <c r="AU248" s="17" t="s">
        <v>86</v>
      </c>
    </row>
    <row r="249" spans="1:51" s="13" customFormat="1" ht="12">
      <c r="A249" s="13"/>
      <c r="B249" s="237"/>
      <c r="C249" s="238"/>
      <c r="D249" s="231" t="s">
        <v>137</v>
      </c>
      <c r="E249" s="247" t="s">
        <v>1</v>
      </c>
      <c r="F249" s="239" t="s">
        <v>191</v>
      </c>
      <c r="G249" s="238"/>
      <c r="H249" s="240">
        <v>10</v>
      </c>
      <c r="I249" s="241"/>
      <c r="J249" s="238"/>
      <c r="K249" s="238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137</v>
      </c>
      <c r="AU249" s="246" t="s">
        <v>86</v>
      </c>
      <c r="AV249" s="13" t="s">
        <v>86</v>
      </c>
      <c r="AW249" s="13" t="s">
        <v>32</v>
      </c>
      <c r="AX249" s="13" t="s">
        <v>84</v>
      </c>
      <c r="AY249" s="246" t="s">
        <v>124</v>
      </c>
    </row>
    <row r="250" spans="1:63" s="12" customFormat="1" ht="22.8" customHeight="1">
      <c r="A250" s="12"/>
      <c r="B250" s="202"/>
      <c r="C250" s="203"/>
      <c r="D250" s="204" t="s">
        <v>75</v>
      </c>
      <c r="E250" s="216" t="s">
        <v>349</v>
      </c>
      <c r="F250" s="216" t="s">
        <v>350</v>
      </c>
      <c r="G250" s="203"/>
      <c r="H250" s="203"/>
      <c r="I250" s="206"/>
      <c r="J250" s="217">
        <f>BK250</f>
        <v>0</v>
      </c>
      <c r="K250" s="203"/>
      <c r="L250" s="208"/>
      <c r="M250" s="209"/>
      <c r="N250" s="210"/>
      <c r="O250" s="210"/>
      <c r="P250" s="211">
        <f>SUM(P251:P260)</f>
        <v>0</v>
      </c>
      <c r="Q250" s="210"/>
      <c r="R250" s="211">
        <f>SUM(R251:R260)</f>
        <v>0</v>
      </c>
      <c r="S250" s="210"/>
      <c r="T250" s="212">
        <f>SUM(T251:T260)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3" t="s">
        <v>84</v>
      </c>
      <c r="AT250" s="214" t="s">
        <v>75</v>
      </c>
      <c r="AU250" s="214" t="s">
        <v>84</v>
      </c>
      <c r="AY250" s="213" t="s">
        <v>124</v>
      </c>
      <c r="BK250" s="215">
        <f>SUM(BK251:BK260)</f>
        <v>0</v>
      </c>
    </row>
    <row r="251" spans="1:65" s="2" customFormat="1" ht="37.8" customHeight="1">
      <c r="A251" s="38"/>
      <c r="B251" s="39"/>
      <c r="C251" s="218" t="s">
        <v>351</v>
      </c>
      <c r="D251" s="218" t="s">
        <v>126</v>
      </c>
      <c r="E251" s="219" t="s">
        <v>352</v>
      </c>
      <c r="F251" s="220" t="s">
        <v>353</v>
      </c>
      <c r="G251" s="221" t="s">
        <v>354</v>
      </c>
      <c r="H251" s="222">
        <v>1487.209</v>
      </c>
      <c r="I251" s="223"/>
      <c r="J251" s="224">
        <f>ROUND(I251*H251,2)</f>
        <v>0</v>
      </c>
      <c r="K251" s="220" t="s">
        <v>1</v>
      </c>
      <c r="L251" s="44"/>
      <c r="M251" s="225" t="s">
        <v>1</v>
      </c>
      <c r="N251" s="226" t="s">
        <v>41</v>
      </c>
      <c r="O251" s="91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131</v>
      </c>
      <c r="AT251" s="229" t="s">
        <v>126</v>
      </c>
      <c r="AU251" s="229" t="s">
        <v>86</v>
      </c>
      <c r="AY251" s="17" t="s">
        <v>124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84</v>
      </c>
      <c r="BK251" s="230">
        <f>ROUND(I251*H251,2)</f>
        <v>0</v>
      </c>
      <c r="BL251" s="17" t="s">
        <v>131</v>
      </c>
      <c r="BM251" s="229" t="s">
        <v>355</v>
      </c>
    </row>
    <row r="252" spans="1:47" s="2" customFormat="1" ht="12">
      <c r="A252" s="38"/>
      <c r="B252" s="39"/>
      <c r="C252" s="40"/>
      <c r="D252" s="231" t="s">
        <v>133</v>
      </c>
      <c r="E252" s="40"/>
      <c r="F252" s="232" t="s">
        <v>353</v>
      </c>
      <c r="G252" s="40"/>
      <c r="H252" s="40"/>
      <c r="I252" s="233"/>
      <c r="J252" s="40"/>
      <c r="K252" s="40"/>
      <c r="L252" s="44"/>
      <c r="M252" s="234"/>
      <c r="N252" s="235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133</v>
      </c>
      <c r="AU252" s="17" t="s">
        <v>86</v>
      </c>
    </row>
    <row r="253" spans="1:65" s="2" customFormat="1" ht="24.15" customHeight="1">
      <c r="A253" s="38"/>
      <c r="B253" s="39"/>
      <c r="C253" s="218" t="s">
        <v>356</v>
      </c>
      <c r="D253" s="218" t="s">
        <v>126</v>
      </c>
      <c r="E253" s="219" t="s">
        <v>357</v>
      </c>
      <c r="F253" s="220" t="s">
        <v>358</v>
      </c>
      <c r="G253" s="221" t="s">
        <v>354</v>
      </c>
      <c r="H253" s="222">
        <v>452.48</v>
      </c>
      <c r="I253" s="223"/>
      <c r="J253" s="224">
        <f>ROUND(I253*H253,2)</f>
        <v>0</v>
      </c>
      <c r="K253" s="220" t="s">
        <v>1</v>
      </c>
      <c r="L253" s="44"/>
      <c r="M253" s="225" t="s">
        <v>1</v>
      </c>
      <c r="N253" s="226" t="s">
        <v>41</v>
      </c>
      <c r="O253" s="91"/>
      <c r="P253" s="227">
        <f>O253*H253</f>
        <v>0</v>
      </c>
      <c r="Q253" s="227">
        <v>0</v>
      </c>
      <c r="R253" s="227">
        <f>Q253*H253</f>
        <v>0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131</v>
      </c>
      <c r="AT253" s="229" t="s">
        <v>126</v>
      </c>
      <c r="AU253" s="229" t="s">
        <v>86</v>
      </c>
      <c r="AY253" s="17" t="s">
        <v>124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84</v>
      </c>
      <c r="BK253" s="230">
        <f>ROUND(I253*H253,2)</f>
        <v>0</v>
      </c>
      <c r="BL253" s="17" t="s">
        <v>131</v>
      </c>
      <c r="BM253" s="229" t="s">
        <v>359</v>
      </c>
    </row>
    <row r="254" spans="1:47" s="2" customFormat="1" ht="12">
      <c r="A254" s="38"/>
      <c r="B254" s="39"/>
      <c r="C254" s="40"/>
      <c r="D254" s="231" t="s">
        <v>133</v>
      </c>
      <c r="E254" s="40"/>
      <c r="F254" s="232" t="s">
        <v>358</v>
      </c>
      <c r="G254" s="40"/>
      <c r="H254" s="40"/>
      <c r="I254" s="233"/>
      <c r="J254" s="40"/>
      <c r="K254" s="40"/>
      <c r="L254" s="44"/>
      <c r="M254" s="234"/>
      <c r="N254" s="235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133</v>
      </c>
      <c r="AU254" s="17" t="s">
        <v>86</v>
      </c>
    </row>
    <row r="255" spans="1:47" s="2" customFormat="1" ht="12">
      <c r="A255" s="38"/>
      <c r="B255" s="39"/>
      <c r="C255" s="40"/>
      <c r="D255" s="231" t="s">
        <v>135</v>
      </c>
      <c r="E255" s="40"/>
      <c r="F255" s="236" t="s">
        <v>360</v>
      </c>
      <c r="G255" s="40"/>
      <c r="H255" s="40"/>
      <c r="I255" s="233"/>
      <c r="J255" s="40"/>
      <c r="K255" s="40"/>
      <c r="L255" s="44"/>
      <c r="M255" s="234"/>
      <c r="N255" s="235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135</v>
      </c>
      <c r="AU255" s="17" t="s">
        <v>86</v>
      </c>
    </row>
    <row r="256" spans="1:51" s="14" customFormat="1" ht="12">
      <c r="A256" s="14"/>
      <c r="B256" s="248"/>
      <c r="C256" s="249"/>
      <c r="D256" s="231" t="s">
        <v>137</v>
      </c>
      <c r="E256" s="250" t="s">
        <v>1</v>
      </c>
      <c r="F256" s="251" t="s">
        <v>171</v>
      </c>
      <c r="G256" s="249"/>
      <c r="H256" s="250" t="s">
        <v>1</v>
      </c>
      <c r="I256" s="252"/>
      <c r="J256" s="249"/>
      <c r="K256" s="249"/>
      <c r="L256" s="253"/>
      <c r="M256" s="254"/>
      <c r="N256" s="255"/>
      <c r="O256" s="255"/>
      <c r="P256" s="255"/>
      <c r="Q256" s="255"/>
      <c r="R256" s="255"/>
      <c r="S256" s="255"/>
      <c r="T256" s="25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7" t="s">
        <v>137</v>
      </c>
      <c r="AU256" s="257" t="s">
        <v>86</v>
      </c>
      <c r="AV256" s="14" t="s">
        <v>84</v>
      </c>
      <c r="AW256" s="14" t="s">
        <v>32</v>
      </c>
      <c r="AX256" s="14" t="s">
        <v>76</v>
      </c>
      <c r="AY256" s="257" t="s">
        <v>124</v>
      </c>
    </row>
    <row r="257" spans="1:51" s="13" customFormat="1" ht="12">
      <c r="A257" s="13"/>
      <c r="B257" s="237"/>
      <c r="C257" s="238"/>
      <c r="D257" s="231" t="s">
        <v>137</v>
      </c>
      <c r="E257" s="247" t="s">
        <v>1</v>
      </c>
      <c r="F257" s="239" t="s">
        <v>361</v>
      </c>
      <c r="G257" s="238"/>
      <c r="H257" s="240">
        <v>20.55</v>
      </c>
      <c r="I257" s="241"/>
      <c r="J257" s="238"/>
      <c r="K257" s="238"/>
      <c r="L257" s="242"/>
      <c r="M257" s="243"/>
      <c r="N257" s="244"/>
      <c r="O257" s="244"/>
      <c r="P257" s="244"/>
      <c r="Q257" s="244"/>
      <c r="R257" s="244"/>
      <c r="S257" s="244"/>
      <c r="T257" s="24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6" t="s">
        <v>137</v>
      </c>
      <c r="AU257" s="246" t="s">
        <v>86</v>
      </c>
      <c r="AV257" s="13" t="s">
        <v>86</v>
      </c>
      <c r="AW257" s="13" t="s">
        <v>32</v>
      </c>
      <c r="AX257" s="13" t="s">
        <v>76</v>
      </c>
      <c r="AY257" s="246" t="s">
        <v>124</v>
      </c>
    </row>
    <row r="258" spans="1:51" s="14" customFormat="1" ht="12">
      <c r="A258" s="14"/>
      <c r="B258" s="248"/>
      <c r="C258" s="249"/>
      <c r="D258" s="231" t="s">
        <v>137</v>
      </c>
      <c r="E258" s="250" t="s">
        <v>1</v>
      </c>
      <c r="F258" s="251" t="s">
        <v>362</v>
      </c>
      <c r="G258" s="249"/>
      <c r="H258" s="250" t="s">
        <v>1</v>
      </c>
      <c r="I258" s="252"/>
      <c r="J258" s="249"/>
      <c r="K258" s="249"/>
      <c r="L258" s="253"/>
      <c r="M258" s="254"/>
      <c r="N258" s="255"/>
      <c r="O258" s="255"/>
      <c r="P258" s="255"/>
      <c r="Q258" s="255"/>
      <c r="R258" s="255"/>
      <c r="S258" s="255"/>
      <c r="T258" s="25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7" t="s">
        <v>137</v>
      </c>
      <c r="AU258" s="257" t="s">
        <v>86</v>
      </c>
      <c r="AV258" s="14" t="s">
        <v>84</v>
      </c>
      <c r="AW258" s="14" t="s">
        <v>32</v>
      </c>
      <c r="AX258" s="14" t="s">
        <v>76</v>
      </c>
      <c r="AY258" s="257" t="s">
        <v>124</v>
      </c>
    </row>
    <row r="259" spans="1:51" s="13" customFormat="1" ht="12">
      <c r="A259" s="13"/>
      <c r="B259" s="237"/>
      <c r="C259" s="238"/>
      <c r="D259" s="231" t="s">
        <v>137</v>
      </c>
      <c r="E259" s="247" t="s">
        <v>1</v>
      </c>
      <c r="F259" s="239" t="s">
        <v>363</v>
      </c>
      <c r="G259" s="238"/>
      <c r="H259" s="240">
        <v>431.93</v>
      </c>
      <c r="I259" s="241"/>
      <c r="J259" s="238"/>
      <c r="K259" s="238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137</v>
      </c>
      <c r="AU259" s="246" t="s">
        <v>86</v>
      </c>
      <c r="AV259" s="13" t="s">
        <v>86</v>
      </c>
      <c r="AW259" s="13" t="s">
        <v>32</v>
      </c>
      <c r="AX259" s="13" t="s">
        <v>76</v>
      </c>
      <c r="AY259" s="246" t="s">
        <v>124</v>
      </c>
    </row>
    <row r="260" spans="1:51" s="15" customFormat="1" ht="12">
      <c r="A260" s="15"/>
      <c r="B260" s="258"/>
      <c r="C260" s="259"/>
      <c r="D260" s="231" t="s">
        <v>137</v>
      </c>
      <c r="E260" s="260" t="s">
        <v>1</v>
      </c>
      <c r="F260" s="261" t="s">
        <v>173</v>
      </c>
      <c r="G260" s="259"/>
      <c r="H260" s="262">
        <v>452.48</v>
      </c>
      <c r="I260" s="263"/>
      <c r="J260" s="259"/>
      <c r="K260" s="259"/>
      <c r="L260" s="264"/>
      <c r="M260" s="265"/>
      <c r="N260" s="266"/>
      <c r="O260" s="266"/>
      <c r="P260" s="266"/>
      <c r="Q260" s="266"/>
      <c r="R260" s="266"/>
      <c r="S260" s="266"/>
      <c r="T260" s="267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8" t="s">
        <v>137</v>
      </c>
      <c r="AU260" s="268" t="s">
        <v>86</v>
      </c>
      <c r="AV260" s="15" t="s">
        <v>131</v>
      </c>
      <c r="AW260" s="15" t="s">
        <v>32</v>
      </c>
      <c r="AX260" s="15" t="s">
        <v>84</v>
      </c>
      <c r="AY260" s="268" t="s">
        <v>124</v>
      </c>
    </row>
    <row r="261" spans="1:63" s="12" customFormat="1" ht="25.9" customHeight="1">
      <c r="A261" s="12"/>
      <c r="B261" s="202"/>
      <c r="C261" s="203"/>
      <c r="D261" s="204" t="s">
        <v>75</v>
      </c>
      <c r="E261" s="205" t="s">
        <v>364</v>
      </c>
      <c r="F261" s="205" t="s">
        <v>365</v>
      </c>
      <c r="G261" s="203"/>
      <c r="H261" s="203"/>
      <c r="I261" s="206"/>
      <c r="J261" s="207">
        <f>BK261</f>
        <v>0</v>
      </c>
      <c r="K261" s="203"/>
      <c r="L261" s="208"/>
      <c r="M261" s="209"/>
      <c r="N261" s="210"/>
      <c r="O261" s="210"/>
      <c r="P261" s="211">
        <f>P262+P269+P274+P277</f>
        <v>0</v>
      </c>
      <c r="Q261" s="210"/>
      <c r="R261" s="211">
        <f>R262+R269+R274+R277</f>
        <v>0</v>
      </c>
      <c r="S261" s="210"/>
      <c r="T261" s="212">
        <f>T262+T269+T274+T277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3" t="s">
        <v>156</v>
      </c>
      <c r="AT261" s="214" t="s">
        <v>75</v>
      </c>
      <c r="AU261" s="214" t="s">
        <v>76</v>
      </c>
      <c r="AY261" s="213" t="s">
        <v>124</v>
      </c>
      <c r="BK261" s="215">
        <f>BK262+BK269+BK274+BK277</f>
        <v>0</v>
      </c>
    </row>
    <row r="262" spans="1:63" s="12" customFormat="1" ht="22.8" customHeight="1">
      <c r="A262" s="12"/>
      <c r="B262" s="202"/>
      <c r="C262" s="203"/>
      <c r="D262" s="204" t="s">
        <v>75</v>
      </c>
      <c r="E262" s="216" t="s">
        <v>366</v>
      </c>
      <c r="F262" s="216" t="s">
        <v>367</v>
      </c>
      <c r="G262" s="203"/>
      <c r="H262" s="203"/>
      <c r="I262" s="206"/>
      <c r="J262" s="217">
        <f>BK262</f>
        <v>0</v>
      </c>
      <c r="K262" s="203"/>
      <c r="L262" s="208"/>
      <c r="M262" s="209"/>
      <c r="N262" s="210"/>
      <c r="O262" s="210"/>
      <c r="P262" s="211">
        <f>SUM(P263:P268)</f>
        <v>0</v>
      </c>
      <c r="Q262" s="210"/>
      <c r="R262" s="211">
        <f>SUM(R263:R268)</f>
        <v>0</v>
      </c>
      <c r="S262" s="210"/>
      <c r="T262" s="212">
        <f>SUM(T263:T268)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3" t="s">
        <v>156</v>
      </c>
      <c r="AT262" s="214" t="s">
        <v>75</v>
      </c>
      <c r="AU262" s="214" t="s">
        <v>84</v>
      </c>
      <c r="AY262" s="213" t="s">
        <v>124</v>
      </c>
      <c r="BK262" s="215">
        <f>SUM(BK263:BK268)</f>
        <v>0</v>
      </c>
    </row>
    <row r="263" spans="1:65" s="2" customFormat="1" ht="24.15" customHeight="1">
      <c r="A263" s="38"/>
      <c r="B263" s="39"/>
      <c r="C263" s="218" t="s">
        <v>368</v>
      </c>
      <c r="D263" s="218" t="s">
        <v>126</v>
      </c>
      <c r="E263" s="219" t="s">
        <v>369</v>
      </c>
      <c r="F263" s="220" t="s">
        <v>370</v>
      </c>
      <c r="G263" s="221" t="s">
        <v>371</v>
      </c>
      <c r="H263" s="222">
        <v>1</v>
      </c>
      <c r="I263" s="223"/>
      <c r="J263" s="224">
        <f>ROUND(I263*H263,2)</f>
        <v>0</v>
      </c>
      <c r="K263" s="220" t="s">
        <v>130</v>
      </c>
      <c r="L263" s="44"/>
      <c r="M263" s="225" t="s">
        <v>1</v>
      </c>
      <c r="N263" s="226" t="s">
        <v>41</v>
      </c>
      <c r="O263" s="91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9" t="s">
        <v>372</v>
      </c>
      <c r="AT263" s="229" t="s">
        <v>126</v>
      </c>
      <c r="AU263" s="229" t="s">
        <v>86</v>
      </c>
      <c r="AY263" s="17" t="s">
        <v>124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7" t="s">
        <v>84</v>
      </c>
      <c r="BK263" s="230">
        <f>ROUND(I263*H263,2)</f>
        <v>0</v>
      </c>
      <c r="BL263" s="17" t="s">
        <v>372</v>
      </c>
      <c r="BM263" s="229" t="s">
        <v>373</v>
      </c>
    </row>
    <row r="264" spans="1:47" s="2" customFormat="1" ht="12">
      <c r="A264" s="38"/>
      <c r="B264" s="39"/>
      <c r="C264" s="40"/>
      <c r="D264" s="231" t="s">
        <v>133</v>
      </c>
      <c r="E264" s="40"/>
      <c r="F264" s="232" t="s">
        <v>370</v>
      </c>
      <c r="G264" s="40"/>
      <c r="H264" s="40"/>
      <c r="I264" s="233"/>
      <c r="J264" s="40"/>
      <c r="K264" s="40"/>
      <c r="L264" s="44"/>
      <c r="M264" s="234"/>
      <c r="N264" s="235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133</v>
      </c>
      <c r="AU264" s="17" t="s">
        <v>86</v>
      </c>
    </row>
    <row r="265" spans="1:65" s="2" customFormat="1" ht="24.15" customHeight="1">
      <c r="A265" s="38"/>
      <c r="B265" s="39"/>
      <c r="C265" s="218" t="s">
        <v>374</v>
      </c>
      <c r="D265" s="218" t="s">
        <v>126</v>
      </c>
      <c r="E265" s="219" t="s">
        <v>375</v>
      </c>
      <c r="F265" s="220" t="s">
        <v>376</v>
      </c>
      <c r="G265" s="221" t="s">
        <v>371</v>
      </c>
      <c r="H265" s="222">
        <v>1</v>
      </c>
      <c r="I265" s="223"/>
      <c r="J265" s="224">
        <f>ROUND(I265*H265,2)</f>
        <v>0</v>
      </c>
      <c r="K265" s="220" t="s">
        <v>130</v>
      </c>
      <c r="L265" s="44"/>
      <c r="M265" s="225" t="s">
        <v>1</v>
      </c>
      <c r="N265" s="226" t="s">
        <v>41</v>
      </c>
      <c r="O265" s="91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372</v>
      </c>
      <c r="AT265" s="229" t="s">
        <v>126</v>
      </c>
      <c r="AU265" s="229" t="s">
        <v>86</v>
      </c>
      <c r="AY265" s="17" t="s">
        <v>124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84</v>
      </c>
      <c r="BK265" s="230">
        <f>ROUND(I265*H265,2)</f>
        <v>0</v>
      </c>
      <c r="BL265" s="17" t="s">
        <v>372</v>
      </c>
      <c r="BM265" s="229" t="s">
        <v>377</v>
      </c>
    </row>
    <row r="266" spans="1:47" s="2" customFormat="1" ht="12">
      <c r="A266" s="38"/>
      <c r="B266" s="39"/>
      <c r="C266" s="40"/>
      <c r="D266" s="231" t="s">
        <v>133</v>
      </c>
      <c r="E266" s="40"/>
      <c r="F266" s="232" t="s">
        <v>376</v>
      </c>
      <c r="G266" s="40"/>
      <c r="H266" s="40"/>
      <c r="I266" s="233"/>
      <c r="J266" s="40"/>
      <c r="K266" s="40"/>
      <c r="L266" s="44"/>
      <c r="M266" s="234"/>
      <c r="N266" s="235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133</v>
      </c>
      <c r="AU266" s="17" t="s">
        <v>86</v>
      </c>
    </row>
    <row r="267" spans="1:65" s="2" customFormat="1" ht="37.8" customHeight="1">
      <c r="A267" s="38"/>
      <c r="B267" s="39"/>
      <c r="C267" s="218" t="s">
        <v>378</v>
      </c>
      <c r="D267" s="218" t="s">
        <v>126</v>
      </c>
      <c r="E267" s="219" t="s">
        <v>379</v>
      </c>
      <c r="F267" s="220" t="s">
        <v>380</v>
      </c>
      <c r="G267" s="221" t="s">
        <v>371</v>
      </c>
      <c r="H267" s="222">
        <v>1</v>
      </c>
      <c r="I267" s="223"/>
      <c r="J267" s="224">
        <f>ROUND(I267*H267,2)</f>
        <v>0</v>
      </c>
      <c r="K267" s="220" t="s">
        <v>130</v>
      </c>
      <c r="L267" s="44"/>
      <c r="M267" s="225" t="s">
        <v>1</v>
      </c>
      <c r="N267" s="226" t="s">
        <v>41</v>
      </c>
      <c r="O267" s="91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9" t="s">
        <v>372</v>
      </c>
      <c r="AT267" s="229" t="s">
        <v>126</v>
      </c>
      <c r="AU267" s="229" t="s">
        <v>86</v>
      </c>
      <c r="AY267" s="17" t="s">
        <v>124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7" t="s">
        <v>84</v>
      </c>
      <c r="BK267" s="230">
        <f>ROUND(I267*H267,2)</f>
        <v>0</v>
      </c>
      <c r="BL267" s="17" t="s">
        <v>372</v>
      </c>
      <c r="BM267" s="229" t="s">
        <v>381</v>
      </c>
    </row>
    <row r="268" spans="1:47" s="2" customFormat="1" ht="12">
      <c r="A268" s="38"/>
      <c r="B268" s="39"/>
      <c r="C268" s="40"/>
      <c r="D268" s="231" t="s">
        <v>133</v>
      </c>
      <c r="E268" s="40"/>
      <c r="F268" s="232" t="s">
        <v>380</v>
      </c>
      <c r="G268" s="40"/>
      <c r="H268" s="40"/>
      <c r="I268" s="233"/>
      <c r="J268" s="40"/>
      <c r="K268" s="40"/>
      <c r="L268" s="44"/>
      <c r="M268" s="234"/>
      <c r="N268" s="235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133</v>
      </c>
      <c r="AU268" s="17" t="s">
        <v>86</v>
      </c>
    </row>
    <row r="269" spans="1:63" s="12" customFormat="1" ht="22.8" customHeight="1">
      <c r="A269" s="12"/>
      <c r="B269" s="202"/>
      <c r="C269" s="203"/>
      <c r="D269" s="204" t="s">
        <v>75</v>
      </c>
      <c r="E269" s="216" t="s">
        <v>382</v>
      </c>
      <c r="F269" s="216" t="s">
        <v>383</v>
      </c>
      <c r="G269" s="203"/>
      <c r="H269" s="203"/>
      <c r="I269" s="206"/>
      <c r="J269" s="217">
        <f>BK269</f>
        <v>0</v>
      </c>
      <c r="K269" s="203"/>
      <c r="L269" s="208"/>
      <c r="M269" s="209"/>
      <c r="N269" s="210"/>
      <c r="O269" s="210"/>
      <c r="P269" s="211">
        <f>SUM(P270:P273)</f>
        <v>0</v>
      </c>
      <c r="Q269" s="210"/>
      <c r="R269" s="211">
        <f>SUM(R270:R273)</f>
        <v>0</v>
      </c>
      <c r="S269" s="210"/>
      <c r="T269" s="212">
        <f>SUM(T270:T273)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3" t="s">
        <v>156</v>
      </c>
      <c r="AT269" s="214" t="s">
        <v>75</v>
      </c>
      <c r="AU269" s="214" t="s">
        <v>84</v>
      </c>
      <c r="AY269" s="213" t="s">
        <v>124</v>
      </c>
      <c r="BK269" s="215">
        <f>SUM(BK270:BK273)</f>
        <v>0</v>
      </c>
    </row>
    <row r="270" spans="1:65" s="2" customFormat="1" ht="49.05" customHeight="1">
      <c r="A270" s="38"/>
      <c r="B270" s="39"/>
      <c r="C270" s="218" t="s">
        <v>384</v>
      </c>
      <c r="D270" s="218" t="s">
        <v>126</v>
      </c>
      <c r="E270" s="219" t="s">
        <v>385</v>
      </c>
      <c r="F270" s="220" t="s">
        <v>386</v>
      </c>
      <c r="G270" s="221" t="s">
        <v>371</v>
      </c>
      <c r="H270" s="222">
        <v>1</v>
      </c>
      <c r="I270" s="223"/>
      <c r="J270" s="224">
        <f>ROUND(I270*H270,2)</f>
        <v>0</v>
      </c>
      <c r="K270" s="220" t="s">
        <v>130</v>
      </c>
      <c r="L270" s="44"/>
      <c r="M270" s="225" t="s">
        <v>1</v>
      </c>
      <c r="N270" s="226" t="s">
        <v>41</v>
      </c>
      <c r="O270" s="91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9" t="s">
        <v>372</v>
      </c>
      <c r="AT270" s="229" t="s">
        <v>126</v>
      </c>
      <c r="AU270" s="229" t="s">
        <v>86</v>
      </c>
      <c r="AY270" s="17" t="s">
        <v>124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7" t="s">
        <v>84</v>
      </c>
      <c r="BK270" s="230">
        <f>ROUND(I270*H270,2)</f>
        <v>0</v>
      </c>
      <c r="BL270" s="17" t="s">
        <v>372</v>
      </c>
      <c r="BM270" s="229" t="s">
        <v>387</v>
      </c>
    </row>
    <row r="271" spans="1:47" s="2" customFormat="1" ht="12">
      <c r="A271" s="38"/>
      <c r="B271" s="39"/>
      <c r="C271" s="40"/>
      <c r="D271" s="231" t="s">
        <v>133</v>
      </c>
      <c r="E271" s="40"/>
      <c r="F271" s="232" t="s">
        <v>386</v>
      </c>
      <c r="G271" s="40"/>
      <c r="H271" s="40"/>
      <c r="I271" s="233"/>
      <c r="J271" s="40"/>
      <c r="K271" s="40"/>
      <c r="L271" s="44"/>
      <c r="M271" s="234"/>
      <c r="N271" s="235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133</v>
      </c>
      <c r="AU271" s="17" t="s">
        <v>86</v>
      </c>
    </row>
    <row r="272" spans="1:65" s="2" customFormat="1" ht="33" customHeight="1">
      <c r="A272" s="38"/>
      <c r="B272" s="39"/>
      <c r="C272" s="218" t="s">
        <v>388</v>
      </c>
      <c r="D272" s="218" t="s">
        <v>126</v>
      </c>
      <c r="E272" s="219" t="s">
        <v>389</v>
      </c>
      <c r="F272" s="220" t="s">
        <v>390</v>
      </c>
      <c r="G272" s="221" t="s">
        <v>371</v>
      </c>
      <c r="H272" s="222">
        <v>1</v>
      </c>
      <c r="I272" s="223"/>
      <c r="J272" s="224">
        <f>ROUND(I272*H272,2)</f>
        <v>0</v>
      </c>
      <c r="K272" s="220" t="s">
        <v>130</v>
      </c>
      <c r="L272" s="44"/>
      <c r="M272" s="225" t="s">
        <v>1</v>
      </c>
      <c r="N272" s="226" t="s">
        <v>41</v>
      </c>
      <c r="O272" s="91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372</v>
      </c>
      <c r="AT272" s="229" t="s">
        <v>126</v>
      </c>
      <c r="AU272" s="229" t="s">
        <v>86</v>
      </c>
      <c r="AY272" s="17" t="s">
        <v>124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84</v>
      </c>
      <c r="BK272" s="230">
        <f>ROUND(I272*H272,2)</f>
        <v>0</v>
      </c>
      <c r="BL272" s="17" t="s">
        <v>372</v>
      </c>
      <c r="BM272" s="229" t="s">
        <v>391</v>
      </c>
    </row>
    <row r="273" spans="1:47" s="2" customFormat="1" ht="12">
      <c r="A273" s="38"/>
      <c r="B273" s="39"/>
      <c r="C273" s="40"/>
      <c r="D273" s="231" t="s">
        <v>133</v>
      </c>
      <c r="E273" s="40"/>
      <c r="F273" s="232" t="s">
        <v>390</v>
      </c>
      <c r="G273" s="40"/>
      <c r="H273" s="40"/>
      <c r="I273" s="233"/>
      <c r="J273" s="40"/>
      <c r="K273" s="40"/>
      <c r="L273" s="44"/>
      <c r="M273" s="234"/>
      <c r="N273" s="235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133</v>
      </c>
      <c r="AU273" s="17" t="s">
        <v>86</v>
      </c>
    </row>
    <row r="274" spans="1:63" s="12" customFormat="1" ht="22.8" customHeight="1">
      <c r="A274" s="12"/>
      <c r="B274" s="202"/>
      <c r="C274" s="203"/>
      <c r="D274" s="204" t="s">
        <v>75</v>
      </c>
      <c r="E274" s="216" t="s">
        <v>392</v>
      </c>
      <c r="F274" s="216" t="s">
        <v>393</v>
      </c>
      <c r="G274" s="203"/>
      <c r="H274" s="203"/>
      <c r="I274" s="206"/>
      <c r="J274" s="217">
        <f>BK274</f>
        <v>0</v>
      </c>
      <c r="K274" s="203"/>
      <c r="L274" s="208"/>
      <c r="M274" s="209"/>
      <c r="N274" s="210"/>
      <c r="O274" s="210"/>
      <c r="P274" s="211">
        <f>SUM(P275:P276)</f>
        <v>0</v>
      </c>
      <c r="Q274" s="210"/>
      <c r="R274" s="211">
        <f>SUM(R275:R276)</f>
        <v>0</v>
      </c>
      <c r="S274" s="210"/>
      <c r="T274" s="212">
        <f>SUM(T275:T276)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3" t="s">
        <v>156</v>
      </c>
      <c r="AT274" s="214" t="s">
        <v>75</v>
      </c>
      <c r="AU274" s="214" t="s">
        <v>84</v>
      </c>
      <c r="AY274" s="213" t="s">
        <v>124</v>
      </c>
      <c r="BK274" s="215">
        <f>SUM(BK275:BK276)</f>
        <v>0</v>
      </c>
    </row>
    <row r="275" spans="1:65" s="2" customFormat="1" ht="37.8" customHeight="1">
      <c r="A275" s="38"/>
      <c r="B275" s="39"/>
      <c r="C275" s="218" t="s">
        <v>394</v>
      </c>
      <c r="D275" s="218" t="s">
        <v>126</v>
      </c>
      <c r="E275" s="219" t="s">
        <v>395</v>
      </c>
      <c r="F275" s="220" t="s">
        <v>396</v>
      </c>
      <c r="G275" s="221" t="s">
        <v>371</v>
      </c>
      <c r="H275" s="222">
        <v>1</v>
      </c>
      <c r="I275" s="223"/>
      <c r="J275" s="224">
        <f>ROUND(I275*H275,2)</f>
        <v>0</v>
      </c>
      <c r="K275" s="220" t="s">
        <v>130</v>
      </c>
      <c r="L275" s="44"/>
      <c r="M275" s="225" t="s">
        <v>1</v>
      </c>
      <c r="N275" s="226" t="s">
        <v>41</v>
      </c>
      <c r="O275" s="91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9" t="s">
        <v>372</v>
      </c>
      <c r="AT275" s="229" t="s">
        <v>126</v>
      </c>
      <c r="AU275" s="229" t="s">
        <v>86</v>
      </c>
      <c r="AY275" s="17" t="s">
        <v>124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17" t="s">
        <v>84</v>
      </c>
      <c r="BK275" s="230">
        <f>ROUND(I275*H275,2)</f>
        <v>0</v>
      </c>
      <c r="BL275" s="17" t="s">
        <v>372</v>
      </c>
      <c r="BM275" s="229" t="s">
        <v>397</v>
      </c>
    </row>
    <row r="276" spans="1:47" s="2" customFormat="1" ht="12">
      <c r="A276" s="38"/>
      <c r="B276" s="39"/>
      <c r="C276" s="40"/>
      <c r="D276" s="231" t="s">
        <v>133</v>
      </c>
      <c r="E276" s="40"/>
      <c r="F276" s="232" t="s">
        <v>396</v>
      </c>
      <c r="G276" s="40"/>
      <c r="H276" s="40"/>
      <c r="I276" s="233"/>
      <c r="J276" s="40"/>
      <c r="K276" s="40"/>
      <c r="L276" s="44"/>
      <c r="M276" s="234"/>
      <c r="N276" s="235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133</v>
      </c>
      <c r="AU276" s="17" t="s">
        <v>86</v>
      </c>
    </row>
    <row r="277" spans="1:63" s="12" customFormat="1" ht="22.8" customHeight="1">
      <c r="A277" s="12"/>
      <c r="B277" s="202"/>
      <c r="C277" s="203"/>
      <c r="D277" s="204" t="s">
        <v>75</v>
      </c>
      <c r="E277" s="216" t="s">
        <v>398</v>
      </c>
      <c r="F277" s="216" t="s">
        <v>399</v>
      </c>
      <c r="G277" s="203"/>
      <c r="H277" s="203"/>
      <c r="I277" s="206"/>
      <c r="J277" s="217">
        <f>BK277</f>
        <v>0</v>
      </c>
      <c r="K277" s="203"/>
      <c r="L277" s="208"/>
      <c r="M277" s="209"/>
      <c r="N277" s="210"/>
      <c r="O277" s="210"/>
      <c r="P277" s="211">
        <f>SUM(P278:P281)</f>
        <v>0</v>
      </c>
      <c r="Q277" s="210"/>
      <c r="R277" s="211">
        <f>SUM(R278:R281)</f>
        <v>0</v>
      </c>
      <c r="S277" s="210"/>
      <c r="T277" s="212">
        <f>SUM(T278:T281)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3" t="s">
        <v>156</v>
      </c>
      <c r="AT277" s="214" t="s">
        <v>75</v>
      </c>
      <c r="AU277" s="214" t="s">
        <v>84</v>
      </c>
      <c r="AY277" s="213" t="s">
        <v>124</v>
      </c>
      <c r="BK277" s="215">
        <f>SUM(BK278:BK281)</f>
        <v>0</v>
      </c>
    </row>
    <row r="278" spans="1:65" s="2" customFormat="1" ht="63.45" customHeight="1">
      <c r="A278" s="38"/>
      <c r="B278" s="39"/>
      <c r="C278" s="218" t="s">
        <v>400</v>
      </c>
      <c r="D278" s="218" t="s">
        <v>126</v>
      </c>
      <c r="E278" s="219" t="s">
        <v>401</v>
      </c>
      <c r="F278" s="220" t="s">
        <v>402</v>
      </c>
      <c r="G278" s="221" t="s">
        <v>371</v>
      </c>
      <c r="H278" s="222">
        <v>1</v>
      </c>
      <c r="I278" s="223"/>
      <c r="J278" s="224">
        <f>ROUND(I278*H278,2)</f>
        <v>0</v>
      </c>
      <c r="K278" s="220" t="s">
        <v>130</v>
      </c>
      <c r="L278" s="44"/>
      <c r="M278" s="225" t="s">
        <v>1</v>
      </c>
      <c r="N278" s="226" t="s">
        <v>41</v>
      </c>
      <c r="O278" s="91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9" t="s">
        <v>372</v>
      </c>
      <c r="AT278" s="229" t="s">
        <v>126</v>
      </c>
      <c r="AU278" s="229" t="s">
        <v>86</v>
      </c>
      <c r="AY278" s="17" t="s">
        <v>124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7" t="s">
        <v>84</v>
      </c>
      <c r="BK278" s="230">
        <f>ROUND(I278*H278,2)</f>
        <v>0</v>
      </c>
      <c r="BL278" s="17" t="s">
        <v>372</v>
      </c>
      <c r="BM278" s="229" t="s">
        <v>403</v>
      </c>
    </row>
    <row r="279" spans="1:47" s="2" customFormat="1" ht="12">
      <c r="A279" s="38"/>
      <c r="B279" s="39"/>
      <c r="C279" s="40"/>
      <c r="D279" s="231" t="s">
        <v>133</v>
      </c>
      <c r="E279" s="40"/>
      <c r="F279" s="232" t="s">
        <v>402</v>
      </c>
      <c r="G279" s="40"/>
      <c r="H279" s="40"/>
      <c r="I279" s="233"/>
      <c r="J279" s="40"/>
      <c r="K279" s="40"/>
      <c r="L279" s="44"/>
      <c r="M279" s="234"/>
      <c r="N279" s="235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133</v>
      </c>
      <c r="AU279" s="17" t="s">
        <v>86</v>
      </c>
    </row>
    <row r="280" spans="1:65" s="2" customFormat="1" ht="49.05" customHeight="1">
      <c r="A280" s="38"/>
      <c r="B280" s="39"/>
      <c r="C280" s="218" t="s">
        <v>404</v>
      </c>
      <c r="D280" s="218" t="s">
        <v>126</v>
      </c>
      <c r="E280" s="219" t="s">
        <v>405</v>
      </c>
      <c r="F280" s="220" t="s">
        <v>406</v>
      </c>
      <c r="G280" s="221" t="s">
        <v>371</v>
      </c>
      <c r="H280" s="222">
        <v>1</v>
      </c>
      <c r="I280" s="223"/>
      <c r="J280" s="224">
        <f>ROUND(I280*H280,2)</f>
        <v>0</v>
      </c>
      <c r="K280" s="220" t="s">
        <v>130</v>
      </c>
      <c r="L280" s="44"/>
      <c r="M280" s="225" t="s">
        <v>1</v>
      </c>
      <c r="N280" s="226" t="s">
        <v>41</v>
      </c>
      <c r="O280" s="91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372</v>
      </c>
      <c r="AT280" s="229" t="s">
        <v>126</v>
      </c>
      <c r="AU280" s="229" t="s">
        <v>86</v>
      </c>
      <c r="AY280" s="17" t="s">
        <v>124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84</v>
      </c>
      <c r="BK280" s="230">
        <f>ROUND(I280*H280,2)</f>
        <v>0</v>
      </c>
      <c r="BL280" s="17" t="s">
        <v>372</v>
      </c>
      <c r="BM280" s="229" t="s">
        <v>407</v>
      </c>
    </row>
    <row r="281" spans="1:47" s="2" customFormat="1" ht="12">
      <c r="A281" s="38"/>
      <c r="B281" s="39"/>
      <c r="C281" s="40"/>
      <c r="D281" s="231" t="s">
        <v>133</v>
      </c>
      <c r="E281" s="40"/>
      <c r="F281" s="232" t="s">
        <v>406</v>
      </c>
      <c r="G281" s="40"/>
      <c r="H281" s="40"/>
      <c r="I281" s="233"/>
      <c r="J281" s="40"/>
      <c r="K281" s="40"/>
      <c r="L281" s="44"/>
      <c r="M281" s="279"/>
      <c r="N281" s="280"/>
      <c r="O281" s="281"/>
      <c r="P281" s="281"/>
      <c r="Q281" s="281"/>
      <c r="R281" s="281"/>
      <c r="S281" s="281"/>
      <c r="T281" s="28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133</v>
      </c>
      <c r="AU281" s="17" t="s">
        <v>86</v>
      </c>
    </row>
    <row r="282" spans="1:31" s="2" customFormat="1" ht="6.95" customHeight="1">
      <c r="A282" s="38"/>
      <c r="B282" s="66"/>
      <c r="C282" s="67"/>
      <c r="D282" s="67"/>
      <c r="E282" s="67"/>
      <c r="F282" s="67"/>
      <c r="G282" s="67"/>
      <c r="H282" s="67"/>
      <c r="I282" s="67"/>
      <c r="J282" s="67"/>
      <c r="K282" s="67"/>
      <c r="L282" s="44"/>
      <c r="M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</row>
  </sheetData>
  <sheetProtection password="CC35" sheet="1" objects="1" scenarios="1" formatColumns="0" formatRows="0" autoFilter="0"/>
  <autoFilter ref="C126:K281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90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II/145 PETROVICE U SUŠICE - HARTMANICE, OPRAVA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408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4. 12. 2018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ROUND((SUM(BE127:BE240)),2)</f>
        <v>0</v>
      </c>
      <c r="G33" s="38"/>
      <c r="H33" s="38"/>
      <c r="I33" s="155">
        <v>0.21</v>
      </c>
      <c r="J33" s="154">
        <f>ROUND(((SUM(BE127:BE240))*I33),2)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ROUND((SUM(BF127:BF240)),2)</f>
        <v>0</v>
      </c>
      <c r="G34" s="38"/>
      <c r="H34" s="38"/>
      <c r="I34" s="155">
        <v>0.15</v>
      </c>
      <c r="J34" s="154">
        <f>ROUND(((SUM(BF127:BF240))*I34),2)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ROUND((SUM(BG127:BG240)),2)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ROUND((SUM(BH127:BH240)),2)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ROUND((SUM(BI127:BI240)),2)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II/145 PETROVICE U SUŠICE - HARTMANICE, OPRAVA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102 - SO102 KOMUNIKACE - Ii.ETAPA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4. 12. 2018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SÚS PK</v>
      </c>
      <c r="G91" s="40"/>
      <c r="H91" s="40"/>
      <c r="I91" s="32" t="s">
        <v>30</v>
      </c>
      <c r="J91" s="36" t="str">
        <f>E21</f>
        <v>Ing. Tomáš Macán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MACÁN PROJEKCE DS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pans="1:31" s="9" customFormat="1" ht="24.95" customHeight="1">
      <c r="A97" s="9"/>
      <c r="B97" s="179"/>
      <c r="C97" s="180"/>
      <c r="D97" s="181" t="s">
        <v>98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99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100</v>
      </c>
      <c r="E99" s="188"/>
      <c r="F99" s="188"/>
      <c r="G99" s="188"/>
      <c r="H99" s="188"/>
      <c r="I99" s="188"/>
      <c r="J99" s="189">
        <f>J146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101</v>
      </c>
      <c r="E100" s="188"/>
      <c r="F100" s="188"/>
      <c r="G100" s="188"/>
      <c r="H100" s="188"/>
      <c r="I100" s="188"/>
      <c r="J100" s="189">
        <f>J153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102</v>
      </c>
      <c r="E101" s="188"/>
      <c r="F101" s="188"/>
      <c r="G101" s="188"/>
      <c r="H101" s="188"/>
      <c r="I101" s="188"/>
      <c r="J101" s="189">
        <f>J175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103</v>
      </c>
      <c r="E102" s="188"/>
      <c r="F102" s="188"/>
      <c r="G102" s="188"/>
      <c r="H102" s="188"/>
      <c r="I102" s="188"/>
      <c r="J102" s="189">
        <f>J209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104</v>
      </c>
      <c r="E103" s="182"/>
      <c r="F103" s="182"/>
      <c r="G103" s="182"/>
      <c r="H103" s="182"/>
      <c r="I103" s="182"/>
      <c r="J103" s="183">
        <f>J220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105</v>
      </c>
      <c r="E104" s="188"/>
      <c r="F104" s="188"/>
      <c r="G104" s="188"/>
      <c r="H104" s="188"/>
      <c r="I104" s="188"/>
      <c r="J104" s="189">
        <f>J221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106</v>
      </c>
      <c r="E105" s="188"/>
      <c r="F105" s="188"/>
      <c r="G105" s="188"/>
      <c r="H105" s="188"/>
      <c r="I105" s="188"/>
      <c r="J105" s="189">
        <f>J228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107</v>
      </c>
      <c r="E106" s="188"/>
      <c r="F106" s="188"/>
      <c r="G106" s="188"/>
      <c r="H106" s="188"/>
      <c r="I106" s="188"/>
      <c r="J106" s="189">
        <f>J233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108</v>
      </c>
      <c r="E107" s="188"/>
      <c r="F107" s="188"/>
      <c r="G107" s="188"/>
      <c r="H107" s="188"/>
      <c r="I107" s="188"/>
      <c r="J107" s="189">
        <f>J236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109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4" t="str">
        <f>E7</f>
        <v>II/145 PETROVICE U SUŠICE - HARTMANICE, OPRAVA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102 - SO102 KOMUNIKACE - Ii.ETAPA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 xml:space="preserve"> </v>
      </c>
      <c r="G121" s="40"/>
      <c r="H121" s="40"/>
      <c r="I121" s="32" t="s">
        <v>22</v>
      </c>
      <c r="J121" s="79" t="str">
        <f>IF(J12="","",J12)</f>
        <v>4. 12. 2018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SÚS PK</v>
      </c>
      <c r="G123" s="40"/>
      <c r="H123" s="40"/>
      <c r="I123" s="32" t="s">
        <v>30</v>
      </c>
      <c r="J123" s="36" t="str">
        <f>E21</f>
        <v>Ing. Tomáš Macán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>MACÁN PROJEKCE DS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1"/>
      <c r="B126" s="192"/>
      <c r="C126" s="193" t="s">
        <v>110</v>
      </c>
      <c r="D126" s="194" t="s">
        <v>61</v>
      </c>
      <c r="E126" s="194" t="s">
        <v>57</v>
      </c>
      <c r="F126" s="194" t="s">
        <v>58</v>
      </c>
      <c r="G126" s="194" t="s">
        <v>111</v>
      </c>
      <c r="H126" s="194" t="s">
        <v>112</v>
      </c>
      <c r="I126" s="194" t="s">
        <v>113</v>
      </c>
      <c r="J126" s="194" t="s">
        <v>95</v>
      </c>
      <c r="K126" s="195" t="s">
        <v>114</v>
      </c>
      <c r="L126" s="196"/>
      <c r="M126" s="100" t="s">
        <v>1</v>
      </c>
      <c r="N126" s="101" t="s">
        <v>40</v>
      </c>
      <c r="O126" s="101" t="s">
        <v>115</v>
      </c>
      <c r="P126" s="101" t="s">
        <v>116</v>
      </c>
      <c r="Q126" s="101" t="s">
        <v>117</v>
      </c>
      <c r="R126" s="101" t="s">
        <v>118</v>
      </c>
      <c r="S126" s="101" t="s">
        <v>119</v>
      </c>
      <c r="T126" s="102" t="s">
        <v>120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8"/>
      <c r="B127" s="39"/>
      <c r="C127" s="107" t="s">
        <v>121</v>
      </c>
      <c r="D127" s="40"/>
      <c r="E127" s="40"/>
      <c r="F127" s="40"/>
      <c r="G127" s="40"/>
      <c r="H127" s="40"/>
      <c r="I127" s="40"/>
      <c r="J127" s="197">
        <f>BK127</f>
        <v>0</v>
      </c>
      <c r="K127" s="40"/>
      <c r="L127" s="44"/>
      <c r="M127" s="103"/>
      <c r="N127" s="198"/>
      <c r="O127" s="104"/>
      <c r="P127" s="199">
        <f>P128+P220</f>
        <v>0</v>
      </c>
      <c r="Q127" s="104"/>
      <c r="R127" s="199">
        <f>R128+R220</f>
        <v>250.0384731</v>
      </c>
      <c r="S127" s="104"/>
      <c r="T127" s="200">
        <f>T128+T220</f>
        <v>864.2769000000001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97</v>
      </c>
      <c r="BK127" s="201">
        <f>BK128+BK220</f>
        <v>0</v>
      </c>
    </row>
    <row r="128" spans="1:63" s="12" customFormat="1" ht="25.9" customHeight="1">
      <c r="A128" s="12"/>
      <c r="B128" s="202"/>
      <c r="C128" s="203"/>
      <c r="D128" s="204" t="s">
        <v>75</v>
      </c>
      <c r="E128" s="205" t="s">
        <v>122</v>
      </c>
      <c r="F128" s="205" t="s">
        <v>123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P129+P146+P153+P175+P209</f>
        <v>0</v>
      </c>
      <c r="Q128" s="210"/>
      <c r="R128" s="211">
        <f>R129+R146+R153+R175+R209</f>
        <v>250.0384731</v>
      </c>
      <c r="S128" s="210"/>
      <c r="T128" s="212">
        <f>T129+T146+T153+T175+T209</f>
        <v>864.2769000000001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84</v>
      </c>
      <c r="AT128" s="214" t="s">
        <v>75</v>
      </c>
      <c r="AU128" s="214" t="s">
        <v>76</v>
      </c>
      <c r="AY128" s="213" t="s">
        <v>124</v>
      </c>
      <c r="BK128" s="215">
        <f>BK129+BK146+BK153+BK175+BK209</f>
        <v>0</v>
      </c>
    </row>
    <row r="129" spans="1:63" s="12" customFormat="1" ht="22.8" customHeight="1">
      <c r="A129" s="12"/>
      <c r="B129" s="202"/>
      <c r="C129" s="203"/>
      <c r="D129" s="204" t="s">
        <v>75</v>
      </c>
      <c r="E129" s="216" t="s">
        <v>84</v>
      </c>
      <c r="F129" s="216" t="s">
        <v>125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SUM(P130:P145)</f>
        <v>0</v>
      </c>
      <c r="Q129" s="210"/>
      <c r="R129" s="211">
        <f>SUM(R130:R145)</f>
        <v>0.2824965</v>
      </c>
      <c r="S129" s="210"/>
      <c r="T129" s="212">
        <f>SUM(T130:T145)</f>
        <v>741.7344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84</v>
      </c>
      <c r="AT129" s="214" t="s">
        <v>75</v>
      </c>
      <c r="AU129" s="214" t="s">
        <v>84</v>
      </c>
      <c r="AY129" s="213" t="s">
        <v>124</v>
      </c>
      <c r="BK129" s="215">
        <f>SUM(BK130:BK145)</f>
        <v>0</v>
      </c>
    </row>
    <row r="130" spans="1:65" s="2" customFormat="1" ht="24.15" customHeight="1">
      <c r="A130" s="38"/>
      <c r="B130" s="39"/>
      <c r="C130" s="218" t="s">
        <v>84</v>
      </c>
      <c r="D130" s="218" t="s">
        <v>126</v>
      </c>
      <c r="E130" s="219" t="s">
        <v>127</v>
      </c>
      <c r="F130" s="220" t="s">
        <v>128</v>
      </c>
      <c r="G130" s="221" t="s">
        <v>129</v>
      </c>
      <c r="H130" s="222">
        <v>724.35</v>
      </c>
      <c r="I130" s="223"/>
      <c r="J130" s="224">
        <f>ROUND(I130*H130,2)</f>
        <v>0</v>
      </c>
      <c r="K130" s="220" t="s">
        <v>130</v>
      </c>
      <c r="L130" s="44"/>
      <c r="M130" s="225" t="s">
        <v>1</v>
      </c>
      <c r="N130" s="226" t="s">
        <v>41</v>
      </c>
      <c r="O130" s="91"/>
      <c r="P130" s="227">
        <f>O130*H130</f>
        <v>0</v>
      </c>
      <c r="Q130" s="227">
        <v>4E-05</v>
      </c>
      <c r="R130" s="227">
        <f>Q130*H130</f>
        <v>0.028974000000000003</v>
      </c>
      <c r="S130" s="227">
        <v>0.128</v>
      </c>
      <c r="T130" s="228">
        <f>S130*H130</f>
        <v>92.7168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131</v>
      </c>
      <c r="AT130" s="229" t="s">
        <v>126</v>
      </c>
      <c r="AU130" s="229" t="s">
        <v>86</v>
      </c>
      <c r="AY130" s="17" t="s">
        <v>124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84</v>
      </c>
      <c r="BK130" s="230">
        <f>ROUND(I130*H130,2)</f>
        <v>0</v>
      </c>
      <c r="BL130" s="17" t="s">
        <v>131</v>
      </c>
      <c r="BM130" s="229" t="s">
        <v>409</v>
      </c>
    </row>
    <row r="131" spans="1:47" s="2" customFormat="1" ht="12">
      <c r="A131" s="38"/>
      <c r="B131" s="39"/>
      <c r="C131" s="40"/>
      <c r="D131" s="231" t="s">
        <v>133</v>
      </c>
      <c r="E131" s="40"/>
      <c r="F131" s="232" t="s">
        <v>134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133</v>
      </c>
      <c r="AU131" s="17" t="s">
        <v>86</v>
      </c>
    </row>
    <row r="132" spans="1:47" s="2" customFormat="1" ht="12">
      <c r="A132" s="38"/>
      <c r="B132" s="39"/>
      <c r="C132" s="40"/>
      <c r="D132" s="231" t="s">
        <v>135</v>
      </c>
      <c r="E132" s="40"/>
      <c r="F132" s="236" t="s">
        <v>410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135</v>
      </c>
      <c r="AU132" s="17" t="s">
        <v>86</v>
      </c>
    </row>
    <row r="133" spans="1:51" s="13" customFormat="1" ht="12">
      <c r="A133" s="13"/>
      <c r="B133" s="237"/>
      <c r="C133" s="238"/>
      <c r="D133" s="231" t="s">
        <v>137</v>
      </c>
      <c r="E133" s="238"/>
      <c r="F133" s="239" t="s">
        <v>411</v>
      </c>
      <c r="G133" s="238"/>
      <c r="H133" s="240">
        <v>724.35</v>
      </c>
      <c r="I133" s="241"/>
      <c r="J133" s="238"/>
      <c r="K133" s="238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137</v>
      </c>
      <c r="AU133" s="246" t="s">
        <v>86</v>
      </c>
      <c r="AV133" s="13" t="s">
        <v>86</v>
      </c>
      <c r="AW133" s="13" t="s">
        <v>4</v>
      </c>
      <c r="AX133" s="13" t="s">
        <v>84</v>
      </c>
      <c r="AY133" s="246" t="s">
        <v>124</v>
      </c>
    </row>
    <row r="134" spans="1:65" s="2" customFormat="1" ht="24.15" customHeight="1">
      <c r="A134" s="38"/>
      <c r="B134" s="39"/>
      <c r="C134" s="218" t="s">
        <v>86</v>
      </c>
      <c r="D134" s="218" t="s">
        <v>126</v>
      </c>
      <c r="E134" s="219" t="s">
        <v>139</v>
      </c>
      <c r="F134" s="220" t="s">
        <v>140</v>
      </c>
      <c r="G134" s="221" t="s">
        <v>129</v>
      </c>
      <c r="H134" s="222">
        <v>5070.45</v>
      </c>
      <c r="I134" s="223"/>
      <c r="J134" s="224">
        <f>ROUND(I134*H134,2)</f>
        <v>0</v>
      </c>
      <c r="K134" s="220" t="s">
        <v>130</v>
      </c>
      <c r="L134" s="44"/>
      <c r="M134" s="225" t="s">
        <v>1</v>
      </c>
      <c r="N134" s="226" t="s">
        <v>41</v>
      </c>
      <c r="O134" s="91"/>
      <c r="P134" s="227">
        <f>O134*H134</f>
        <v>0</v>
      </c>
      <c r="Q134" s="227">
        <v>5E-05</v>
      </c>
      <c r="R134" s="227">
        <f>Q134*H134</f>
        <v>0.2535225</v>
      </c>
      <c r="S134" s="227">
        <v>0.128</v>
      </c>
      <c r="T134" s="228">
        <f>S134*H134</f>
        <v>649.0176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131</v>
      </c>
      <c r="AT134" s="229" t="s">
        <v>126</v>
      </c>
      <c r="AU134" s="229" t="s">
        <v>86</v>
      </c>
      <c r="AY134" s="17" t="s">
        <v>124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84</v>
      </c>
      <c r="BK134" s="230">
        <f>ROUND(I134*H134,2)</f>
        <v>0</v>
      </c>
      <c r="BL134" s="17" t="s">
        <v>131</v>
      </c>
      <c r="BM134" s="229" t="s">
        <v>412</v>
      </c>
    </row>
    <row r="135" spans="1:47" s="2" customFormat="1" ht="12">
      <c r="A135" s="38"/>
      <c r="B135" s="39"/>
      <c r="C135" s="40"/>
      <c r="D135" s="231" t="s">
        <v>133</v>
      </c>
      <c r="E135" s="40"/>
      <c r="F135" s="232" t="s">
        <v>142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133</v>
      </c>
      <c r="AU135" s="17" t="s">
        <v>86</v>
      </c>
    </row>
    <row r="136" spans="1:47" s="2" customFormat="1" ht="12">
      <c r="A136" s="38"/>
      <c r="B136" s="39"/>
      <c r="C136" s="40"/>
      <c r="D136" s="231" t="s">
        <v>135</v>
      </c>
      <c r="E136" s="40"/>
      <c r="F136" s="236" t="s">
        <v>136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135</v>
      </c>
      <c r="AU136" s="17" t="s">
        <v>86</v>
      </c>
    </row>
    <row r="137" spans="1:51" s="13" customFormat="1" ht="12">
      <c r="A137" s="13"/>
      <c r="B137" s="237"/>
      <c r="C137" s="238"/>
      <c r="D137" s="231" t="s">
        <v>137</v>
      </c>
      <c r="E137" s="238"/>
      <c r="F137" s="239" t="s">
        <v>413</v>
      </c>
      <c r="G137" s="238"/>
      <c r="H137" s="240">
        <v>5070.45</v>
      </c>
      <c r="I137" s="241"/>
      <c r="J137" s="238"/>
      <c r="K137" s="238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137</v>
      </c>
      <c r="AU137" s="246" t="s">
        <v>86</v>
      </c>
      <c r="AV137" s="13" t="s">
        <v>86</v>
      </c>
      <c r="AW137" s="13" t="s">
        <v>4</v>
      </c>
      <c r="AX137" s="13" t="s">
        <v>84</v>
      </c>
      <c r="AY137" s="246" t="s">
        <v>124</v>
      </c>
    </row>
    <row r="138" spans="1:65" s="2" customFormat="1" ht="44.25" customHeight="1">
      <c r="A138" s="38"/>
      <c r="B138" s="39"/>
      <c r="C138" s="218" t="s">
        <v>144</v>
      </c>
      <c r="D138" s="218" t="s">
        <v>126</v>
      </c>
      <c r="E138" s="219" t="s">
        <v>165</v>
      </c>
      <c r="F138" s="220" t="s">
        <v>414</v>
      </c>
      <c r="G138" s="221" t="s">
        <v>159</v>
      </c>
      <c r="H138" s="222">
        <v>44</v>
      </c>
      <c r="I138" s="223"/>
      <c r="J138" s="224">
        <f>ROUND(I138*H138,2)</f>
        <v>0</v>
      </c>
      <c r="K138" s="220" t="s">
        <v>130</v>
      </c>
      <c r="L138" s="44"/>
      <c r="M138" s="225" t="s">
        <v>1</v>
      </c>
      <c r="N138" s="226" t="s">
        <v>41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131</v>
      </c>
      <c r="AT138" s="229" t="s">
        <v>126</v>
      </c>
      <c r="AU138" s="229" t="s">
        <v>86</v>
      </c>
      <c r="AY138" s="17" t="s">
        <v>124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84</v>
      </c>
      <c r="BK138" s="230">
        <f>ROUND(I138*H138,2)</f>
        <v>0</v>
      </c>
      <c r="BL138" s="17" t="s">
        <v>131</v>
      </c>
      <c r="BM138" s="229" t="s">
        <v>415</v>
      </c>
    </row>
    <row r="139" spans="1:47" s="2" customFormat="1" ht="12">
      <c r="A139" s="38"/>
      <c r="B139" s="39"/>
      <c r="C139" s="40"/>
      <c r="D139" s="231" t="s">
        <v>133</v>
      </c>
      <c r="E139" s="40"/>
      <c r="F139" s="232" t="s">
        <v>414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133</v>
      </c>
      <c r="AU139" s="17" t="s">
        <v>86</v>
      </c>
    </row>
    <row r="140" spans="1:51" s="13" customFormat="1" ht="12">
      <c r="A140" s="13"/>
      <c r="B140" s="237"/>
      <c r="C140" s="238"/>
      <c r="D140" s="231" t="s">
        <v>137</v>
      </c>
      <c r="E140" s="247" t="s">
        <v>1</v>
      </c>
      <c r="F140" s="239" t="s">
        <v>416</v>
      </c>
      <c r="G140" s="238"/>
      <c r="H140" s="240">
        <v>44</v>
      </c>
      <c r="I140" s="241"/>
      <c r="J140" s="238"/>
      <c r="K140" s="238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137</v>
      </c>
      <c r="AU140" s="246" t="s">
        <v>86</v>
      </c>
      <c r="AV140" s="13" t="s">
        <v>86</v>
      </c>
      <c r="AW140" s="13" t="s">
        <v>32</v>
      </c>
      <c r="AX140" s="13" t="s">
        <v>84</v>
      </c>
      <c r="AY140" s="246" t="s">
        <v>124</v>
      </c>
    </row>
    <row r="141" spans="1:65" s="2" customFormat="1" ht="49.05" customHeight="1">
      <c r="A141" s="38"/>
      <c r="B141" s="39"/>
      <c r="C141" s="218" t="s">
        <v>131</v>
      </c>
      <c r="D141" s="218" t="s">
        <v>126</v>
      </c>
      <c r="E141" s="219" t="s">
        <v>175</v>
      </c>
      <c r="F141" s="220" t="s">
        <v>417</v>
      </c>
      <c r="G141" s="221" t="s">
        <v>159</v>
      </c>
      <c r="H141" s="222">
        <v>44</v>
      </c>
      <c r="I141" s="223"/>
      <c r="J141" s="224">
        <f>ROUND(I141*H141,2)</f>
        <v>0</v>
      </c>
      <c r="K141" s="220" t="s">
        <v>130</v>
      </c>
      <c r="L141" s="44"/>
      <c r="M141" s="225" t="s">
        <v>1</v>
      </c>
      <c r="N141" s="226" t="s">
        <v>41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131</v>
      </c>
      <c r="AT141" s="229" t="s">
        <v>126</v>
      </c>
      <c r="AU141" s="229" t="s">
        <v>86</v>
      </c>
      <c r="AY141" s="17" t="s">
        <v>124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84</v>
      </c>
      <c r="BK141" s="230">
        <f>ROUND(I141*H141,2)</f>
        <v>0</v>
      </c>
      <c r="BL141" s="17" t="s">
        <v>131</v>
      </c>
      <c r="BM141" s="229" t="s">
        <v>418</v>
      </c>
    </row>
    <row r="142" spans="1:47" s="2" customFormat="1" ht="12">
      <c r="A142" s="38"/>
      <c r="B142" s="39"/>
      <c r="C142" s="40"/>
      <c r="D142" s="231" t="s">
        <v>133</v>
      </c>
      <c r="E142" s="40"/>
      <c r="F142" s="232" t="s">
        <v>417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133</v>
      </c>
      <c r="AU142" s="17" t="s">
        <v>86</v>
      </c>
    </row>
    <row r="143" spans="1:65" s="2" customFormat="1" ht="33" customHeight="1">
      <c r="A143" s="38"/>
      <c r="B143" s="39"/>
      <c r="C143" s="218" t="s">
        <v>156</v>
      </c>
      <c r="D143" s="218" t="s">
        <v>126</v>
      </c>
      <c r="E143" s="219" t="s">
        <v>180</v>
      </c>
      <c r="F143" s="220" t="s">
        <v>181</v>
      </c>
      <c r="G143" s="221" t="s">
        <v>159</v>
      </c>
      <c r="H143" s="222">
        <v>44</v>
      </c>
      <c r="I143" s="223"/>
      <c r="J143" s="224">
        <f>ROUND(I143*H143,2)</f>
        <v>0</v>
      </c>
      <c r="K143" s="220" t="s">
        <v>1</v>
      </c>
      <c r="L143" s="44"/>
      <c r="M143" s="225" t="s">
        <v>1</v>
      </c>
      <c r="N143" s="226" t="s">
        <v>41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131</v>
      </c>
      <c r="AT143" s="229" t="s">
        <v>126</v>
      </c>
      <c r="AU143" s="229" t="s">
        <v>86</v>
      </c>
      <c r="AY143" s="17" t="s">
        <v>124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84</v>
      </c>
      <c r="BK143" s="230">
        <f>ROUND(I143*H143,2)</f>
        <v>0</v>
      </c>
      <c r="BL143" s="17" t="s">
        <v>131</v>
      </c>
      <c r="BM143" s="229" t="s">
        <v>419</v>
      </c>
    </row>
    <row r="144" spans="1:47" s="2" customFormat="1" ht="12">
      <c r="A144" s="38"/>
      <c r="B144" s="39"/>
      <c r="C144" s="40"/>
      <c r="D144" s="231" t="s">
        <v>133</v>
      </c>
      <c r="E144" s="40"/>
      <c r="F144" s="232" t="s">
        <v>181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133</v>
      </c>
      <c r="AU144" s="17" t="s">
        <v>86</v>
      </c>
    </row>
    <row r="145" spans="1:51" s="13" customFormat="1" ht="12">
      <c r="A145" s="13"/>
      <c r="B145" s="237"/>
      <c r="C145" s="238"/>
      <c r="D145" s="231" t="s">
        <v>137</v>
      </c>
      <c r="E145" s="247" t="s">
        <v>1</v>
      </c>
      <c r="F145" s="239" t="s">
        <v>374</v>
      </c>
      <c r="G145" s="238"/>
      <c r="H145" s="240">
        <v>44</v>
      </c>
      <c r="I145" s="241"/>
      <c r="J145" s="238"/>
      <c r="K145" s="238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137</v>
      </c>
      <c r="AU145" s="246" t="s">
        <v>86</v>
      </c>
      <c r="AV145" s="13" t="s">
        <v>86</v>
      </c>
      <c r="AW145" s="13" t="s">
        <v>32</v>
      </c>
      <c r="AX145" s="13" t="s">
        <v>84</v>
      </c>
      <c r="AY145" s="246" t="s">
        <v>124</v>
      </c>
    </row>
    <row r="146" spans="1:63" s="12" customFormat="1" ht="22.8" customHeight="1">
      <c r="A146" s="12"/>
      <c r="B146" s="202"/>
      <c r="C146" s="203"/>
      <c r="D146" s="204" t="s">
        <v>75</v>
      </c>
      <c r="E146" s="216" t="s">
        <v>131</v>
      </c>
      <c r="F146" s="216" t="s">
        <v>190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SUM(P147:P152)</f>
        <v>0</v>
      </c>
      <c r="Q146" s="210"/>
      <c r="R146" s="211">
        <f>SUM(R147:R152)</f>
        <v>10.312</v>
      </c>
      <c r="S146" s="210"/>
      <c r="T146" s="212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84</v>
      </c>
      <c r="AT146" s="214" t="s">
        <v>75</v>
      </c>
      <c r="AU146" s="214" t="s">
        <v>84</v>
      </c>
      <c r="AY146" s="213" t="s">
        <v>124</v>
      </c>
      <c r="BK146" s="215">
        <f>SUM(BK147:BK152)</f>
        <v>0</v>
      </c>
    </row>
    <row r="147" spans="1:65" s="2" customFormat="1" ht="37.8" customHeight="1">
      <c r="A147" s="38"/>
      <c r="B147" s="39"/>
      <c r="C147" s="218" t="s">
        <v>164</v>
      </c>
      <c r="D147" s="218" t="s">
        <v>126</v>
      </c>
      <c r="E147" s="219" t="s">
        <v>192</v>
      </c>
      <c r="F147" s="220" t="s">
        <v>193</v>
      </c>
      <c r="G147" s="221" t="s">
        <v>159</v>
      </c>
      <c r="H147" s="222">
        <v>5.65</v>
      </c>
      <c r="I147" s="223"/>
      <c r="J147" s="224">
        <f>ROUND(I147*H147,2)</f>
        <v>0</v>
      </c>
      <c r="K147" s="220" t="s">
        <v>130</v>
      </c>
      <c r="L147" s="44"/>
      <c r="M147" s="225" t="s">
        <v>1</v>
      </c>
      <c r="N147" s="226" t="s">
        <v>41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131</v>
      </c>
      <c r="AT147" s="229" t="s">
        <v>126</v>
      </c>
      <c r="AU147" s="229" t="s">
        <v>86</v>
      </c>
      <c r="AY147" s="17" t="s">
        <v>124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84</v>
      </c>
      <c r="BK147" s="230">
        <f>ROUND(I147*H147,2)</f>
        <v>0</v>
      </c>
      <c r="BL147" s="17" t="s">
        <v>131</v>
      </c>
      <c r="BM147" s="229" t="s">
        <v>420</v>
      </c>
    </row>
    <row r="148" spans="1:47" s="2" customFormat="1" ht="12">
      <c r="A148" s="38"/>
      <c r="B148" s="39"/>
      <c r="C148" s="40"/>
      <c r="D148" s="231" t="s">
        <v>133</v>
      </c>
      <c r="E148" s="40"/>
      <c r="F148" s="232" t="s">
        <v>193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133</v>
      </c>
      <c r="AU148" s="17" t="s">
        <v>86</v>
      </c>
    </row>
    <row r="149" spans="1:47" s="2" customFormat="1" ht="12">
      <c r="A149" s="38"/>
      <c r="B149" s="39"/>
      <c r="C149" s="40"/>
      <c r="D149" s="231" t="s">
        <v>135</v>
      </c>
      <c r="E149" s="40"/>
      <c r="F149" s="236" t="s">
        <v>195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135</v>
      </c>
      <c r="AU149" s="17" t="s">
        <v>86</v>
      </c>
    </row>
    <row r="150" spans="1:51" s="13" customFormat="1" ht="12">
      <c r="A150" s="13"/>
      <c r="B150" s="237"/>
      <c r="C150" s="238"/>
      <c r="D150" s="231" t="s">
        <v>137</v>
      </c>
      <c r="E150" s="247" t="s">
        <v>1</v>
      </c>
      <c r="F150" s="239" t="s">
        <v>421</v>
      </c>
      <c r="G150" s="238"/>
      <c r="H150" s="240">
        <v>5.65</v>
      </c>
      <c r="I150" s="241"/>
      <c r="J150" s="238"/>
      <c r="K150" s="238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137</v>
      </c>
      <c r="AU150" s="246" t="s">
        <v>86</v>
      </c>
      <c r="AV150" s="13" t="s">
        <v>86</v>
      </c>
      <c r="AW150" s="13" t="s">
        <v>32</v>
      </c>
      <c r="AX150" s="13" t="s">
        <v>84</v>
      </c>
      <c r="AY150" s="246" t="s">
        <v>124</v>
      </c>
    </row>
    <row r="151" spans="1:65" s="2" customFormat="1" ht="55.5" customHeight="1">
      <c r="A151" s="38"/>
      <c r="B151" s="39"/>
      <c r="C151" s="218" t="s">
        <v>174</v>
      </c>
      <c r="D151" s="218" t="s">
        <v>126</v>
      </c>
      <c r="E151" s="219" t="s">
        <v>198</v>
      </c>
      <c r="F151" s="220" t="s">
        <v>199</v>
      </c>
      <c r="G151" s="221" t="s">
        <v>129</v>
      </c>
      <c r="H151" s="222">
        <v>10</v>
      </c>
      <c r="I151" s="223"/>
      <c r="J151" s="224">
        <f>ROUND(I151*H151,2)</f>
        <v>0</v>
      </c>
      <c r="K151" s="220" t="s">
        <v>130</v>
      </c>
      <c r="L151" s="44"/>
      <c r="M151" s="225" t="s">
        <v>1</v>
      </c>
      <c r="N151" s="226" t="s">
        <v>41</v>
      </c>
      <c r="O151" s="91"/>
      <c r="P151" s="227">
        <f>O151*H151</f>
        <v>0</v>
      </c>
      <c r="Q151" s="227">
        <v>1.0312</v>
      </c>
      <c r="R151" s="227">
        <f>Q151*H151</f>
        <v>10.312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131</v>
      </c>
      <c r="AT151" s="229" t="s">
        <v>126</v>
      </c>
      <c r="AU151" s="229" t="s">
        <v>86</v>
      </c>
      <c r="AY151" s="17" t="s">
        <v>124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84</v>
      </c>
      <c r="BK151" s="230">
        <f>ROUND(I151*H151,2)</f>
        <v>0</v>
      </c>
      <c r="BL151" s="17" t="s">
        <v>131</v>
      </c>
      <c r="BM151" s="229" t="s">
        <v>422</v>
      </c>
    </row>
    <row r="152" spans="1:47" s="2" customFormat="1" ht="12">
      <c r="A152" s="38"/>
      <c r="B152" s="39"/>
      <c r="C152" s="40"/>
      <c r="D152" s="231" t="s">
        <v>133</v>
      </c>
      <c r="E152" s="40"/>
      <c r="F152" s="232" t="s">
        <v>199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133</v>
      </c>
      <c r="AU152" s="17" t="s">
        <v>86</v>
      </c>
    </row>
    <row r="153" spans="1:63" s="12" customFormat="1" ht="22.8" customHeight="1">
      <c r="A153" s="12"/>
      <c r="B153" s="202"/>
      <c r="C153" s="203"/>
      <c r="D153" s="204" t="s">
        <v>75</v>
      </c>
      <c r="E153" s="216" t="s">
        <v>156</v>
      </c>
      <c r="F153" s="216" t="s">
        <v>201</v>
      </c>
      <c r="G153" s="203"/>
      <c r="H153" s="203"/>
      <c r="I153" s="206"/>
      <c r="J153" s="217">
        <f>BK153</f>
        <v>0</v>
      </c>
      <c r="K153" s="203"/>
      <c r="L153" s="208"/>
      <c r="M153" s="209"/>
      <c r="N153" s="210"/>
      <c r="O153" s="210"/>
      <c r="P153" s="211">
        <f>SUM(P154:P174)</f>
        <v>0</v>
      </c>
      <c r="Q153" s="210"/>
      <c r="R153" s="211">
        <f>SUM(R154:R174)</f>
        <v>171.074</v>
      </c>
      <c r="S153" s="210"/>
      <c r="T153" s="212">
        <f>SUM(T154:T174)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3" t="s">
        <v>84</v>
      </c>
      <c r="AT153" s="214" t="s">
        <v>75</v>
      </c>
      <c r="AU153" s="214" t="s">
        <v>84</v>
      </c>
      <c r="AY153" s="213" t="s">
        <v>124</v>
      </c>
      <c r="BK153" s="215">
        <f>SUM(BK154:BK174)</f>
        <v>0</v>
      </c>
    </row>
    <row r="154" spans="1:65" s="2" customFormat="1" ht="44.25" customHeight="1">
      <c r="A154" s="38"/>
      <c r="B154" s="39"/>
      <c r="C154" s="218" t="s">
        <v>179</v>
      </c>
      <c r="D154" s="218" t="s">
        <v>126</v>
      </c>
      <c r="E154" s="219" t="s">
        <v>213</v>
      </c>
      <c r="F154" s="220" t="s">
        <v>214</v>
      </c>
      <c r="G154" s="221" t="s">
        <v>129</v>
      </c>
      <c r="H154" s="222">
        <v>724.35</v>
      </c>
      <c r="I154" s="223"/>
      <c r="J154" s="224">
        <f>ROUND(I154*H154,2)</f>
        <v>0</v>
      </c>
      <c r="K154" s="220" t="s">
        <v>130</v>
      </c>
      <c r="L154" s="44"/>
      <c r="M154" s="225" t="s">
        <v>1</v>
      </c>
      <c r="N154" s="226" t="s">
        <v>41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131</v>
      </c>
      <c r="AT154" s="229" t="s">
        <v>126</v>
      </c>
      <c r="AU154" s="229" t="s">
        <v>86</v>
      </c>
      <c r="AY154" s="17" t="s">
        <v>124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84</v>
      </c>
      <c r="BK154" s="230">
        <f>ROUND(I154*H154,2)</f>
        <v>0</v>
      </c>
      <c r="BL154" s="17" t="s">
        <v>131</v>
      </c>
      <c r="BM154" s="229" t="s">
        <v>423</v>
      </c>
    </row>
    <row r="155" spans="1:47" s="2" customFormat="1" ht="12">
      <c r="A155" s="38"/>
      <c r="B155" s="39"/>
      <c r="C155" s="40"/>
      <c r="D155" s="231" t="s">
        <v>133</v>
      </c>
      <c r="E155" s="40"/>
      <c r="F155" s="232" t="s">
        <v>214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133</v>
      </c>
      <c r="AU155" s="17" t="s">
        <v>86</v>
      </c>
    </row>
    <row r="156" spans="1:51" s="13" customFormat="1" ht="12">
      <c r="A156" s="13"/>
      <c r="B156" s="237"/>
      <c r="C156" s="238"/>
      <c r="D156" s="231" t="s">
        <v>137</v>
      </c>
      <c r="E156" s="238"/>
      <c r="F156" s="239" t="s">
        <v>411</v>
      </c>
      <c r="G156" s="238"/>
      <c r="H156" s="240">
        <v>724.35</v>
      </c>
      <c r="I156" s="241"/>
      <c r="J156" s="238"/>
      <c r="K156" s="238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137</v>
      </c>
      <c r="AU156" s="246" t="s">
        <v>86</v>
      </c>
      <c r="AV156" s="13" t="s">
        <v>86</v>
      </c>
      <c r="AW156" s="13" t="s">
        <v>4</v>
      </c>
      <c r="AX156" s="13" t="s">
        <v>84</v>
      </c>
      <c r="AY156" s="246" t="s">
        <v>124</v>
      </c>
    </row>
    <row r="157" spans="1:65" s="2" customFormat="1" ht="37.8" customHeight="1">
      <c r="A157" s="38"/>
      <c r="B157" s="39"/>
      <c r="C157" s="218" t="s">
        <v>184</v>
      </c>
      <c r="D157" s="218" t="s">
        <v>126</v>
      </c>
      <c r="E157" s="219" t="s">
        <v>216</v>
      </c>
      <c r="F157" s="220" t="s">
        <v>424</v>
      </c>
      <c r="G157" s="221" t="s">
        <v>129</v>
      </c>
      <c r="H157" s="222">
        <v>785</v>
      </c>
      <c r="I157" s="223"/>
      <c r="J157" s="224">
        <f>ROUND(I157*H157,2)</f>
        <v>0</v>
      </c>
      <c r="K157" s="220" t="s">
        <v>130</v>
      </c>
      <c r="L157" s="44"/>
      <c r="M157" s="225" t="s">
        <v>1</v>
      </c>
      <c r="N157" s="226" t="s">
        <v>41</v>
      </c>
      <c r="O157" s="91"/>
      <c r="P157" s="227">
        <f>O157*H157</f>
        <v>0</v>
      </c>
      <c r="Q157" s="227">
        <v>0.216</v>
      </c>
      <c r="R157" s="227">
        <f>Q157*H157</f>
        <v>169.56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131</v>
      </c>
      <c r="AT157" s="229" t="s">
        <v>126</v>
      </c>
      <c r="AU157" s="229" t="s">
        <v>86</v>
      </c>
      <c r="AY157" s="17" t="s">
        <v>124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84</v>
      </c>
      <c r="BK157" s="230">
        <f>ROUND(I157*H157,2)</f>
        <v>0</v>
      </c>
      <c r="BL157" s="17" t="s">
        <v>131</v>
      </c>
      <c r="BM157" s="229" t="s">
        <v>425</v>
      </c>
    </row>
    <row r="158" spans="1:47" s="2" customFormat="1" ht="12">
      <c r="A158" s="38"/>
      <c r="B158" s="39"/>
      <c r="C158" s="40"/>
      <c r="D158" s="231" t="s">
        <v>133</v>
      </c>
      <c r="E158" s="40"/>
      <c r="F158" s="232" t="s">
        <v>424</v>
      </c>
      <c r="G158" s="40"/>
      <c r="H158" s="40"/>
      <c r="I158" s="233"/>
      <c r="J158" s="40"/>
      <c r="K158" s="40"/>
      <c r="L158" s="44"/>
      <c r="M158" s="234"/>
      <c r="N158" s="23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133</v>
      </c>
      <c r="AU158" s="17" t="s">
        <v>86</v>
      </c>
    </row>
    <row r="159" spans="1:65" s="2" customFormat="1" ht="24.15" customHeight="1">
      <c r="A159" s="38"/>
      <c r="B159" s="39"/>
      <c r="C159" s="218" t="s">
        <v>191</v>
      </c>
      <c r="D159" s="218" t="s">
        <v>126</v>
      </c>
      <c r="E159" s="219" t="s">
        <v>221</v>
      </c>
      <c r="F159" s="220" t="s">
        <v>224</v>
      </c>
      <c r="G159" s="221" t="s">
        <v>129</v>
      </c>
      <c r="H159" s="222">
        <v>4829</v>
      </c>
      <c r="I159" s="223"/>
      <c r="J159" s="224">
        <f>ROUND(I159*H159,2)</f>
        <v>0</v>
      </c>
      <c r="K159" s="220" t="s">
        <v>130</v>
      </c>
      <c r="L159" s="44"/>
      <c r="M159" s="225" t="s">
        <v>1</v>
      </c>
      <c r="N159" s="226" t="s">
        <v>41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131</v>
      </c>
      <c r="AT159" s="229" t="s">
        <v>126</v>
      </c>
      <c r="AU159" s="229" t="s">
        <v>86</v>
      </c>
      <c r="AY159" s="17" t="s">
        <v>124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84</v>
      </c>
      <c r="BK159" s="230">
        <f>ROUND(I159*H159,2)</f>
        <v>0</v>
      </c>
      <c r="BL159" s="17" t="s">
        <v>131</v>
      </c>
      <c r="BM159" s="229" t="s">
        <v>426</v>
      </c>
    </row>
    <row r="160" spans="1:47" s="2" customFormat="1" ht="12">
      <c r="A160" s="38"/>
      <c r="B160" s="39"/>
      <c r="C160" s="40"/>
      <c r="D160" s="231" t="s">
        <v>133</v>
      </c>
      <c r="E160" s="40"/>
      <c r="F160" s="232" t="s">
        <v>224</v>
      </c>
      <c r="G160" s="40"/>
      <c r="H160" s="40"/>
      <c r="I160" s="233"/>
      <c r="J160" s="40"/>
      <c r="K160" s="40"/>
      <c r="L160" s="44"/>
      <c r="M160" s="234"/>
      <c r="N160" s="23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133</v>
      </c>
      <c r="AU160" s="17" t="s">
        <v>86</v>
      </c>
    </row>
    <row r="161" spans="1:51" s="13" customFormat="1" ht="12">
      <c r="A161" s="13"/>
      <c r="B161" s="237"/>
      <c r="C161" s="238"/>
      <c r="D161" s="231" t="s">
        <v>137</v>
      </c>
      <c r="E161" s="247" t="s">
        <v>1</v>
      </c>
      <c r="F161" s="239" t="s">
        <v>427</v>
      </c>
      <c r="G161" s="238"/>
      <c r="H161" s="240">
        <v>4829</v>
      </c>
      <c r="I161" s="241"/>
      <c r="J161" s="238"/>
      <c r="K161" s="238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137</v>
      </c>
      <c r="AU161" s="246" t="s">
        <v>86</v>
      </c>
      <c r="AV161" s="13" t="s">
        <v>86</v>
      </c>
      <c r="AW161" s="13" t="s">
        <v>32</v>
      </c>
      <c r="AX161" s="13" t="s">
        <v>84</v>
      </c>
      <c r="AY161" s="246" t="s">
        <v>124</v>
      </c>
    </row>
    <row r="162" spans="1:65" s="2" customFormat="1" ht="24.15" customHeight="1">
      <c r="A162" s="38"/>
      <c r="B162" s="39"/>
      <c r="C162" s="218" t="s">
        <v>197</v>
      </c>
      <c r="D162" s="218" t="s">
        <v>126</v>
      </c>
      <c r="E162" s="219" t="s">
        <v>227</v>
      </c>
      <c r="F162" s="220" t="s">
        <v>230</v>
      </c>
      <c r="G162" s="221" t="s">
        <v>129</v>
      </c>
      <c r="H162" s="222">
        <v>5070.45</v>
      </c>
      <c r="I162" s="223"/>
      <c r="J162" s="224">
        <f>ROUND(I162*H162,2)</f>
        <v>0</v>
      </c>
      <c r="K162" s="220" t="s">
        <v>130</v>
      </c>
      <c r="L162" s="44"/>
      <c r="M162" s="225" t="s">
        <v>1</v>
      </c>
      <c r="N162" s="226" t="s">
        <v>41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131</v>
      </c>
      <c r="AT162" s="229" t="s">
        <v>126</v>
      </c>
      <c r="AU162" s="229" t="s">
        <v>86</v>
      </c>
      <c r="AY162" s="17" t="s">
        <v>124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84</v>
      </c>
      <c r="BK162" s="230">
        <f>ROUND(I162*H162,2)</f>
        <v>0</v>
      </c>
      <c r="BL162" s="17" t="s">
        <v>131</v>
      </c>
      <c r="BM162" s="229" t="s">
        <v>428</v>
      </c>
    </row>
    <row r="163" spans="1:47" s="2" customFormat="1" ht="12">
      <c r="A163" s="38"/>
      <c r="B163" s="39"/>
      <c r="C163" s="40"/>
      <c r="D163" s="231" t="s">
        <v>133</v>
      </c>
      <c r="E163" s="40"/>
      <c r="F163" s="232" t="s">
        <v>230</v>
      </c>
      <c r="G163" s="40"/>
      <c r="H163" s="40"/>
      <c r="I163" s="233"/>
      <c r="J163" s="40"/>
      <c r="K163" s="40"/>
      <c r="L163" s="44"/>
      <c r="M163" s="234"/>
      <c r="N163" s="23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133</v>
      </c>
      <c r="AU163" s="17" t="s">
        <v>86</v>
      </c>
    </row>
    <row r="164" spans="1:51" s="13" customFormat="1" ht="12">
      <c r="A164" s="13"/>
      <c r="B164" s="237"/>
      <c r="C164" s="238"/>
      <c r="D164" s="231" t="s">
        <v>137</v>
      </c>
      <c r="E164" s="247" t="s">
        <v>1</v>
      </c>
      <c r="F164" s="239" t="s">
        <v>427</v>
      </c>
      <c r="G164" s="238"/>
      <c r="H164" s="240">
        <v>4829</v>
      </c>
      <c r="I164" s="241"/>
      <c r="J164" s="238"/>
      <c r="K164" s="238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137</v>
      </c>
      <c r="AU164" s="246" t="s">
        <v>86</v>
      </c>
      <c r="AV164" s="13" t="s">
        <v>86</v>
      </c>
      <c r="AW164" s="13" t="s">
        <v>32</v>
      </c>
      <c r="AX164" s="13" t="s">
        <v>84</v>
      </c>
      <c r="AY164" s="246" t="s">
        <v>124</v>
      </c>
    </row>
    <row r="165" spans="1:51" s="13" customFormat="1" ht="12">
      <c r="A165" s="13"/>
      <c r="B165" s="237"/>
      <c r="C165" s="238"/>
      <c r="D165" s="231" t="s">
        <v>137</v>
      </c>
      <c r="E165" s="238"/>
      <c r="F165" s="239" t="s">
        <v>413</v>
      </c>
      <c r="G165" s="238"/>
      <c r="H165" s="240">
        <v>5070.45</v>
      </c>
      <c r="I165" s="241"/>
      <c r="J165" s="238"/>
      <c r="K165" s="238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137</v>
      </c>
      <c r="AU165" s="246" t="s">
        <v>86</v>
      </c>
      <c r="AV165" s="13" t="s">
        <v>86</v>
      </c>
      <c r="AW165" s="13" t="s">
        <v>4</v>
      </c>
      <c r="AX165" s="13" t="s">
        <v>84</v>
      </c>
      <c r="AY165" s="246" t="s">
        <v>124</v>
      </c>
    </row>
    <row r="166" spans="1:65" s="2" customFormat="1" ht="33" customHeight="1">
      <c r="A166" s="38"/>
      <c r="B166" s="39"/>
      <c r="C166" s="218" t="s">
        <v>202</v>
      </c>
      <c r="D166" s="218" t="s">
        <v>126</v>
      </c>
      <c r="E166" s="219" t="s">
        <v>234</v>
      </c>
      <c r="F166" s="220" t="s">
        <v>235</v>
      </c>
      <c r="G166" s="221" t="s">
        <v>129</v>
      </c>
      <c r="H166" s="222">
        <v>4829</v>
      </c>
      <c r="I166" s="223"/>
      <c r="J166" s="224">
        <f>ROUND(I166*H166,2)</f>
        <v>0</v>
      </c>
      <c r="K166" s="220" t="s">
        <v>130</v>
      </c>
      <c r="L166" s="44"/>
      <c r="M166" s="225" t="s">
        <v>1</v>
      </c>
      <c r="N166" s="226" t="s">
        <v>41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131</v>
      </c>
      <c r="AT166" s="229" t="s">
        <v>126</v>
      </c>
      <c r="AU166" s="229" t="s">
        <v>86</v>
      </c>
      <c r="AY166" s="17" t="s">
        <v>124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84</v>
      </c>
      <c r="BK166" s="230">
        <f>ROUND(I166*H166,2)</f>
        <v>0</v>
      </c>
      <c r="BL166" s="17" t="s">
        <v>131</v>
      </c>
      <c r="BM166" s="229" t="s">
        <v>429</v>
      </c>
    </row>
    <row r="167" spans="1:47" s="2" customFormat="1" ht="12">
      <c r="A167" s="38"/>
      <c r="B167" s="39"/>
      <c r="C167" s="40"/>
      <c r="D167" s="231" t="s">
        <v>133</v>
      </c>
      <c r="E167" s="40"/>
      <c r="F167" s="232" t="s">
        <v>237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133</v>
      </c>
      <c r="AU167" s="17" t="s">
        <v>86</v>
      </c>
    </row>
    <row r="168" spans="1:51" s="13" customFormat="1" ht="12">
      <c r="A168" s="13"/>
      <c r="B168" s="237"/>
      <c r="C168" s="238"/>
      <c r="D168" s="231" t="s">
        <v>137</v>
      </c>
      <c r="E168" s="247" t="s">
        <v>1</v>
      </c>
      <c r="F168" s="239" t="s">
        <v>427</v>
      </c>
      <c r="G168" s="238"/>
      <c r="H168" s="240">
        <v>4829</v>
      </c>
      <c r="I168" s="241"/>
      <c r="J168" s="238"/>
      <c r="K168" s="238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137</v>
      </c>
      <c r="AU168" s="246" t="s">
        <v>86</v>
      </c>
      <c r="AV168" s="13" t="s">
        <v>86</v>
      </c>
      <c r="AW168" s="13" t="s">
        <v>32</v>
      </c>
      <c r="AX168" s="13" t="s">
        <v>84</v>
      </c>
      <c r="AY168" s="246" t="s">
        <v>124</v>
      </c>
    </row>
    <row r="169" spans="1:65" s="2" customFormat="1" ht="24.15" customHeight="1">
      <c r="A169" s="38"/>
      <c r="B169" s="39"/>
      <c r="C169" s="218" t="s">
        <v>207</v>
      </c>
      <c r="D169" s="218" t="s">
        <v>126</v>
      </c>
      <c r="E169" s="219" t="s">
        <v>239</v>
      </c>
      <c r="F169" s="220" t="s">
        <v>240</v>
      </c>
      <c r="G169" s="221" t="s">
        <v>129</v>
      </c>
      <c r="H169" s="222">
        <v>5070.45</v>
      </c>
      <c r="I169" s="223"/>
      <c r="J169" s="224">
        <f>ROUND(I169*H169,2)</f>
        <v>0</v>
      </c>
      <c r="K169" s="220" t="s">
        <v>130</v>
      </c>
      <c r="L169" s="44"/>
      <c r="M169" s="225" t="s">
        <v>1</v>
      </c>
      <c r="N169" s="226" t="s">
        <v>41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131</v>
      </c>
      <c r="AT169" s="229" t="s">
        <v>126</v>
      </c>
      <c r="AU169" s="229" t="s">
        <v>86</v>
      </c>
      <c r="AY169" s="17" t="s">
        <v>124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84</v>
      </c>
      <c r="BK169" s="230">
        <f>ROUND(I169*H169,2)</f>
        <v>0</v>
      </c>
      <c r="BL169" s="17" t="s">
        <v>131</v>
      </c>
      <c r="BM169" s="229" t="s">
        <v>430</v>
      </c>
    </row>
    <row r="170" spans="1:47" s="2" customFormat="1" ht="12">
      <c r="A170" s="38"/>
      <c r="B170" s="39"/>
      <c r="C170" s="40"/>
      <c r="D170" s="231" t="s">
        <v>133</v>
      </c>
      <c r="E170" s="40"/>
      <c r="F170" s="232" t="s">
        <v>242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133</v>
      </c>
      <c r="AU170" s="17" t="s">
        <v>86</v>
      </c>
    </row>
    <row r="171" spans="1:51" s="13" customFormat="1" ht="12">
      <c r="A171" s="13"/>
      <c r="B171" s="237"/>
      <c r="C171" s="238"/>
      <c r="D171" s="231" t="s">
        <v>137</v>
      </c>
      <c r="E171" s="247" t="s">
        <v>1</v>
      </c>
      <c r="F171" s="239" t="s">
        <v>427</v>
      </c>
      <c r="G171" s="238"/>
      <c r="H171" s="240">
        <v>4829</v>
      </c>
      <c r="I171" s="241"/>
      <c r="J171" s="238"/>
      <c r="K171" s="238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137</v>
      </c>
      <c r="AU171" s="246" t="s">
        <v>86</v>
      </c>
      <c r="AV171" s="13" t="s">
        <v>86</v>
      </c>
      <c r="AW171" s="13" t="s">
        <v>32</v>
      </c>
      <c r="AX171" s="13" t="s">
        <v>84</v>
      </c>
      <c r="AY171" s="246" t="s">
        <v>124</v>
      </c>
    </row>
    <row r="172" spans="1:51" s="13" customFormat="1" ht="12">
      <c r="A172" s="13"/>
      <c r="B172" s="237"/>
      <c r="C172" s="238"/>
      <c r="D172" s="231" t="s">
        <v>137</v>
      </c>
      <c r="E172" s="238"/>
      <c r="F172" s="239" t="s">
        <v>413</v>
      </c>
      <c r="G172" s="238"/>
      <c r="H172" s="240">
        <v>5070.45</v>
      </c>
      <c r="I172" s="241"/>
      <c r="J172" s="238"/>
      <c r="K172" s="238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137</v>
      </c>
      <c r="AU172" s="246" t="s">
        <v>86</v>
      </c>
      <c r="AV172" s="13" t="s">
        <v>86</v>
      </c>
      <c r="AW172" s="13" t="s">
        <v>4</v>
      </c>
      <c r="AX172" s="13" t="s">
        <v>84</v>
      </c>
      <c r="AY172" s="246" t="s">
        <v>124</v>
      </c>
    </row>
    <row r="173" spans="1:65" s="2" customFormat="1" ht="24.15" customHeight="1">
      <c r="A173" s="38"/>
      <c r="B173" s="39"/>
      <c r="C173" s="218" t="s">
        <v>212</v>
      </c>
      <c r="D173" s="218" t="s">
        <v>126</v>
      </c>
      <c r="E173" s="219" t="s">
        <v>244</v>
      </c>
      <c r="F173" s="220" t="s">
        <v>245</v>
      </c>
      <c r="G173" s="221" t="s">
        <v>129</v>
      </c>
      <c r="H173" s="222">
        <v>10</v>
      </c>
      <c r="I173" s="223"/>
      <c r="J173" s="224">
        <f>ROUND(I173*H173,2)</f>
        <v>0</v>
      </c>
      <c r="K173" s="220" t="s">
        <v>130</v>
      </c>
      <c r="L173" s="44"/>
      <c r="M173" s="225" t="s">
        <v>1</v>
      </c>
      <c r="N173" s="226" t="s">
        <v>41</v>
      </c>
      <c r="O173" s="91"/>
      <c r="P173" s="227">
        <f>O173*H173</f>
        <v>0</v>
      </c>
      <c r="Q173" s="227">
        <v>0.1514</v>
      </c>
      <c r="R173" s="227">
        <f>Q173*H173</f>
        <v>1.514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131</v>
      </c>
      <c r="AT173" s="229" t="s">
        <v>126</v>
      </c>
      <c r="AU173" s="229" t="s">
        <v>86</v>
      </c>
      <c r="AY173" s="17" t="s">
        <v>124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84</v>
      </c>
      <c r="BK173" s="230">
        <f>ROUND(I173*H173,2)</f>
        <v>0</v>
      </c>
      <c r="BL173" s="17" t="s">
        <v>131</v>
      </c>
      <c r="BM173" s="229" t="s">
        <v>431</v>
      </c>
    </row>
    <row r="174" spans="1:47" s="2" customFormat="1" ht="12">
      <c r="A174" s="38"/>
      <c r="B174" s="39"/>
      <c r="C174" s="40"/>
      <c r="D174" s="231" t="s">
        <v>133</v>
      </c>
      <c r="E174" s="40"/>
      <c r="F174" s="232" t="s">
        <v>247</v>
      </c>
      <c r="G174" s="40"/>
      <c r="H174" s="40"/>
      <c r="I174" s="233"/>
      <c r="J174" s="40"/>
      <c r="K174" s="40"/>
      <c r="L174" s="44"/>
      <c r="M174" s="234"/>
      <c r="N174" s="23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133</v>
      </c>
      <c r="AU174" s="17" t="s">
        <v>86</v>
      </c>
    </row>
    <row r="175" spans="1:63" s="12" customFormat="1" ht="22.8" customHeight="1">
      <c r="A175" s="12"/>
      <c r="B175" s="202"/>
      <c r="C175" s="203"/>
      <c r="D175" s="204" t="s">
        <v>75</v>
      </c>
      <c r="E175" s="216" t="s">
        <v>184</v>
      </c>
      <c r="F175" s="216" t="s">
        <v>248</v>
      </c>
      <c r="G175" s="203"/>
      <c r="H175" s="203"/>
      <c r="I175" s="206"/>
      <c r="J175" s="217">
        <f>BK175</f>
        <v>0</v>
      </c>
      <c r="K175" s="203"/>
      <c r="L175" s="208"/>
      <c r="M175" s="209"/>
      <c r="N175" s="210"/>
      <c r="O175" s="210"/>
      <c r="P175" s="211">
        <f>SUM(P176:P208)</f>
        <v>0</v>
      </c>
      <c r="Q175" s="210"/>
      <c r="R175" s="211">
        <f>SUM(R176:R208)</f>
        <v>68.3699766</v>
      </c>
      <c r="S175" s="210"/>
      <c r="T175" s="212">
        <f>SUM(T176:T208)</f>
        <v>122.54249999999999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3" t="s">
        <v>84</v>
      </c>
      <c r="AT175" s="214" t="s">
        <v>75</v>
      </c>
      <c r="AU175" s="214" t="s">
        <v>84</v>
      </c>
      <c r="AY175" s="213" t="s">
        <v>124</v>
      </c>
      <c r="BK175" s="215">
        <f>SUM(BK176:BK208)</f>
        <v>0</v>
      </c>
    </row>
    <row r="176" spans="1:65" s="2" customFormat="1" ht="66.75" customHeight="1">
      <c r="A176" s="38"/>
      <c r="B176" s="39"/>
      <c r="C176" s="218" t="s">
        <v>8</v>
      </c>
      <c r="D176" s="218" t="s">
        <v>126</v>
      </c>
      <c r="E176" s="219" t="s">
        <v>249</v>
      </c>
      <c r="F176" s="220" t="s">
        <v>250</v>
      </c>
      <c r="G176" s="221" t="s">
        <v>251</v>
      </c>
      <c r="H176" s="222">
        <v>482.9</v>
      </c>
      <c r="I176" s="223"/>
      <c r="J176" s="224">
        <f>ROUND(I176*H176,2)</f>
        <v>0</v>
      </c>
      <c r="K176" s="220" t="s">
        <v>1</v>
      </c>
      <c r="L176" s="44"/>
      <c r="M176" s="225" t="s">
        <v>1</v>
      </c>
      <c r="N176" s="226" t="s">
        <v>41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131</v>
      </c>
      <c r="AT176" s="229" t="s">
        <v>126</v>
      </c>
      <c r="AU176" s="229" t="s">
        <v>86</v>
      </c>
      <c r="AY176" s="17" t="s">
        <v>124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84</v>
      </c>
      <c r="BK176" s="230">
        <f>ROUND(I176*H176,2)</f>
        <v>0</v>
      </c>
      <c r="BL176" s="17" t="s">
        <v>131</v>
      </c>
      <c r="BM176" s="229" t="s">
        <v>432</v>
      </c>
    </row>
    <row r="177" spans="1:47" s="2" customFormat="1" ht="12">
      <c r="A177" s="38"/>
      <c r="B177" s="39"/>
      <c r="C177" s="40"/>
      <c r="D177" s="231" t="s">
        <v>133</v>
      </c>
      <c r="E177" s="40"/>
      <c r="F177" s="232" t="s">
        <v>253</v>
      </c>
      <c r="G177" s="40"/>
      <c r="H177" s="40"/>
      <c r="I177" s="233"/>
      <c r="J177" s="40"/>
      <c r="K177" s="40"/>
      <c r="L177" s="44"/>
      <c r="M177" s="234"/>
      <c r="N177" s="23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133</v>
      </c>
      <c r="AU177" s="17" t="s">
        <v>86</v>
      </c>
    </row>
    <row r="178" spans="1:51" s="13" customFormat="1" ht="12">
      <c r="A178" s="13"/>
      <c r="B178" s="237"/>
      <c r="C178" s="238"/>
      <c r="D178" s="231" t="s">
        <v>137</v>
      </c>
      <c r="E178" s="238"/>
      <c r="F178" s="239" t="s">
        <v>433</v>
      </c>
      <c r="G178" s="238"/>
      <c r="H178" s="240">
        <v>482.9</v>
      </c>
      <c r="I178" s="241"/>
      <c r="J178" s="238"/>
      <c r="K178" s="238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137</v>
      </c>
      <c r="AU178" s="246" t="s">
        <v>86</v>
      </c>
      <c r="AV178" s="13" t="s">
        <v>86</v>
      </c>
      <c r="AW178" s="13" t="s">
        <v>4</v>
      </c>
      <c r="AX178" s="13" t="s">
        <v>84</v>
      </c>
      <c r="AY178" s="246" t="s">
        <v>124</v>
      </c>
    </row>
    <row r="179" spans="1:65" s="2" customFormat="1" ht="24.15" customHeight="1">
      <c r="A179" s="38"/>
      <c r="B179" s="39"/>
      <c r="C179" s="218" t="s">
        <v>220</v>
      </c>
      <c r="D179" s="218" t="s">
        <v>126</v>
      </c>
      <c r="E179" s="219" t="s">
        <v>262</v>
      </c>
      <c r="F179" s="220" t="s">
        <v>434</v>
      </c>
      <c r="G179" s="221" t="s">
        <v>264</v>
      </c>
      <c r="H179" s="222">
        <v>76</v>
      </c>
      <c r="I179" s="223"/>
      <c r="J179" s="224">
        <f>ROUND(I179*H179,2)</f>
        <v>0</v>
      </c>
      <c r="K179" s="220" t="s">
        <v>130</v>
      </c>
      <c r="L179" s="44"/>
      <c r="M179" s="225" t="s">
        <v>1</v>
      </c>
      <c r="N179" s="226" t="s">
        <v>41</v>
      </c>
      <c r="O179" s="91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131</v>
      </c>
      <c r="AT179" s="229" t="s">
        <v>126</v>
      </c>
      <c r="AU179" s="229" t="s">
        <v>86</v>
      </c>
      <c r="AY179" s="17" t="s">
        <v>124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84</v>
      </c>
      <c r="BK179" s="230">
        <f>ROUND(I179*H179,2)</f>
        <v>0</v>
      </c>
      <c r="BL179" s="17" t="s">
        <v>131</v>
      </c>
      <c r="BM179" s="229" t="s">
        <v>435</v>
      </c>
    </row>
    <row r="180" spans="1:47" s="2" customFormat="1" ht="12">
      <c r="A180" s="38"/>
      <c r="B180" s="39"/>
      <c r="C180" s="40"/>
      <c r="D180" s="231" t="s">
        <v>133</v>
      </c>
      <c r="E180" s="40"/>
      <c r="F180" s="232" t="s">
        <v>434</v>
      </c>
      <c r="G180" s="40"/>
      <c r="H180" s="40"/>
      <c r="I180" s="233"/>
      <c r="J180" s="40"/>
      <c r="K180" s="40"/>
      <c r="L180" s="44"/>
      <c r="M180" s="234"/>
      <c r="N180" s="235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133</v>
      </c>
      <c r="AU180" s="17" t="s">
        <v>86</v>
      </c>
    </row>
    <row r="181" spans="1:65" s="2" customFormat="1" ht="16.5" customHeight="1">
      <c r="A181" s="38"/>
      <c r="B181" s="39"/>
      <c r="C181" s="269" t="s">
        <v>226</v>
      </c>
      <c r="D181" s="269" t="s">
        <v>268</v>
      </c>
      <c r="E181" s="270" t="s">
        <v>269</v>
      </c>
      <c r="F181" s="271" t="s">
        <v>270</v>
      </c>
      <c r="G181" s="272" t="s">
        <v>264</v>
      </c>
      <c r="H181" s="273">
        <v>76</v>
      </c>
      <c r="I181" s="274"/>
      <c r="J181" s="275">
        <f>ROUND(I181*H181,2)</f>
        <v>0</v>
      </c>
      <c r="K181" s="271" t="s">
        <v>130</v>
      </c>
      <c r="L181" s="276"/>
      <c r="M181" s="277" t="s">
        <v>1</v>
      </c>
      <c r="N181" s="278" t="s">
        <v>41</v>
      </c>
      <c r="O181" s="91"/>
      <c r="P181" s="227">
        <f>O181*H181</f>
        <v>0</v>
      </c>
      <c r="Q181" s="227">
        <v>0.00145</v>
      </c>
      <c r="R181" s="227">
        <f>Q181*H181</f>
        <v>0.11019999999999999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179</v>
      </c>
      <c r="AT181" s="229" t="s">
        <v>268</v>
      </c>
      <c r="AU181" s="229" t="s">
        <v>86</v>
      </c>
      <c r="AY181" s="17" t="s">
        <v>124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84</v>
      </c>
      <c r="BK181" s="230">
        <f>ROUND(I181*H181,2)</f>
        <v>0</v>
      </c>
      <c r="BL181" s="17" t="s">
        <v>131</v>
      </c>
      <c r="BM181" s="229" t="s">
        <v>436</v>
      </c>
    </row>
    <row r="182" spans="1:47" s="2" customFormat="1" ht="12">
      <c r="A182" s="38"/>
      <c r="B182" s="39"/>
      <c r="C182" s="40"/>
      <c r="D182" s="231" t="s">
        <v>133</v>
      </c>
      <c r="E182" s="40"/>
      <c r="F182" s="232" t="s">
        <v>270</v>
      </c>
      <c r="G182" s="40"/>
      <c r="H182" s="40"/>
      <c r="I182" s="233"/>
      <c r="J182" s="40"/>
      <c r="K182" s="40"/>
      <c r="L182" s="44"/>
      <c r="M182" s="234"/>
      <c r="N182" s="23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133</v>
      </c>
      <c r="AU182" s="17" t="s">
        <v>86</v>
      </c>
    </row>
    <row r="183" spans="1:65" s="2" customFormat="1" ht="24.15" customHeight="1">
      <c r="A183" s="38"/>
      <c r="B183" s="39"/>
      <c r="C183" s="218" t="s">
        <v>233</v>
      </c>
      <c r="D183" s="218" t="s">
        <v>126</v>
      </c>
      <c r="E183" s="219" t="s">
        <v>273</v>
      </c>
      <c r="F183" s="220" t="s">
        <v>274</v>
      </c>
      <c r="G183" s="221" t="s">
        <v>251</v>
      </c>
      <c r="H183" s="222">
        <v>1580</v>
      </c>
      <c r="I183" s="223"/>
      <c r="J183" s="224">
        <f>ROUND(I183*H183,2)</f>
        <v>0</v>
      </c>
      <c r="K183" s="220" t="s">
        <v>130</v>
      </c>
      <c r="L183" s="44"/>
      <c r="M183" s="225" t="s">
        <v>1</v>
      </c>
      <c r="N183" s="226" t="s">
        <v>41</v>
      </c>
      <c r="O183" s="91"/>
      <c r="P183" s="227">
        <f>O183*H183</f>
        <v>0</v>
      </c>
      <c r="Q183" s="227">
        <v>8E-05</v>
      </c>
      <c r="R183" s="227">
        <f>Q183*H183</f>
        <v>0.1264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131</v>
      </c>
      <c r="AT183" s="229" t="s">
        <v>126</v>
      </c>
      <c r="AU183" s="229" t="s">
        <v>86</v>
      </c>
      <c r="AY183" s="17" t="s">
        <v>124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84</v>
      </c>
      <c r="BK183" s="230">
        <f>ROUND(I183*H183,2)</f>
        <v>0</v>
      </c>
      <c r="BL183" s="17" t="s">
        <v>131</v>
      </c>
      <c r="BM183" s="229" t="s">
        <v>437</v>
      </c>
    </row>
    <row r="184" spans="1:47" s="2" customFormat="1" ht="12">
      <c r="A184" s="38"/>
      <c r="B184" s="39"/>
      <c r="C184" s="40"/>
      <c r="D184" s="231" t="s">
        <v>133</v>
      </c>
      <c r="E184" s="40"/>
      <c r="F184" s="232" t="s">
        <v>276</v>
      </c>
      <c r="G184" s="40"/>
      <c r="H184" s="40"/>
      <c r="I184" s="233"/>
      <c r="J184" s="40"/>
      <c r="K184" s="40"/>
      <c r="L184" s="44"/>
      <c r="M184" s="234"/>
      <c r="N184" s="235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133</v>
      </c>
      <c r="AU184" s="17" t="s">
        <v>86</v>
      </c>
    </row>
    <row r="185" spans="1:65" s="2" customFormat="1" ht="33" customHeight="1">
      <c r="A185" s="38"/>
      <c r="B185" s="39"/>
      <c r="C185" s="218" t="s">
        <v>238</v>
      </c>
      <c r="D185" s="218" t="s">
        <v>126</v>
      </c>
      <c r="E185" s="219" t="s">
        <v>278</v>
      </c>
      <c r="F185" s="220" t="s">
        <v>279</v>
      </c>
      <c r="G185" s="221" t="s">
        <v>251</v>
      </c>
      <c r="H185" s="222">
        <v>1580</v>
      </c>
      <c r="I185" s="223"/>
      <c r="J185" s="224">
        <f>ROUND(I185*H185,2)</f>
        <v>0</v>
      </c>
      <c r="K185" s="220" t="s">
        <v>130</v>
      </c>
      <c r="L185" s="44"/>
      <c r="M185" s="225" t="s">
        <v>1</v>
      </c>
      <c r="N185" s="226" t="s">
        <v>41</v>
      </c>
      <c r="O185" s="91"/>
      <c r="P185" s="227">
        <f>O185*H185</f>
        <v>0</v>
      </c>
      <c r="Q185" s="227">
        <v>0.00033</v>
      </c>
      <c r="R185" s="227">
        <f>Q185*H185</f>
        <v>0.5214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131</v>
      </c>
      <c r="AT185" s="229" t="s">
        <v>126</v>
      </c>
      <c r="AU185" s="229" t="s">
        <v>86</v>
      </c>
      <c r="AY185" s="17" t="s">
        <v>124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84</v>
      </c>
      <c r="BK185" s="230">
        <f>ROUND(I185*H185,2)</f>
        <v>0</v>
      </c>
      <c r="BL185" s="17" t="s">
        <v>131</v>
      </c>
      <c r="BM185" s="229" t="s">
        <v>438</v>
      </c>
    </row>
    <row r="186" spans="1:47" s="2" customFormat="1" ht="12">
      <c r="A186" s="38"/>
      <c r="B186" s="39"/>
      <c r="C186" s="40"/>
      <c r="D186" s="231" t="s">
        <v>133</v>
      </c>
      <c r="E186" s="40"/>
      <c r="F186" s="232" t="s">
        <v>279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133</v>
      </c>
      <c r="AU186" s="17" t="s">
        <v>86</v>
      </c>
    </row>
    <row r="187" spans="1:65" s="2" customFormat="1" ht="37.8" customHeight="1">
      <c r="A187" s="38"/>
      <c r="B187" s="39"/>
      <c r="C187" s="218" t="s">
        <v>243</v>
      </c>
      <c r="D187" s="218" t="s">
        <v>126</v>
      </c>
      <c r="E187" s="219" t="s">
        <v>302</v>
      </c>
      <c r="F187" s="220" t="s">
        <v>439</v>
      </c>
      <c r="G187" s="221" t="s">
        <v>251</v>
      </c>
      <c r="H187" s="222">
        <v>12</v>
      </c>
      <c r="I187" s="223"/>
      <c r="J187" s="224">
        <f>ROUND(I187*H187,2)</f>
        <v>0</v>
      </c>
      <c r="K187" s="220" t="s">
        <v>130</v>
      </c>
      <c r="L187" s="44"/>
      <c r="M187" s="225" t="s">
        <v>1</v>
      </c>
      <c r="N187" s="226" t="s">
        <v>41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131</v>
      </c>
      <c r="AT187" s="229" t="s">
        <v>126</v>
      </c>
      <c r="AU187" s="229" t="s">
        <v>86</v>
      </c>
      <c r="AY187" s="17" t="s">
        <v>124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84</v>
      </c>
      <c r="BK187" s="230">
        <f>ROUND(I187*H187,2)</f>
        <v>0</v>
      </c>
      <c r="BL187" s="17" t="s">
        <v>131</v>
      </c>
      <c r="BM187" s="229" t="s">
        <v>440</v>
      </c>
    </row>
    <row r="188" spans="1:47" s="2" customFormat="1" ht="12">
      <c r="A188" s="38"/>
      <c r="B188" s="39"/>
      <c r="C188" s="40"/>
      <c r="D188" s="231" t="s">
        <v>133</v>
      </c>
      <c r="E188" s="40"/>
      <c r="F188" s="232" t="s">
        <v>439</v>
      </c>
      <c r="G188" s="40"/>
      <c r="H188" s="40"/>
      <c r="I188" s="233"/>
      <c r="J188" s="40"/>
      <c r="K188" s="40"/>
      <c r="L188" s="44"/>
      <c r="M188" s="234"/>
      <c r="N188" s="235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133</v>
      </c>
      <c r="AU188" s="17" t="s">
        <v>86</v>
      </c>
    </row>
    <row r="189" spans="1:65" s="2" customFormat="1" ht="24.15" customHeight="1">
      <c r="A189" s="38"/>
      <c r="B189" s="39"/>
      <c r="C189" s="218" t="s">
        <v>7</v>
      </c>
      <c r="D189" s="218" t="s">
        <v>126</v>
      </c>
      <c r="E189" s="219" t="s">
        <v>307</v>
      </c>
      <c r="F189" s="220" t="s">
        <v>308</v>
      </c>
      <c r="G189" s="221" t="s">
        <v>251</v>
      </c>
      <c r="H189" s="222">
        <v>12</v>
      </c>
      <c r="I189" s="223"/>
      <c r="J189" s="224">
        <f>ROUND(I189*H189,2)</f>
        <v>0</v>
      </c>
      <c r="K189" s="220" t="s">
        <v>130</v>
      </c>
      <c r="L189" s="44"/>
      <c r="M189" s="225" t="s">
        <v>1</v>
      </c>
      <c r="N189" s="226" t="s">
        <v>41</v>
      </c>
      <c r="O189" s="91"/>
      <c r="P189" s="227">
        <f>O189*H189</f>
        <v>0</v>
      </c>
      <c r="Q189" s="227">
        <v>0.00011</v>
      </c>
      <c r="R189" s="227">
        <f>Q189*H189</f>
        <v>0.00132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131</v>
      </c>
      <c r="AT189" s="229" t="s">
        <v>126</v>
      </c>
      <c r="AU189" s="229" t="s">
        <v>86</v>
      </c>
      <c r="AY189" s="17" t="s">
        <v>124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84</v>
      </c>
      <c r="BK189" s="230">
        <f>ROUND(I189*H189,2)</f>
        <v>0</v>
      </c>
      <c r="BL189" s="17" t="s">
        <v>131</v>
      </c>
      <c r="BM189" s="229" t="s">
        <v>441</v>
      </c>
    </row>
    <row r="190" spans="1:47" s="2" customFormat="1" ht="12">
      <c r="A190" s="38"/>
      <c r="B190" s="39"/>
      <c r="C190" s="40"/>
      <c r="D190" s="231" t="s">
        <v>133</v>
      </c>
      <c r="E190" s="40"/>
      <c r="F190" s="232" t="s">
        <v>310</v>
      </c>
      <c r="G190" s="40"/>
      <c r="H190" s="40"/>
      <c r="I190" s="233"/>
      <c r="J190" s="40"/>
      <c r="K190" s="40"/>
      <c r="L190" s="44"/>
      <c r="M190" s="234"/>
      <c r="N190" s="235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133</v>
      </c>
      <c r="AU190" s="17" t="s">
        <v>86</v>
      </c>
    </row>
    <row r="191" spans="1:65" s="2" customFormat="1" ht="24.15" customHeight="1">
      <c r="A191" s="38"/>
      <c r="B191" s="39"/>
      <c r="C191" s="218" t="s">
        <v>255</v>
      </c>
      <c r="D191" s="218" t="s">
        <v>126</v>
      </c>
      <c r="E191" s="219" t="s">
        <v>312</v>
      </c>
      <c r="F191" s="220" t="s">
        <v>313</v>
      </c>
      <c r="G191" s="221" t="s">
        <v>264</v>
      </c>
      <c r="H191" s="222">
        <v>2</v>
      </c>
      <c r="I191" s="223"/>
      <c r="J191" s="224">
        <f>ROUND(I191*H191,2)</f>
        <v>0</v>
      </c>
      <c r="K191" s="220" t="s">
        <v>130</v>
      </c>
      <c r="L191" s="44"/>
      <c r="M191" s="225" t="s">
        <v>1</v>
      </c>
      <c r="N191" s="226" t="s">
        <v>41</v>
      </c>
      <c r="O191" s="91"/>
      <c r="P191" s="227">
        <f>O191*H191</f>
        <v>0</v>
      </c>
      <c r="Q191" s="227">
        <v>16.75142</v>
      </c>
      <c r="R191" s="227">
        <f>Q191*H191</f>
        <v>33.50284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131</v>
      </c>
      <c r="AT191" s="229" t="s">
        <v>126</v>
      </c>
      <c r="AU191" s="229" t="s">
        <v>86</v>
      </c>
      <c r="AY191" s="17" t="s">
        <v>124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84</v>
      </c>
      <c r="BK191" s="230">
        <f>ROUND(I191*H191,2)</f>
        <v>0</v>
      </c>
      <c r="BL191" s="17" t="s">
        <v>131</v>
      </c>
      <c r="BM191" s="229" t="s">
        <v>442</v>
      </c>
    </row>
    <row r="192" spans="1:47" s="2" customFormat="1" ht="12">
      <c r="A192" s="38"/>
      <c r="B192" s="39"/>
      <c r="C192" s="40"/>
      <c r="D192" s="231" t="s">
        <v>133</v>
      </c>
      <c r="E192" s="40"/>
      <c r="F192" s="232" t="s">
        <v>313</v>
      </c>
      <c r="G192" s="40"/>
      <c r="H192" s="40"/>
      <c r="I192" s="233"/>
      <c r="J192" s="40"/>
      <c r="K192" s="40"/>
      <c r="L192" s="44"/>
      <c r="M192" s="234"/>
      <c r="N192" s="235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133</v>
      </c>
      <c r="AU192" s="17" t="s">
        <v>86</v>
      </c>
    </row>
    <row r="193" spans="1:65" s="2" customFormat="1" ht="24.15" customHeight="1">
      <c r="A193" s="38"/>
      <c r="B193" s="39"/>
      <c r="C193" s="218" t="s">
        <v>261</v>
      </c>
      <c r="D193" s="218" t="s">
        <v>126</v>
      </c>
      <c r="E193" s="219" t="s">
        <v>316</v>
      </c>
      <c r="F193" s="220" t="s">
        <v>317</v>
      </c>
      <c r="G193" s="221" t="s">
        <v>251</v>
      </c>
      <c r="H193" s="222">
        <v>11.3</v>
      </c>
      <c r="I193" s="223"/>
      <c r="J193" s="224">
        <f>ROUND(I193*H193,2)</f>
        <v>0</v>
      </c>
      <c r="K193" s="220" t="s">
        <v>130</v>
      </c>
      <c r="L193" s="44"/>
      <c r="M193" s="225" t="s">
        <v>1</v>
      </c>
      <c r="N193" s="226" t="s">
        <v>41</v>
      </c>
      <c r="O193" s="91"/>
      <c r="P193" s="227">
        <f>O193*H193</f>
        <v>0</v>
      </c>
      <c r="Q193" s="227">
        <v>0.88535</v>
      </c>
      <c r="R193" s="227">
        <f>Q193*H193</f>
        <v>10.004455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131</v>
      </c>
      <c r="AT193" s="229" t="s">
        <v>126</v>
      </c>
      <c r="AU193" s="229" t="s">
        <v>86</v>
      </c>
      <c r="AY193" s="17" t="s">
        <v>124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84</v>
      </c>
      <c r="BK193" s="230">
        <f>ROUND(I193*H193,2)</f>
        <v>0</v>
      </c>
      <c r="BL193" s="17" t="s">
        <v>131</v>
      </c>
      <c r="BM193" s="229" t="s">
        <v>443</v>
      </c>
    </row>
    <row r="194" spans="1:47" s="2" customFormat="1" ht="12">
      <c r="A194" s="38"/>
      <c r="B194" s="39"/>
      <c r="C194" s="40"/>
      <c r="D194" s="231" t="s">
        <v>133</v>
      </c>
      <c r="E194" s="40"/>
      <c r="F194" s="232" t="s">
        <v>317</v>
      </c>
      <c r="G194" s="40"/>
      <c r="H194" s="40"/>
      <c r="I194" s="233"/>
      <c r="J194" s="40"/>
      <c r="K194" s="40"/>
      <c r="L194" s="44"/>
      <c r="M194" s="234"/>
      <c r="N194" s="235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133</v>
      </c>
      <c r="AU194" s="17" t="s">
        <v>86</v>
      </c>
    </row>
    <row r="195" spans="1:65" s="2" customFormat="1" ht="24.15" customHeight="1">
      <c r="A195" s="38"/>
      <c r="B195" s="39"/>
      <c r="C195" s="269" t="s">
        <v>267</v>
      </c>
      <c r="D195" s="269" t="s">
        <v>268</v>
      </c>
      <c r="E195" s="270" t="s">
        <v>320</v>
      </c>
      <c r="F195" s="271" t="s">
        <v>321</v>
      </c>
      <c r="G195" s="272" t="s">
        <v>264</v>
      </c>
      <c r="H195" s="273">
        <v>5</v>
      </c>
      <c r="I195" s="274"/>
      <c r="J195" s="275">
        <f>ROUND(I195*H195,2)</f>
        <v>0</v>
      </c>
      <c r="K195" s="271" t="s">
        <v>130</v>
      </c>
      <c r="L195" s="276"/>
      <c r="M195" s="277" t="s">
        <v>1</v>
      </c>
      <c r="N195" s="278" t="s">
        <v>41</v>
      </c>
      <c r="O195" s="91"/>
      <c r="P195" s="227">
        <f>O195*H195</f>
        <v>0</v>
      </c>
      <c r="Q195" s="227">
        <v>1.747</v>
      </c>
      <c r="R195" s="227">
        <f>Q195*H195</f>
        <v>8.735000000000001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179</v>
      </c>
      <c r="AT195" s="229" t="s">
        <v>268</v>
      </c>
      <c r="AU195" s="229" t="s">
        <v>86</v>
      </c>
      <c r="AY195" s="17" t="s">
        <v>124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84</v>
      </c>
      <c r="BK195" s="230">
        <f>ROUND(I195*H195,2)</f>
        <v>0</v>
      </c>
      <c r="BL195" s="17" t="s">
        <v>131</v>
      </c>
      <c r="BM195" s="229" t="s">
        <v>444</v>
      </c>
    </row>
    <row r="196" spans="1:47" s="2" customFormat="1" ht="12">
      <c r="A196" s="38"/>
      <c r="B196" s="39"/>
      <c r="C196" s="40"/>
      <c r="D196" s="231" t="s">
        <v>133</v>
      </c>
      <c r="E196" s="40"/>
      <c r="F196" s="232" t="s">
        <v>321</v>
      </c>
      <c r="G196" s="40"/>
      <c r="H196" s="40"/>
      <c r="I196" s="233"/>
      <c r="J196" s="40"/>
      <c r="K196" s="40"/>
      <c r="L196" s="44"/>
      <c r="M196" s="234"/>
      <c r="N196" s="235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133</v>
      </c>
      <c r="AU196" s="17" t="s">
        <v>86</v>
      </c>
    </row>
    <row r="197" spans="1:65" s="2" customFormat="1" ht="24.15" customHeight="1">
      <c r="A197" s="38"/>
      <c r="B197" s="39"/>
      <c r="C197" s="218" t="s">
        <v>272</v>
      </c>
      <c r="D197" s="218" t="s">
        <v>126</v>
      </c>
      <c r="E197" s="219" t="s">
        <v>324</v>
      </c>
      <c r="F197" s="220" t="s">
        <v>325</v>
      </c>
      <c r="G197" s="221" t="s">
        <v>159</v>
      </c>
      <c r="H197" s="222">
        <v>6.78</v>
      </c>
      <c r="I197" s="223"/>
      <c r="J197" s="224">
        <f>ROUND(I197*H197,2)</f>
        <v>0</v>
      </c>
      <c r="K197" s="220" t="s">
        <v>130</v>
      </c>
      <c r="L197" s="44"/>
      <c r="M197" s="225" t="s">
        <v>1</v>
      </c>
      <c r="N197" s="226" t="s">
        <v>41</v>
      </c>
      <c r="O197" s="91"/>
      <c r="P197" s="227">
        <f>O197*H197</f>
        <v>0</v>
      </c>
      <c r="Q197" s="227">
        <v>2.26672</v>
      </c>
      <c r="R197" s="227">
        <f>Q197*H197</f>
        <v>15.3683616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131</v>
      </c>
      <c r="AT197" s="229" t="s">
        <v>126</v>
      </c>
      <c r="AU197" s="229" t="s">
        <v>86</v>
      </c>
      <c r="AY197" s="17" t="s">
        <v>124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84</v>
      </c>
      <c r="BK197" s="230">
        <f>ROUND(I197*H197,2)</f>
        <v>0</v>
      </c>
      <c r="BL197" s="17" t="s">
        <v>131</v>
      </c>
      <c r="BM197" s="229" t="s">
        <v>445</v>
      </c>
    </row>
    <row r="198" spans="1:47" s="2" customFormat="1" ht="12">
      <c r="A198" s="38"/>
      <c r="B198" s="39"/>
      <c r="C198" s="40"/>
      <c r="D198" s="231" t="s">
        <v>133</v>
      </c>
      <c r="E198" s="40"/>
      <c r="F198" s="232" t="s">
        <v>325</v>
      </c>
      <c r="G198" s="40"/>
      <c r="H198" s="40"/>
      <c r="I198" s="233"/>
      <c r="J198" s="40"/>
      <c r="K198" s="40"/>
      <c r="L198" s="44"/>
      <c r="M198" s="234"/>
      <c r="N198" s="235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133</v>
      </c>
      <c r="AU198" s="17" t="s">
        <v>86</v>
      </c>
    </row>
    <row r="199" spans="1:51" s="14" customFormat="1" ht="12">
      <c r="A199" s="14"/>
      <c r="B199" s="248"/>
      <c r="C199" s="249"/>
      <c r="D199" s="231" t="s">
        <v>137</v>
      </c>
      <c r="E199" s="250" t="s">
        <v>1</v>
      </c>
      <c r="F199" s="251" t="s">
        <v>327</v>
      </c>
      <c r="G199" s="249"/>
      <c r="H199" s="250" t="s">
        <v>1</v>
      </c>
      <c r="I199" s="252"/>
      <c r="J199" s="249"/>
      <c r="K199" s="249"/>
      <c r="L199" s="253"/>
      <c r="M199" s="254"/>
      <c r="N199" s="255"/>
      <c r="O199" s="255"/>
      <c r="P199" s="255"/>
      <c r="Q199" s="255"/>
      <c r="R199" s="255"/>
      <c r="S199" s="255"/>
      <c r="T199" s="25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7" t="s">
        <v>137</v>
      </c>
      <c r="AU199" s="257" t="s">
        <v>86</v>
      </c>
      <c r="AV199" s="14" t="s">
        <v>84</v>
      </c>
      <c r="AW199" s="14" t="s">
        <v>32</v>
      </c>
      <c r="AX199" s="14" t="s">
        <v>76</v>
      </c>
      <c r="AY199" s="257" t="s">
        <v>124</v>
      </c>
    </row>
    <row r="200" spans="1:51" s="13" customFormat="1" ht="12">
      <c r="A200" s="13"/>
      <c r="B200" s="237"/>
      <c r="C200" s="238"/>
      <c r="D200" s="231" t="s">
        <v>137</v>
      </c>
      <c r="E200" s="247" t="s">
        <v>1</v>
      </c>
      <c r="F200" s="239" t="s">
        <v>446</v>
      </c>
      <c r="G200" s="238"/>
      <c r="H200" s="240">
        <v>6.78</v>
      </c>
      <c r="I200" s="241"/>
      <c r="J200" s="238"/>
      <c r="K200" s="238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137</v>
      </c>
      <c r="AU200" s="246" t="s">
        <v>86</v>
      </c>
      <c r="AV200" s="13" t="s">
        <v>86</v>
      </c>
      <c r="AW200" s="13" t="s">
        <v>32</v>
      </c>
      <c r="AX200" s="13" t="s">
        <v>76</v>
      </c>
      <c r="AY200" s="246" t="s">
        <v>124</v>
      </c>
    </row>
    <row r="201" spans="1:51" s="15" customFormat="1" ht="12">
      <c r="A201" s="15"/>
      <c r="B201" s="258"/>
      <c r="C201" s="259"/>
      <c r="D201" s="231" t="s">
        <v>137</v>
      </c>
      <c r="E201" s="260" t="s">
        <v>1</v>
      </c>
      <c r="F201" s="261" t="s">
        <v>173</v>
      </c>
      <c r="G201" s="259"/>
      <c r="H201" s="262">
        <v>6.78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8" t="s">
        <v>137</v>
      </c>
      <c r="AU201" s="268" t="s">
        <v>86</v>
      </c>
      <c r="AV201" s="15" t="s">
        <v>131</v>
      </c>
      <c r="AW201" s="15" t="s">
        <v>32</v>
      </c>
      <c r="AX201" s="15" t="s">
        <v>84</v>
      </c>
      <c r="AY201" s="268" t="s">
        <v>124</v>
      </c>
    </row>
    <row r="202" spans="1:65" s="2" customFormat="1" ht="24.15" customHeight="1">
      <c r="A202" s="38"/>
      <c r="B202" s="39"/>
      <c r="C202" s="218" t="s">
        <v>277</v>
      </c>
      <c r="D202" s="218" t="s">
        <v>126</v>
      </c>
      <c r="E202" s="219" t="s">
        <v>330</v>
      </c>
      <c r="F202" s="220" t="s">
        <v>447</v>
      </c>
      <c r="G202" s="221" t="s">
        <v>251</v>
      </c>
      <c r="H202" s="222">
        <v>12</v>
      </c>
      <c r="I202" s="223"/>
      <c r="J202" s="224">
        <f>ROUND(I202*H202,2)</f>
        <v>0</v>
      </c>
      <c r="K202" s="220" t="s">
        <v>130</v>
      </c>
      <c r="L202" s="44"/>
      <c r="M202" s="225" t="s">
        <v>1</v>
      </c>
      <c r="N202" s="226" t="s">
        <v>41</v>
      </c>
      <c r="O202" s="91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131</v>
      </c>
      <c r="AT202" s="229" t="s">
        <v>126</v>
      </c>
      <c r="AU202" s="229" t="s">
        <v>86</v>
      </c>
      <c r="AY202" s="17" t="s">
        <v>124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84</v>
      </c>
      <c r="BK202" s="230">
        <f>ROUND(I202*H202,2)</f>
        <v>0</v>
      </c>
      <c r="BL202" s="17" t="s">
        <v>131</v>
      </c>
      <c r="BM202" s="229" t="s">
        <v>448</v>
      </c>
    </row>
    <row r="203" spans="1:47" s="2" customFormat="1" ht="12">
      <c r="A203" s="38"/>
      <c r="B203" s="39"/>
      <c r="C203" s="40"/>
      <c r="D203" s="231" t="s">
        <v>133</v>
      </c>
      <c r="E203" s="40"/>
      <c r="F203" s="232" t="s">
        <v>447</v>
      </c>
      <c r="G203" s="40"/>
      <c r="H203" s="40"/>
      <c r="I203" s="233"/>
      <c r="J203" s="40"/>
      <c r="K203" s="40"/>
      <c r="L203" s="44"/>
      <c r="M203" s="234"/>
      <c r="N203" s="235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133</v>
      </c>
      <c r="AU203" s="17" t="s">
        <v>86</v>
      </c>
    </row>
    <row r="204" spans="1:65" s="2" customFormat="1" ht="66.75" customHeight="1">
      <c r="A204" s="38"/>
      <c r="B204" s="39"/>
      <c r="C204" s="218" t="s">
        <v>281</v>
      </c>
      <c r="D204" s="218" t="s">
        <v>126</v>
      </c>
      <c r="E204" s="219" t="s">
        <v>335</v>
      </c>
      <c r="F204" s="220" t="s">
        <v>449</v>
      </c>
      <c r="G204" s="221" t="s">
        <v>129</v>
      </c>
      <c r="H204" s="222">
        <v>785</v>
      </c>
      <c r="I204" s="223"/>
      <c r="J204" s="224">
        <f>ROUND(I204*H204,2)</f>
        <v>0</v>
      </c>
      <c r="K204" s="220" t="s">
        <v>130</v>
      </c>
      <c r="L204" s="44"/>
      <c r="M204" s="225" t="s">
        <v>1</v>
      </c>
      <c r="N204" s="226" t="s">
        <v>41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0.126</v>
      </c>
      <c r="T204" s="228">
        <f>S204*H204</f>
        <v>98.91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131</v>
      </c>
      <c r="AT204" s="229" t="s">
        <v>126</v>
      </c>
      <c r="AU204" s="229" t="s">
        <v>86</v>
      </c>
      <c r="AY204" s="17" t="s">
        <v>124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84</v>
      </c>
      <c r="BK204" s="230">
        <f>ROUND(I204*H204,2)</f>
        <v>0</v>
      </c>
      <c r="BL204" s="17" t="s">
        <v>131</v>
      </c>
      <c r="BM204" s="229" t="s">
        <v>450</v>
      </c>
    </row>
    <row r="205" spans="1:47" s="2" customFormat="1" ht="12">
      <c r="A205" s="38"/>
      <c r="B205" s="39"/>
      <c r="C205" s="40"/>
      <c r="D205" s="231" t="s">
        <v>133</v>
      </c>
      <c r="E205" s="40"/>
      <c r="F205" s="232" t="s">
        <v>449</v>
      </c>
      <c r="G205" s="40"/>
      <c r="H205" s="40"/>
      <c r="I205" s="233"/>
      <c r="J205" s="40"/>
      <c r="K205" s="40"/>
      <c r="L205" s="44"/>
      <c r="M205" s="234"/>
      <c r="N205" s="23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133</v>
      </c>
      <c r="AU205" s="17" t="s">
        <v>86</v>
      </c>
    </row>
    <row r="206" spans="1:65" s="2" customFormat="1" ht="55.5" customHeight="1">
      <c r="A206" s="38"/>
      <c r="B206" s="39"/>
      <c r="C206" s="218" t="s">
        <v>287</v>
      </c>
      <c r="D206" s="218" t="s">
        <v>126</v>
      </c>
      <c r="E206" s="219" t="s">
        <v>346</v>
      </c>
      <c r="F206" s="220" t="s">
        <v>347</v>
      </c>
      <c r="G206" s="221" t="s">
        <v>251</v>
      </c>
      <c r="H206" s="222">
        <v>11.5</v>
      </c>
      <c r="I206" s="223"/>
      <c r="J206" s="224">
        <f>ROUND(I206*H206,2)</f>
        <v>0</v>
      </c>
      <c r="K206" s="220" t="s">
        <v>130</v>
      </c>
      <c r="L206" s="44"/>
      <c r="M206" s="225" t="s">
        <v>1</v>
      </c>
      <c r="N206" s="226" t="s">
        <v>41</v>
      </c>
      <c r="O206" s="91"/>
      <c r="P206" s="227">
        <f>O206*H206</f>
        <v>0</v>
      </c>
      <c r="Q206" s="227">
        <v>0</v>
      </c>
      <c r="R206" s="227">
        <f>Q206*H206</f>
        <v>0</v>
      </c>
      <c r="S206" s="227">
        <v>2.055</v>
      </c>
      <c r="T206" s="228">
        <f>S206*H206</f>
        <v>23.6325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131</v>
      </c>
      <c r="AT206" s="229" t="s">
        <v>126</v>
      </c>
      <c r="AU206" s="229" t="s">
        <v>86</v>
      </c>
      <c r="AY206" s="17" t="s">
        <v>124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84</v>
      </c>
      <c r="BK206" s="230">
        <f>ROUND(I206*H206,2)</f>
        <v>0</v>
      </c>
      <c r="BL206" s="17" t="s">
        <v>131</v>
      </c>
      <c r="BM206" s="229" t="s">
        <v>451</v>
      </c>
    </row>
    <row r="207" spans="1:47" s="2" customFormat="1" ht="12">
      <c r="A207" s="38"/>
      <c r="B207" s="39"/>
      <c r="C207" s="40"/>
      <c r="D207" s="231" t="s">
        <v>133</v>
      </c>
      <c r="E207" s="40"/>
      <c r="F207" s="232" t="s">
        <v>347</v>
      </c>
      <c r="G207" s="40"/>
      <c r="H207" s="40"/>
      <c r="I207" s="233"/>
      <c r="J207" s="40"/>
      <c r="K207" s="40"/>
      <c r="L207" s="44"/>
      <c r="M207" s="234"/>
      <c r="N207" s="235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133</v>
      </c>
      <c r="AU207" s="17" t="s">
        <v>86</v>
      </c>
    </row>
    <row r="208" spans="1:51" s="13" customFormat="1" ht="12">
      <c r="A208" s="13"/>
      <c r="B208" s="237"/>
      <c r="C208" s="238"/>
      <c r="D208" s="231" t="s">
        <v>137</v>
      </c>
      <c r="E208" s="247" t="s">
        <v>1</v>
      </c>
      <c r="F208" s="239" t="s">
        <v>452</v>
      </c>
      <c r="G208" s="238"/>
      <c r="H208" s="240">
        <v>11.5</v>
      </c>
      <c r="I208" s="241"/>
      <c r="J208" s="238"/>
      <c r="K208" s="238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137</v>
      </c>
      <c r="AU208" s="246" t="s">
        <v>86</v>
      </c>
      <c r="AV208" s="13" t="s">
        <v>86</v>
      </c>
      <c r="AW208" s="13" t="s">
        <v>32</v>
      </c>
      <c r="AX208" s="13" t="s">
        <v>84</v>
      </c>
      <c r="AY208" s="246" t="s">
        <v>124</v>
      </c>
    </row>
    <row r="209" spans="1:63" s="12" customFormat="1" ht="22.8" customHeight="1">
      <c r="A209" s="12"/>
      <c r="B209" s="202"/>
      <c r="C209" s="203"/>
      <c r="D209" s="204" t="s">
        <v>75</v>
      </c>
      <c r="E209" s="216" t="s">
        <v>349</v>
      </c>
      <c r="F209" s="216" t="s">
        <v>350</v>
      </c>
      <c r="G209" s="203"/>
      <c r="H209" s="203"/>
      <c r="I209" s="206"/>
      <c r="J209" s="217">
        <f>BK209</f>
        <v>0</v>
      </c>
      <c r="K209" s="203"/>
      <c r="L209" s="208"/>
      <c r="M209" s="209"/>
      <c r="N209" s="210"/>
      <c r="O209" s="210"/>
      <c r="P209" s="211">
        <f>SUM(P210:P219)</f>
        <v>0</v>
      </c>
      <c r="Q209" s="210"/>
      <c r="R209" s="211">
        <f>SUM(R210:R219)</f>
        <v>0</v>
      </c>
      <c r="S209" s="210"/>
      <c r="T209" s="212">
        <f>SUM(T210:T219)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3" t="s">
        <v>84</v>
      </c>
      <c r="AT209" s="214" t="s">
        <v>75</v>
      </c>
      <c r="AU209" s="214" t="s">
        <v>84</v>
      </c>
      <c r="AY209" s="213" t="s">
        <v>124</v>
      </c>
      <c r="BK209" s="215">
        <f>SUM(BK210:BK219)</f>
        <v>0</v>
      </c>
    </row>
    <row r="210" spans="1:65" s="2" customFormat="1" ht="37.8" customHeight="1">
      <c r="A210" s="38"/>
      <c r="B210" s="39"/>
      <c r="C210" s="218" t="s">
        <v>292</v>
      </c>
      <c r="D210" s="218" t="s">
        <v>126</v>
      </c>
      <c r="E210" s="219" t="s">
        <v>352</v>
      </c>
      <c r="F210" s="220" t="s">
        <v>353</v>
      </c>
      <c r="G210" s="221" t="s">
        <v>354</v>
      </c>
      <c r="H210" s="222">
        <v>741.735</v>
      </c>
      <c r="I210" s="223"/>
      <c r="J210" s="224">
        <f>ROUND(I210*H210,2)</f>
        <v>0</v>
      </c>
      <c r="K210" s="220" t="s">
        <v>1</v>
      </c>
      <c r="L210" s="44"/>
      <c r="M210" s="225" t="s">
        <v>1</v>
      </c>
      <c r="N210" s="226" t="s">
        <v>41</v>
      </c>
      <c r="O210" s="91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131</v>
      </c>
      <c r="AT210" s="229" t="s">
        <v>126</v>
      </c>
      <c r="AU210" s="229" t="s">
        <v>86</v>
      </c>
      <c r="AY210" s="17" t="s">
        <v>124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84</v>
      </c>
      <c r="BK210" s="230">
        <f>ROUND(I210*H210,2)</f>
        <v>0</v>
      </c>
      <c r="BL210" s="17" t="s">
        <v>131</v>
      </c>
      <c r="BM210" s="229" t="s">
        <v>453</v>
      </c>
    </row>
    <row r="211" spans="1:47" s="2" customFormat="1" ht="12">
      <c r="A211" s="38"/>
      <c r="B211" s="39"/>
      <c r="C211" s="40"/>
      <c r="D211" s="231" t="s">
        <v>133</v>
      </c>
      <c r="E211" s="40"/>
      <c r="F211" s="232" t="s">
        <v>353</v>
      </c>
      <c r="G211" s="40"/>
      <c r="H211" s="40"/>
      <c r="I211" s="233"/>
      <c r="J211" s="40"/>
      <c r="K211" s="40"/>
      <c r="L211" s="44"/>
      <c r="M211" s="234"/>
      <c r="N211" s="235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133</v>
      </c>
      <c r="AU211" s="17" t="s">
        <v>86</v>
      </c>
    </row>
    <row r="212" spans="1:65" s="2" customFormat="1" ht="24.15" customHeight="1">
      <c r="A212" s="38"/>
      <c r="B212" s="39"/>
      <c r="C212" s="218" t="s">
        <v>297</v>
      </c>
      <c r="D212" s="218" t="s">
        <v>126</v>
      </c>
      <c r="E212" s="219" t="s">
        <v>357</v>
      </c>
      <c r="F212" s="220" t="s">
        <v>358</v>
      </c>
      <c r="G212" s="221" t="s">
        <v>354</v>
      </c>
      <c r="H212" s="222">
        <v>122.54</v>
      </c>
      <c r="I212" s="223"/>
      <c r="J212" s="224">
        <f>ROUND(I212*H212,2)</f>
        <v>0</v>
      </c>
      <c r="K212" s="220" t="s">
        <v>1</v>
      </c>
      <c r="L212" s="44"/>
      <c r="M212" s="225" t="s">
        <v>1</v>
      </c>
      <c r="N212" s="226" t="s">
        <v>41</v>
      </c>
      <c r="O212" s="91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131</v>
      </c>
      <c r="AT212" s="229" t="s">
        <v>126</v>
      </c>
      <c r="AU212" s="229" t="s">
        <v>86</v>
      </c>
      <c r="AY212" s="17" t="s">
        <v>124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84</v>
      </c>
      <c r="BK212" s="230">
        <f>ROUND(I212*H212,2)</f>
        <v>0</v>
      </c>
      <c r="BL212" s="17" t="s">
        <v>131</v>
      </c>
      <c r="BM212" s="229" t="s">
        <v>454</v>
      </c>
    </row>
    <row r="213" spans="1:47" s="2" customFormat="1" ht="12">
      <c r="A213" s="38"/>
      <c r="B213" s="39"/>
      <c r="C213" s="40"/>
      <c r="D213" s="231" t="s">
        <v>133</v>
      </c>
      <c r="E213" s="40"/>
      <c r="F213" s="232" t="s">
        <v>358</v>
      </c>
      <c r="G213" s="40"/>
      <c r="H213" s="40"/>
      <c r="I213" s="233"/>
      <c r="J213" s="40"/>
      <c r="K213" s="40"/>
      <c r="L213" s="44"/>
      <c r="M213" s="234"/>
      <c r="N213" s="235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133</v>
      </c>
      <c r="AU213" s="17" t="s">
        <v>86</v>
      </c>
    </row>
    <row r="214" spans="1:47" s="2" customFormat="1" ht="12">
      <c r="A214" s="38"/>
      <c r="B214" s="39"/>
      <c r="C214" s="40"/>
      <c r="D214" s="231" t="s">
        <v>135</v>
      </c>
      <c r="E214" s="40"/>
      <c r="F214" s="236" t="s">
        <v>360</v>
      </c>
      <c r="G214" s="40"/>
      <c r="H214" s="40"/>
      <c r="I214" s="233"/>
      <c r="J214" s="40"/>
      <c r="K214" s="40"/>
      <c r="L214" s="44"/>
      <c r="M214" s="234"/>
      <c r="N214" s="235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135</v>
      </c>
      <c r="AU214" s="17" t="s">
        <v>86</v>
      </c>
    </row>
    <row r="215" spans="1:51" s="14" customFormat="1" ht="12">
      <c r="A215" s="14"/>
      <c r="B215" s="248"/>
      <c r="C215" s="249"/>
      <c r="D215" s="231" t="s">
        <v>137</v>
      </c>
      <c r="E215" s="250" t="s">
        <v>1</v>
      </c>
      <c r="F215" s="251" t="s">
        <v>171</v>
      </c>
      <c r="G215" s="249"/>
      <c r="H215" s="250" t="s">
        <v>1</v>
      </c>
      <c r="I215" s="252"/>
      <c r="J215" s="249"/>
      <c r="K215" s="249"/>
      <c r="L215" s="253"/>
      <c r="M215" s="254"/>
      <c r="N215" s="255"/>
      <c r="O215" s="255"/>
      <c r="P215" s="255"/>
      <c r="Q215" s="255"/>
      <c r="R215" s="255"/>
      <c r="S215" s="255"/>
      <c r="T215" s="25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7" t="s">
        <v>137</v>
      </c>
      <c r="AU215" s="257" t="s">
        <v>86</v>
      </c>
      <c r="AV215" s="14" t="s">
        <v>84</v>
      </c>
      <c r="AW215" s="14" t="s">
        <v>32</v>
      </c>
      <c r="AX215" s="14" t="s">
        <v>76</v>
      </c>
      <c r="AY215" s="257" t="s">
        <v>124</v>
      </c>
    </row>
    <row r="216" spans="1:51" s="13" customFormat="1" ht="12">
      <c r="A216" s="13"/>
      <c r="B216" s="237"/>
      <c r="C216" s="238"/>
      <c r="D216" s="231" t="s">
        <v>137</v>
      </c>
      <c r="E216" s="247" t="s">
        <v>1</v>
      </c>
      <c r="F216" s="239" t="s">
        <v>455</v>
      </c>
      <c r="G216" s="238"/>
      <c r="H216" s="240">
        <v>23.63</v>
      </c>
      <c r="I216" s="241"/>
      <c r="J216" s="238"/>
      <c r="K216" s="238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137</v>
      </c>
      <c r="AU216" s="246" t="s">
        <v>86</v>
      </c>
      <c r="AV216" s="13" t="s">
        <v>86</v>
      </c>
      <c r="AW216" s="13" t="s">
        <v>32</v>
      </c>
      <c r="AX216" s="13" t="s">
        <v>76</v>
      </c>
      <c r="AY216" s="246" t="s">
        <v>124</v>
      </c>
    </row>
    <row r="217" spans="1:51" s="14" customFormat="1" ht="12">
      <c r="A217" s="14"/>
      <c r="B217" s="248"/>
      <c r="C217" s="249"/>
      <c r="D217" s="231" t="s">
        <v>137</v>
      </c>
      <c r="E217" s="250" t="s">
        <v>1</v>
      </c>
      <c r="F217" s="251" t="s">
        <v>362</v>
      </c>
      <c r="G217" s="249"/>
      <c r="H217" s="250" t="s">
        <v>1</v>
      </c>
      <c r="I217" s="252"/>
      <c r="J217" s="249"/>
      <c r="K217" s="249"/>
      <c r="L217" s="253"/>
      <c r="M217" s="254"/>
      <c r="N217" s="255"/>
      <c r="O217" s="255"/>
      <c r="P217" s="255"/>
      <c r="Q217" s="255"/>
      <c r="R217" s="255"/>
      <c r="S217" s="255"/>
      <c r="T217" s="25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7" t="s">
        <v>137</v>
      </c>
      <c r="AU217" s="257" t="s">
        <v>86</v>
      </c>
      <c r="AV217" s="14" t="s">
        <v>84</v>
      </c>
      <c r="AW217" s="14" t="s">
        <v>32</v>
      </c>
      <c r="AX217" s="14" t="s">
        <v>76</v>
      </c>
      <c r="AY217" s="257" t="s">
        <v>124</v>
      </c>
    </row>
    <row r="218" spans="1:51" s="13" customFormat="1" ht="12">
      <c r="A218" s="13"/>
      <c r="B218" s="237"/>
      <c r="C218" s="238"/>
      <c r="D218" s="231" t="s">
        <v>137</v>
      </c>
      <c r="E218" s="247" t="s">
        <v>1</v>
      </c>
      <c r="F218" s="239" t="s">
        <v>456</v>
      </c>
      <c r="G218" s="238"/>
      <c r="H218" s="240">
        <v>98.91</v>
      </c>
      <c r="I218" s="241"/>
      <c r="J218" s="238"/>
      <c r="K218" s="238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137</v>
      </c>
      <c r="AU218" s="246" t="s">
        <v>86</v>
      </c>
      <c r="AV218" s="13" t="s">
        <v>86</v>
      </c>
      <c r="AW218" s="13" t="s">
        <v>32</v>
      </c>
      <c r="AX218" s="13" t="s">
        <v>76</v>
      </c>
      <c r="AY218" s="246" t="s">
        <v>124</v>
      </c>
    </row>
    <row r="219" spans="1:51" s="15" customFormat="1" ht="12">
      <c r="A219" s="15"/>
      <c r="B219" s="258"/>
      <c r="C219" s="259"/>
      <c r="D219" s="231" t="s">
        <v>137</v>
      </c>
      <c r="E219" s="260" t="s">
        <v>1</v>
      </c>
      <c r="F219" s="261" t="s">
        <v>173</v>
      </c>
      <c r="G219" s="259"/>
      <c r="H219" s="262">
        <v>122.53999999999999</v>
      </c>
      <c r="I219" s="263"/>
      <c r="J219" s="259"/>
      <c r="K219" s="259"/>
      <c r="L219" s="264"/>
      <c r="M219" s="265"/>
      <c r="N219" s="266"/>
      <c r="O219" s="266"/>
      <c r="P219" s="266"/>
      <c r="Q219" s="266"/>
      <c r="R219" s="266"/>
      <c r="S219" s="266"/>
      <c r="T219" s="267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8" t="s">
        <v>137</v>
      </c>
      <c r="AU219" s="268" t="s">
        <v>86</v>
      </c>
      <c r="AV219" s="15" t="s">
        <v>131</v>
      </c>
      <c r="AW219" s="15" t="s">
        <v>32</v>
      </c>
      <c r="AX219" s="15" t="s">
        <v>84</v>
      </c>
      <c r="AY219" s="268" t="s">
        <v>124</v>
      </c>
    </row>
    <row r="220" spans="1:63" s="12" customFormat="1" ht="25.9" customHeight="1">
      <c r="A220" s="12"/>
      <c r="B220" s="202"/>
      <c r="C220" s="203"/>
      <c r="D220" s="204" t="s">
        <v>75</v>
      </c>
      <c r="E220" s="205" t="s">
        <v>364</v>
      </c>
      <c r="F220" s="205" t="s">
        <v>365</v>
      </c>
      <c r="G220" s="203"/>
      <c r="H220" s="203"/>
      <c r="I220" s="206"/>
      <c r="J220" s="207">
        <f>BK220</f>
        <v>0</v>
      </c>
      <c r="K220" s="203"/>
      <c r="L220" s="208"/>
      <c r="M220" s="209"/>
      <c r="N220" s="210"/>
      <c r="O220" s="210"/>
      <c r="P220" s="211">
        <f>P221+P228+P233+P236</f>
        <v>0</v>
      </c>
      <c r="Q220" s="210"/>
      <c r="R220" s="211">
        <f>R221+R228+R233+R236</f>
        <v>0</v>
      </c>
      <c r="S220" s="210"/>
      <c r="T220" s="212">
        <f>T221+T228+T233+T236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3" t="s">
        <v>156</v>
      </c>
      <c r="AT220" s="214" t="s">
        <v>75</v>
      </c>
      <c r="AU220" s="214" t="s">
        <v>76</v>
      </c>
      <c r="AY220" s="213" t="s">
        <v>124</v>
      </c>
      <c r="BK220" s="215">
        <f>BK221+BK228+BK233+BK236</f>
        <v>0</v>
      </c>
    </row>
    <row r="221" spans="1:63" s="12" customFormat="1" ht="22.8" customHeight="1">
      <c r="A221" s="12"/>
      <c r="B221" s="202"/>
      <c r="C221" s="203"/>
      <c r="D221" s="204" t="s">
        <v>75</v>
      </c>
      <c r="E221" s="216" t="s">
        <v>366</v>
      </c>
      <c r="F221" s="216" t="s">
        <v>367</v>
      </c>
      <c r="G221" s="203"/>
      <c r="H221" s="203"/>
      <c r="I221" s="206"/>
      <c r="J221" s="217">
        <f>BK221</f>
        <v>0</v>
      </c>
      <c r="K221" s="203"/>
      <c r="L221" s="208"/>
      <c r="M221" s="209"/>
      <c r="N221" s="210"/>
      <c r="O221" s="210"/>
      <c r="P221" s="211">
        <f>SUM(P222:P227)</f>
        <v>0</v>
      </c>
      <c r="Q221" s="210"/>
      <c r="R221" s="211">
        <f>SUM(R222:R227)</f>
        <v>0</v>
      </c>
      <c r="S221" s="210"/>
      <c r="T221" s="212">
        <f>SUM(T222:T227)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3" t="s">
        <v>156</v>
      </c>
      <c r="AT221" s="214" t="s">
        <v>75</v>
      </c>
      <c r="AU221" s="214" t="s">
        <v>84</v>
      </c>
      <c r="AY221" s="213" t="s">
        <v>124</v>
      </c>
      <c r="BK221" s="215">
        <f>SUM(BK222:BK227)</f>
        <v>0</v>
      </c>
    </row>
    <row r="222" spans="1:65" s="2" customFormat="1" ht="24.15" customHeight="1">
      <c r="A222" s="38"/>
      <c r="B222" s="39"/>
      <c r="C222" s="218" t="s">
        <v>301</v>
      </c>
      <c r="D222" s="218" t="s">
        <v>126</v>
      </c>
      <c r="E222" s="219" t="s">
        <v>369</v>
      </c>
      <c r="F222" s="220" t="s">
        <v>370</v>
      </c>
      <c r="G222" s="221" t="s">
        <v>371</v>
      </c>
      <c r="H222" s="222">
        <v>1</v>
      </c>
      <c r="I222" s="223"/>
      <c r="J222" s="224">
        <f>ROUND(I222*H222,2)</f>
        <v>0</v>
      </c>
      <c r="K222" s="220" t="s">
        <v>130</v>
      </c>
      <c r="L222" s="44"/>
      <c r="M222" s="225" t="s">
        <v>1</v>
      </c>
      <c r="N222" s="226" t="s">
        <v>41</v>
      </c>
      <c r="O222" s="91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372</v>
      </c>
      <c r="AT222" s="229" t="s">
        <v>126</v>
      </c>
      <c r="AU222" s="229" t="s">
        <v>86</v>
      </c>
      <c r="AY222" s="17" t="s">
        <v>124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84</v>
      </c>
      <c r="BK222" s="230">
        <f>ROUND(I222*H222,2)</f>
        <v>0</v>
      </c>
      <c r="BL222" s="17" t="s">
        <v>372</v>
      </c>
      <c r="BM222" s="229" t="s">
        <v>457</v>
      </c>
    </row>
    <row r="223" spans="1:47" s="2" customFormat="1" ht="12">
      <c r="A223" s="38"/>
      <c r="B223" s="39"/>
      <c r="C223" s="40"/>
      <c r="D223" s="231" t="s">
        <v>133</v>
      </c>
      <c r="E223" s="40"/>
      <c r="F223" s="232" t="s">
        <v>370</v>
      </c>
      <c r="G223" s="40"/>
      <c r="H223" s="40"/>
      <c r="I223" s="233"/>
      <c r="J223" s="40"/>
      <c r="K223" s="40"/>
      <c r="L223" s="44"/>
      <c r="M223" s="234"/>
      <c r="N223" s="235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133</v>
      </c>
      <c r="AU223" s="17" t="s">
        <v>86</v>
      </c>
    </row>
    <row r="224" spans="1:65" s="2" customFormat="1" ht="24.15" customHeight="1">
      <c r="A224" s="38"/>
      <c r="B224" s="39"/>
      <c r="C224" s="218" t="s">
        <v>306</v>
      </c>
      <c r="D224" s="218" t="s">
        <v>126</v>
      </c>
      <c r="E224" s="219" t="s">
        <v>375</v>
      </c>
      <c r="F224" s="220" t="s">
        <v>376</v>
      </c>
      <c r="G224" s="221" t="s">
        <v>371</v>
      </c>
      <c r="H224" s="222">
        <v>1</v>
      </c>
      <c r="I224" s="223"/>
      <c r="J224" s="224">
        <f>ROUND(I224*H224,2)</f>
        <v>0</v>
      </c>
      <c r="K224" s="220" t="s">
        <v>130</v>
      </c>
      <c r="L224" s="44"/>
      <c r="M224" s="225" t="s">
        <v>1</v>
      </c>
      <c r="N224" s="226" t="s">
        <v>41</v>
      </c>
      <c r="O224" s="91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372</v>
      </c>
      <c r="AT224" s="229" t="s">
        <v>126</v>
      </c>
      <c r="AU224" s="229" t="s">
        <v>86</v>
      </c>
      <c r="AY224" s="17" t="s">
        <v>124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84</v>
      </c>
      <c r="BK224" s="230">
        <f>ROUND(I224*H224,2)</f>
        <v>0</v>
      </c>
      <c r="BL224" s="17" t="s">
        <v>372</v>
      </c>
      <c r="BM224" s="229" t="s">
        <v>458</v>
      </c>
    </row>
    <row r="225" spans="1:47" s="2" customFormat="1" ht="12">
      <c r="A225" s="38"/>
      <c r="B225" s="39"/>
      <c r="C225" s="40"/>
      <c r="D225" s="231" t="s">
        <v>133</v>
      </c>
      <c r="E225" s="40"/>
      <c r="F225" s="232" t="s">
        <v>376</v>
      </c>
      <c r="G225" s="40"/>
      <c r="H225" s="40"/>
      <c r="I225" s="233"/>
      <c r="J225" s="40"/>
      <c r="K225" s="40"/>
      <c r="L225" s="44"/>
      <c r="M225" s="234"/>
      <c r="N225" s="235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133</v>
      </c>
      <c r="AU225" s="17" t="s">
        <v>86</v>
      </c>
    </row>
    <row r="226" spans="1:65" s="2" customFormat="1" ht="37.8" customHeight="1">
      <c r="A226" s="38"/>
      <c r="B226" s="39"/>
      <c r="C226" s="218" t="s">
        <v>311</v>
      </c>
      <c r="D226" s="218" t="s">
        <v>126</v>
      </c>
      <c r="E226" s="219" t="s">
        <v>379</v>
      </c>
      <c r="F226" s="220" t="s">
        <v>380</v>
      </c>
      <c r="G226" s="221" t="s">
        <v>371</v>
      </c>
      <c r="H226" s="222">
        <v>1</v>
      </c>
      <c r="I226" s="223"/>
      <c r="J226" s="224">
        <f>ROUND(I226*H226,2)</f>
        <v>0</v>
      </c>
      <c r="K226" s="220" t="s">
        <v>130</v>
      </c>
      <c r="L226" s="44"/>
      <c r="M226" s="225" t="s">
        <v>1</v>
      </c>
      <c r="N226" s="226" t="s">
        <v>41</v>
      </c>
      <c r="O226" s="91"/>
      <c r="P226" s="227">
        <f>O226*H226</f>
        <v>0</v>
      </c>
      <c r="Q226" s="227">
        <v>0</v>
      </c>
      <c r="R226" s="227">
        <f>Q226*H226</f>
        <v>0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372</v>
      </c>
      <c r="AT226" s="229" t="s">
        <v>126</v>
      </c>
      <c r="AU226" s="229" t="s">
        <v>86</v>
      </c>
      <c r="AY226" s="17" t="s">
        <v>124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84</v>
      </c>
      <c r="BK226" s="230">
        <f>ROUND(I226*H226,2)</f>
        <v>0</v>
      </c>
      <c r="BL226" s="17" t="s">
        <v>372</v>
      </c>
      <c r="BM226" s="229" t="s">
        <v>459</v>
      </c>
    </row>
    <row r="227" spans="1:47" s="2" customFormat="1" ht="12">
      <c r="A227" s="38"/>
      <c r="B227" s="39"/>
      <c r="C227" s="40"/>
      <c r="D227" s="231" t="s">
        <v>133</v>
      </c>
      <c r="E227" s="40"/>
      <c r="F227" s="232" t="s">
        <v>380</v>
      </c>
      <c r="G227" s="40"/>
      <c r="H227" s="40"/>
      <c r="I227" s="233"/>
      <c r="J227" s="40"/>
      <c r="K227" s="40"/>
      <c r="L227" s="44"/>
      <c r="M227" s="234"/>
      <c r="N227" s="235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133</v>
      </c>
      <c r="AU227" s="17" t="s">
        <v>86</v>
      </c>
    </row>
    <row r="228" spans="1:63" s="12" customFormat="1" ht="22.8" customHeight="1">
      <c r="A228" s="12"/>
      <c r="B228" s="202"/>
      <c r="C228" s="203"/>
      <c r="D228" s="204" t="s">
        <v>75</v>
      </c>
      <c r="E228" s="216" t="s">
        <v>382</v>
      </c>
      <c r="F228" s="216" t="s">
        <v>383</v>
      </c>
      <c r="G228" s="203"/>
      <c r="H228" s="203"/>
      <c r="I228" s="206"/>
      <c r="J228" s="217">
        <f>BK228</f>
        <v>0</v>
      </c>
      <c r="K228" s="203"/>
      <c r="L228" s="208"/>
      <c r="M228" s="209"/>
      <c r="N228" s="210"/>
      <c r="O228" s="210"/>
      <c r="P228" s="211">
        <f>SUM(P229:P232)</f>
        <v>0</v>
      </c>
      <c r="Q228" s="210"/>
      <c r="R228" s="211">
        <f>SUM(R229:R232)</f>
        <v>0</v>
      </c>
      <c r="S228" s="210"/>
      <c r="T228" s="212">
        <f>SUM(T229:T232)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3" t="s">
        <v>156</v>
      </c>
      <c r="AT228" s="214" t="s">
        <v>75</v>
      </c>
      <c r="AU228" s="214" t="s">
        <v>84</v>
      </c>
      <c r="AY228" s="213" t="s">
        <v>124</v>
      </c>
      <c r="BK228" s="215">
        <f>SUM(BK229:BK232)</f>
        <v>0</v>
      </c>
    </row>
    <row r="229" spans="1:65" s="2" customFormat="1" ht="49.05" customHeight="1">
      <c r="A229" s="38"/>
      <c r="B229" s="39"/>
      <c r="C229" s="218" t="s">
        <v>315</v>
      </c>
      <c r="D229" s="218" t="s">
        <v>126</v>
      </c>
      <c r="E229" s="219" t="s">
        <v>385</v>
      </c>
      <c r="F229" s="220" t="s">
        <v>386</v>
      </c>
      <c r="G229" s="221" t="s">
        <v>371</v>
      </c>
      <c r="H229" s="222">
        <v>1</v>
      </c>
      <c r="I229" s="223"/>
      <c r="J229" s="224">
        <f>ROUND(I229*H229,2)</f>
        <v>0</v>
      </c>
      <c r="K229" s="220" t="s">
        <v>130</v>
      </c>
      <c r="L229" s="44"/>
      <c r="M229" s="225" t="s">
        <v>1</v>
      </c>
      <c r="N229" s="226" t="s">
        <v>41</v>
      </c>
      <c r="O229" s="91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372</v>
      </c>
      <c r="AT229" s="229" t="s">
        <v>126</v>
      </c>
      <c r="AU229" s="229" t="s">
        <v>86</v>
      </c>
      <c r="AY229" s="17" t="s">
        <v>124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84</v>
      </c>
      <c r="BK229" s="230">
        <f>ROUND(I229*H229,2)</f>
        <v>0</v>
      </c>
      <c r="BL229" s="17" t="s">
        <v>372</v>
      </c>
      <c r="BM229" s="229" t="s">
        <v>460</v>
      </c>
    </row>
    <row r="230" spans="1:47" s="2" customFormat="1" ht="12">
      <c r="A230" s="38"/>
      <c r="B230" s="39"/>
      <c r="C230" s="40"/>
      <c r="D230" s="231" t="s">
        <v>133</v>
      </c>
      <c r="E230" s="40"/>
      <c r="F230" s="232" t="s">
        <v>386</v>
      </c>
      <c r="G230" s="40"/>
      <c r="H230" s="40"/>
      <c r="I230" s="233"/>
      <c r="J230" s="40"/>
      <c r="K230" s="40"/>
      <c r="L230" s="44"/>
      <c r="M230" s="234"/>
      <c r="N230" s="235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133</v>
      </c>
      <c r="AU230" s="17" t="s">
        <v>86</v>
      </c>
    </row>
    <row r="231" spans="1:65" s="2" customFormat="1" ht="33" customHeight="1">
      <c r="A231" s="38"/>
      <c r="B231" s="39"/>
      <c r="C231" s="218" t="s">
        <v>319</v>
      </c>
      <c r="D231" s="218" t="s">
        <v>126</v>
      </c>
      <c r="E231" s="219" t="s">
        <v>389</v>
      </c>
      <c r="F231" s="220" t="s">
        <v>390</v>
      </c>
      <c r="G231" s="221" t="s">
        <v>371</v>
      </c>
      <c r="H231" s="222">
        <v>1</v>
      </c>
      <c r="I231" s="223"/>
      <c r="J231" s="224">
        <f>ROUND(I231*H231,2)</f>
        <v>0</v>
      </c>
      <c r="K231" s="220" t="s">
        <v>130</v>
      </c>
      <c r="L231" s="44"/>
      <c r="M231" s="225" t="s">
        <v>1</v>
      </c>
      <c r="N231" s="226" t="s">
        <v>41</v>
      </c>
      <c r="O231" s="91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372</v>
      </c>
      <c r="AT231" s="229" t="s">
        <v>126</v>
      </c>
      <c r="AU231" s="229" t="s">
        <v>86</v>
      </c>
      <c r="AY231" s="17" t="s">
        <v>124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84</v>
      </c>
      <c r="BK231" s="230">
        <f>ROUND(I231*H231,2)</f>
        <v>0</v>
      </c>
      <c r="BL231" s="17" t="s">
        <v>372</v>
      </c>
      <c r="BM231" s="229" t="s">
        <v>461</v>
      </c>
    </row>
    <row r="232" spans="1:47" s="2" customFormat="1" ht="12">
      <c r="A232" s="38"/>
      <c r="B232" s="39"/>
      <c r="C232" s="40"/>
      <c r="D232" s="231" t="s">
        <v>133</v>
      </c>
      <c r="E232" s="40"/>
      <c r="F232" s="232" t="s">
        <v>390</v>
      </c>
      <c r="G232" s="40"/>
      <c r="H232" s="40"/>
      <c r="I232" s="233"/>
      <c r="J232" s="40"/>
      <c r="K232" s="40"/>
      <c r="L232" s="44"/>
      <c r="M232" s="234"/>
      <c r="N232" s="235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133</v>
      </c>
      <c r="AU232" s="17" t="s">
        <v>86</v>
      </c>
    </row>
    <row r="233" spans="1:63" s="12" customFormat="1" ht="22.8" customHeight="1">
      <c r="A233" s="12"/>
      <c r="B233" s="202"/>
      <c r="C233" s="203"/>
      <c r="D233" s="204" t="s">
        <v>75</v>
      </c>
      <c r="E233" s="216" t="s">
        <v>392</v>
      </c>
      <c r="F233" s="216" t="s">
        <v>393</v>
      </c>
      <c r="G233" s="203"/>
      <c r="H233" s="203"/>
      <c r="I233" s="206"/>
      <c r="J233" s="217">
        <f>BK233</f>
        <v>0</v>
      </c>
      <c r="K233" s="203"/>
      <c r="L233" s="208"/>
      <c r="M233" s="209"/>
      <c r="N233" s="210"/>
      <c r="O233" s="210"/>
      <c r="P233" s="211">
        <f>SUM(P234:P235)</f>
        <v>0</v>
      </c>
      <c r="Q233" s="210"/>
      <c r="R233" s="211">
        <f>SUM(R234:R235)</f>
        <v>0</v>
      </c>
      <c r="S233" s="210"/>
      <c r="T233" s="212">
        <f>SUM(T234:T235)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3" t="s">
        <v>156</v>
      </c>
      <c r="AT233" s="214" t="s">
        <v>75</v>
      </c>
      <c r="AU233" s="214" t="s">
        <v>84</v>
      </c>
      <c r="AY233" s="213" t="s">
        <v>124</v>
      </c>
      <c r="BK233" s="215">
        <f>SUM(BK234:BK235)</f>
        <v>0</v>
      </c>
    </row>
    <row r="234" spans="1:65" s="2" customFormat="1" ht="37.8" customHeight="1">
      <c r="A234" s="38"/>
      <c r="B234" s="39"/>
      <c r="C234" s="218" t="s">
        <v>323</v>
      </c>
      <c r="D234" s="218" t="s">
        <v>126</v>
      </c>
      <c r="E234" s="219" t="s">
        <v>395</v>
      </c>
      <c r="F234" s="220" t="s">
        <v>396</v>
      </c>
      <c r="G234" s="221" t="s">
        <v>371</v>
      </c>
      <c r="H234" s="222">
        <v>1</v>
      </c>
      <c r="I234" s="223"/>
      <c r="J234" s="224">
        <f>ROUND(I234*H234,2)</f>
        <v>0</v>
      </c>
      <c r="K234" s="220" t="s">
        <v>130</v>
      </c>
      <c r="L234" s="44"/>
      <c r="M234" s="225" t="s">
        <v>1</v>
      </c>
      <c r="N234" s="226" t="s">
        <v>41</v>
      </c>
      <c r="O234" s="91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372</v>
      </c>
      <c r="AT234" s="229" t="s">
        <v>126</v>
      </c>
      <c r="AU234" s="229" t="s">
        <v>86</v>
      </c>
      <c r="AY234" s="17" t="s">
        <v>124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84</v>
      </c>
      <c r="BK234" s="230">
        <f>ROUND(I234*H234,2)</f>
        <v>0</v>
      </c>
      <c r="BL234" s="17" t="s">
        <v>372</v>
      </c>
      <c r="BM234" s="229" t="s">
        <v>462</v>
      </c>
    </row>
    <row r="235" spans="1:47" s="2" customFormat="1" ht="12">
      <c r="A235" s="38"/>
      <c r="B235" s="39"/>
      <c r="C235" s="40"/>
      <c r="D235" s="231" t="s">
        <v>133</v>
      </c>
      <c r="E235" s="40"/>
      <c r="F235" s="232" t="s">
        <v>396</v>
      </c>
      <c r="G235" s="40"/>
      <c r="H235" s="40"/>
      <c r="I235" s="233"/>
      <c r="J235" s="40"/>
      <c r="K235" s="40"/>
      <c r="L235" s="44"/>
      <c r="M235" s="234"/>
      <c r="N235" s="23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133</v>
      </c>
      <c r="AU235" s="17" t="s">
        <v>86</v>
      </c>
    </row>
    <row r="236" spans="1:63" s="12" customFormat="1" ht="22.8" customHeight="1">
      <c r="A236" s="12"/>
      <c r="B236" s="202"/>
      <c r="C236" s="203"/>
      <c r="D236" s="204" t="s">
        <v>75</v>
      </c>
      <c r="E236" s="216" t="s">
        <v>398</v>
      </c>
      <c r="F236" s="216" t="s">
        <v>399</v>
      </c>
      <c r="G236" s="203"/>
      <c r="H236" s="203"/>
      <c r="I236" s="206"/>
      <c r="J236" s="217">
        <f>BK236</f>
        <v>0</v>
      </c>
      <c r="K236" s="203"/>
      <c r="L236" s="208"/>
      <c r="M236" s="209"/>
      <c r="N236" s="210"/>
      <c r="O236" s="210"/>
      <c r="P236" s="211">
        <f>SUM(P237:P240)</f>
        <v>0</v>
      </c>
      <c r="Q236" s="210"/>
      <c r="R236" s="211">
        <f>SUM(R237:R240)</f>
        <v>0</v>
      </c>
      <c r="S236" s="210"/>
      <c r="T236" s="212">
        <f>SUM(T237:T240)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3" t="s">
        <v>156</v>
      </c>
      <c r="AT236" s="214" t="s">
        <v>75</v>
      </c>
      <c r="AU236" s="214" t="s">
        <v>84</v>
      </c>
      <c r="AY236" s="213" t="s">
        <v>124</v>
      </c>
      <c r="BK236" s="215">
        <f>SUM(BK237:BK240)</f>
        <v>0</v>
      </c>
    </row>
    <row r="237" spans="1:65" s="2" customFormat="1" ht="63.45" customHeight="1">
      <c r="A237" s="38"/>
      <c r="B237" s="39"/>
      <c r="C237" s="218" t="s">
        <v>329</v>
      </c>
      <c r="D237" s="218" t="s">
        <v>126</v>
      </c>
      <c r="E237" s="219" t="s">
        <v>401</v>
      </c>
      <c r="F237" s="220" t="s">
        <v>402</v>
      </c>
      <c r="G237" s="221" t="s">
        <v>371</v>
      </c>
      <c r="H237" s="222">
        <v>1</v>
      </c>
      <c r="I237" s="223"/>
      <c r="J237" s="224">
        <f>ROUND(I237*H237,2)</f>
        <v>0</v>
      </c>
      <c r="K237" s="220" t="s">
        <v>130</v>
      </c>
      <c r="L237" s="44"/>
      <c r="M237" s="225" t="s">
        <v>1</v>
      </c>
      <c r="N237" s="226" t="s">
        <v>41</v>
      </c>
      <c r="O237" s="91"/>
      <c r="P237" s="227">
        <f>O237*H237</f>
        <v>0</v>
      </c>
      <c r="Q237" s="227">
        <v>0</v>
      </c>
      <c r="R237" s="227">
        <f>Q237*H237</f>
        <v>0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372</v>
      </c>
      <c r="AT237" s="229" t="s">
        <v>126</v>
      </c>
      <c r="AU237" s="229" t="s">
        <v>86</v>
      </c>
      <c r="AY237" s="17" t="s">
        <v>124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84</v>
      </c>
      <c r="BK237" s="230">
        <f>ROUND(I237*H237,2)</f>
        <v>0</v>
      </c>
      <c r="BL237" s="17" t="s">
        <v>372</v>
      </c>
      <c r="BM237" s="229" t="s">
        <v>463</v>
      </c>
    </row>
    <row r="238" spans="1:47" s="2" customFormat="1" ht="12">
      <c r="A238" s="38"/>
      <c r="B238" s="39"/>
      <c r="C238" s="40"/>
      <c r="D238" s="231" t="s">
        <v>133</v>
      </c>
      <c r="E238" s="40"/>
      <c r="F238" s="232" t="s">
        <v>402</v>
      </c>
      <c r="G238" s="40"/>
      <c r="H238" s="40"/>
      <c r="I238" s="233"/>
      <c r="J238" s="40"/>
      <c r="K238" s="40"/>
      <c r="L238" s="44"/>
      <c r="M238" s="234"/>
      <c r="N238" s="235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133</v>
      </c>
      <c r="AU238" s="17" t="s">
        <v>86</v>
      </c>
    </row>
    <row r="239" spans="1:65" s="2" customFormat="1" ht="49.05" customHeight="1">
      <c r="A239" s="38"/>
      <c r="B239" s="39"/>
      <c r="C239" s="218" t="s">
        <v>334</v>
      </c>
      <c r="D239" s="218" t="s">
        <v>126</v>
      </c>
      <c r="E239" s="219" t="s">
        <v>405</v>
      </c>
      <c r="F239" s="220" t="s">
        <v>406</v>
      </c>
      <c r="G239" s="221" t="s">
        <v>371</v>
      </c>
      <c r="H239" s="222">
        <v>1</v>
      </c>
      <c r="I239" s="223"/>
      <c r="J239" s="224">
        <f>ROUND(I239*H239,2)</f>
        <v>0</v>
      </c>
      <c r="K239" s="220" t="s">
        <v>130</v>
      </c>
      <c r="L239" s="44"/>
      <c r="M239" s="225" t="s">
        <v>1</v>
      </c>
      <c r="N239" s="226" t="s">
        <v>41</v>
      </c>
      <c r="O239" s="91"/>
      <c r="P239" s="227">
        <f>O239*H239</f>
        <v>0</v>
      </c>
      <c r="Q239" s="227">
        <v>0</v>
      </c>
      <c r="R239" s="227">
        <f>Q239*H239</f>
        <v>0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372</v>
      </c>
      <c r="AT239" s="229" t="s">
        <v>126</v>
      </c>
      <c r="AU239" s="229" t="s">
        <v>86</v>
      </c>
      <c r="AY239" s="17" t="s">
        <v>124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84</v>
      </c>
      <c r="BK239" s="230">
        <f>ROUND(I239*H239,2)</f>
        <v>0</v>
      </c>
      <c r="BL239" s="17" t="s">
        <v>372</v>
      </c>
      <c r="BM239" s="229" t="s">
        <v>464</v>
      </c>
    </row>
    <row r="240" spans="1:47" s="2" customFormat="1" ht="12">
      <c r="A240" s="38"/>
      <c r="B240" s="39"/>
      <c r="C240" s="40"/>
      <c r="D240" s="231" t="s">
        <v>133</v>
      </c>
      <c r="E240" s="40"/>
      <c r="F240" s="232" t="s">
        <v>406</v>
      </c>
      <c r="G240" s="40"/>
      <c r="H240" s="40"/>
      <c r="I240" s="233"/>
      <c r="J240" s="40"/>
      <c r="K240" s="40"/>
      <c r="L240" s="44"/>
      <c r="M240" s="279"/>
      <c r="N240" s="280"/>
      <c r="O240" s="281"/>
      <c r="P240" s="281"/>
      <c r="Q240" s="281"/>
      <c r="R240" s="281"/>
      <c r="S240" s="281"/>
      <c r="T240" s="28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133</v>
      </c>
      <c r="AU240" s="17" t="s">
        <v>86</v>
      </c>
    </row>
    <row r="241" spans="1:31" s="2" customFormat="1" ht="6.95" customHeight="1">
      <c r="A241" s="38"/>
      <c r="B241" s="66"/>
      <c r="C241" s="67"/>
      <c r="D241" s="67"/>
      <c r="E241" s="67"/>
      <c r="F241" s="67"/>
      <c r="G241" s="67"/>
      <c r="H241" s="67"/>
      <c r="I241" s="67"/>
      <c r="J241" s="67"/>
      <c r="K241" s="67"/>
      <c r="L241" s="44"/>
      <c r="M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</row>
  </sheetData>
  <sheetProtection password="CC35" sheet="1" objects="1" scenarios="1" formatColumns="0" formatRows="0" autoFilter="0"/>
  <autoFilter ref="C126:K240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KAREL-PC\Karel</dc:creator>
  <cp:keywords/>
  <dc:description/>
  <cp:lastModifiedBy>KAREL-PC\Karel</cp:lastModifiedBy>
  <dcterms:created xsi:type="dcterms:W3CDTF">2022-07-22T05:30:41Z</dcterms:created>
  <dcterms:modified xsi:type="dcterms:W3CDTF">2022-07-22T05:30:46Z</dcterms:modified>
  <cp:category/>
  <cp:version/>
  <cp:contentType/>
  <cp:contentStatus/>
</cp:coreProperties>
</file>