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1122019_e - Sportovní ar..." sheetId="2" r:id="rId2"/>
    <sheet name="24042020_h - Sportovní ar..." sheetId="3" r:id="rId3"/>
    <sheet name="11122019_f - Sportovní ar..." sheetId="4" r:id="rId4"/>
  </sheets>
  <definedNames>
    <definedName name="_xlnm.Print_Area" localSheetId="0">'Rekapitulace stavby'!$D$4:$AO$76,'Rekapitulace stavby'!$C$82:$AQ$98</definedName>
    <definedName name="_xlnm._FilterDatabase" localSheetId="1" hidden="1">'11122019_e - Sportovní ar...'!$C$123:$K$226</definedName>
    <definedName name="_xlnm.Print_Area" localSheetId="1">'11122019_e - Sportovní ar...'!$C$4:$J$39,'11122019_e - Sportovní ar...'!$C$49:$J$75,'11122019_e - Sportovní ar...'!$C$81:$J$105,'11122019_e - Sportovní ar...'!$C$111:$K$226</definedName>
    <definedName name="_xlnm._FilterDatabase" localSheetId="2" hidden="1">'24042020_h - Sportovní ar...'!$C$121:$K$276</definedName>
    <definedName name="_xlnm.Print_Area" localSheetId="2">'24042020_h - Sportovní ar...'!$C$4:$J$39,'24042020_h - Sportovní ar...'!$C$50:$J$76,'24042020_h - Sportovní ar...'!$C$82:$J$103,'24042020_h - Sportovní ar...'!$C$109:$K$276</definedName>
    <definedName name="_xlnm._FilterDatabase" localSheetId="3" hidden="1">'11122019_f - Sportovní ar...'!$C$121:$K$144</definedName>
    <definedName name="_xlnm.Print_Area" localSheetId="3">'11122019_f - Sportovní ar...'!$C$4:$J$39,'11122019_f - Sportovní ar...'!$C$49:$J$75,'11122019_f - Sportovní ar...'!$C$81:$J$103,'11122019_f - Sportovní ar...'!$C$109:$K$144</definedName>
    <definedName name="_xlnm.Print_Titles" localSheetId="0">'Rekapitulace stavby'!$92:$92</definedName>
    <definedName name="_xlnm.Print_Titles" localSheetId="1">'11122019_e - Sportovní ar...'!$123:$123</definedName>
    <definedName name="_xlnm.Print_Titles" localSheetId="2">'24042020_h - Sportovní ar...'!$121:$121</definedName>
    <definedName name="_xlnm.Print_Titles" localSheetId="3">'11122019_f - Sportovní ar...'!$121:$121</definedName>
  </definedNames>
  <calcPr fullCalcOnLoad="1"/>
</workbook>
</file>

<file path=xl/sharedStrings.xml><?xml version="1.0" encoding="utf-8"?>
<sst xmlns="http://schemas.openxmlformats.org/spreadsheetml/2006/main" count="3723" uniqueCount="724">
  <si>
    <t>Export Komplet</t>
  </si>
  <si>
    <t/>
  </si>
  <si>
    <t>2.0</t>
  </si>
  <si>
    <t>ZAMOK</t>
  </si>
  <si>
    <t>False</t>
  </si>
  <si>
    <t>{21c1f60e-9914-47a2-bc4d-1eb6a54eec88}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</si>
  <si>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</si>
  <si>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</si>
  <si>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</si>
  <si>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</si>
  <si>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</si>
  <si>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</si>
  <si>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</si>
  <si>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</si>
  <si>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11122019-E3a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</si>
  <si>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</si>
  <si>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</si>
  <si>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Sportovní areál Křimice etapa 3a</t>
  </si>
  <si>
    <t>KSO:</t>
  </si>
  <si>
    <t>823</t>
  </si>
  <si>
    <t>CC-CZ:</t>
  </si>
  <si>
    <t>2</t>
  </si>
  <si>
    <t>Místo:</t>
  </si>
  <si>
    <t xml:space="preserve">Křimice </t>
  </si>
  <si>
    <t>Datum:</t>
  </si>
  <si>
    <t>5. 5. 2022</t>
  </si>
  <si>
    <t>CZ-CPV:</t>
  </si>
  <si>
    <t>45000000-7</t>
  </si>
  <si>
    <t>CZ-CPA:</t>
  </si>
  <si>
    <t>42</t>
  </si>
  <si>
    <t>Zadavatel:</t>
  </si>
  <si>
    <t>IČ:</t>
  </si>
  <si>
    <t>Střední průmyslová škola dopravní Plzeň</t>
  </si>
  <si>
    <t>DIČ:</t>
  </si>
  <si>
    <t>Uchazeč:</t>
  </si>
  <si>
    <t>Vyplň údaj</t>
  </si>
  <si>
    <t>Projektant:</t>
  </si>
  <si>
    <t>Labron, s.r.o.</t>
  </si>
  <si>
    <t>True</t>
  </si>
  <si>
    <t>Zpracovatel:</t>
  </si>
  <si>
    <t>Poznámka:</t>
  </si>
  <si>
    <t xml:space="preserve">Zpracováno dle metodiky ÚRS s maximálním zatříděním položek (popisu činností) dle Třídníku stavebních konstrukcí a prací. Použita databáze směrných cen 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</si>
  <si>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</si>
  <si>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</si>
  <si>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</si>
  <si>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</si>
  <si>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</si>
  <si>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</si>
  <si>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</si>
  <si>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</si>
  <si>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</si>
  <si>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</si>
  <si>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</si>
  <si>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</si>
  <si>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</si>
  <si>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</si>
  <si>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</si>
  <si>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</si>
  <si>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</si>
  <si>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</si>
  <si>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</si>
  <si>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</si>
  <si>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</si>
  <si>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</si>
  <si>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</si>
  <si>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</si>
  <si>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</si>
  <si>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</si>
  <si>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</si>
  <si>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</si>
  <si>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</si>
  <si>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</si>
  <si>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</si>
  <si>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</si>
  <si>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</si>
  <si>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</si>
  <si>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</si>
  <si>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</si>
  <si>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</si>
  <si>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</si>
  <si>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</si>
  <si>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</si>
  <si>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</si>
  <si>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</si>
  <si>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</si>
  <si>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</si>
  <si>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</si>
  <si>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11122019_e</t>
  </si>
  <si>
    <t>Sportovní areál Křimice SO 04 - Sportoviště víceúčelové</t>
  </si>
  <si>
    <t>STA</t>
  </si>
  <si>
    <t>1</t>
  </si>
  <si>
    <t>{7caa55f8-b16d-458b-963a-1b337ce60ace}</t>
  </si>
  <si>
    <t>24042020_h</t>
  </si>
  <si>
    <t xml:space="preserve">Sportovní areál Křimice IO 400 - Stavební elektroinstalace  </t>
  </si>
  <si>
    <t>{0357e206-16c8-46a1-a157-2489102d72d2}</t>
  </si>
  <si>
    <t>11122019_f</t>
  </si>
  <si>
    <t>Sportovní areál Křimice VRN a Ostatní</t>
  </si>
  <si>
    <t>{7429298b-3d01-47fb-8d43-a55455a6df6f}</t>
  </si>
  <si>
    <t>KRYCÍ LIST SOUPISU PRACÍ</t>
  </si>
  <si>
    <t>Objekt:</t>
  </si>
  <si>
    <t>11122019_e - Sportovní areál Křimice SO 04 - Sportoviště víceúčelové</t>
  </si>
  <si>
    <t xml:space="preserve">Zpracováno dle metodiky ÚRS s maximálním zatříděním položek (popisu činností) dle Třídníku stavebních konstrukcí a prací. Použita databáze směrných cen 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 </t>
  </si>
  <si>
    <t>REKAPITULACE ČLENĚNÍ SOUPISU PRACÍ</t>
  </si>
  <si>
    <t>Kód dílu - Popis</t>
  </si>
  <si>
    <t>Cena celkem [CZK]</t>
  </si>
  <si>
    <t>Náklady ze soupisu prací</t>
  </si>
  <si>
    <t>-1</t>
  </si>
  <si>
    <t>HSV -    Práce a dodávky HSV</t>
  </si>
  <si>
    <t xml:space="preserve">    1 - Zemní práce</t>
  </si>
  <si>
    <t>PSV - Práce a dodávky PSV</t>
  </si>
  <si>
    <t xml:space="preserve">    767 - Konstrukce zámečnické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</si>
  <si>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</si>
  <si>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</si>
  <si>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</si>
  <si>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</si>
  <si>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</si>
  <si>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</si>
  <si>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</si>
  <si>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</si>
  <si>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</si>
  <si>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</si>
  <si>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</si>
  <si>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</si>
  <si>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</si>
  <si>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</si>
  <si>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</si>
  <si>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</si>
  <si>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</si>
  <si>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</si>
  <si>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</si>
  <si>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  Práce a dodávky HSV</t>
  </si>
  <si>
    <t>ROZPOCET</t>
  </si>
  <si>
    <t>Zemní práce</t>
  </si>
  <si>
    <t>K</t>
  </si>
  <si>
    <t>181411131</t>
  </si>
  <si>
    <t>Založení parkového trávníku výsevem plochy do 1000 m2 v rovině a ve svahu do 1:5</t>
  </si>
  <si>
    <t>m2</t>
  </si>
  <si>
    <t>CS ÚRS 2022 01</t>
  </si>
  <si>
    <t>4</t>
  </si>
  <si>
    <t>-781436845</t>
  </si>
  <si>
    <t>M</t>
  </si>
  <si>
    <t>00572410</t>
  </si>
  <si>
    <t>osivo směs travní parková</t>
  </si>
  <si>
    <t>kg</t>
  </si>
  <si>
    <t>8</t>
  </si>
  <si>
    <t>-1631068015</t>
  </si>
  <si>
    <t>VV</t>
  </si>
  <si>
    <t>4743*0,015</t>
  </si>
  <si>
    <t>Součet</t>
  </si>
  <si>
    <t>3</t>
  </si>
  <si>
    <t>181951111</t>
  </si>
  <si>
    <t>Úprava pláně v hornině třídy těžitelnosti I skupiny 1 až 3 bez zhutnění strojně</t>
  </si>
  <si>
    <t>263271466</t>
  </si>
  <si>
    <t>4743</t>
  </si>
  <si>
    <t>18390101a</t>
  </si>
  <si>
    <t>Prohození drnovité zeminy pro další použití-ornice</t>
  </si>
  <si>
    <t>m3</t>
  </si>
  <si>
    <t>2066305395</t>
  </si>
  <si>
    <t>"Prohození části ornice s drny k dalšímu použití"</t>
  </si>
  <si>
    <t>4743*0,25</t>
  </si>
  <si>
    <t>5</t>
  </si>
  <si>
    <t>185802113</t>
  </si>
  <si>
    <t>Hnojení půdy umělým hnojivem na široko v rovině a svahu do 1:5</t>
  </si>
  <si>
    <t>t</t>
  </si>
  <si>
    <t>-2009331327</t>
  </si>
  <si>
    <t>4743*0,0001</t>
  </si>
  <si>
    <t>6</t>
  </si>
  <si>
    <t>10371500</t>
  </si>
  <si>
    <t>substrát pro trávníky VL</t>
  </si>
  <si>
    <t>-156620477</t>
  </si>
  <si>
    <t>0,047</t>
  </si>
  <si>
    <t>7</t>
  </si>
  <si>
    <t>185803111</t>
  </si>
  <si>
    <t>Ošetření trávníku shrabáním v rovině a svahu do 1:5</t>
  </si>
  <si>
    <t>648217653</t>
  </si>
  <si>
    <t>185803211</t>
  </si>
  <si>
    <t>Uválcování trávníku v rovině a svahu do 1:5</t>
  </si>
  <si>
    <t>-714607092</t>
  </si>
  <si>
    <t>9</t>
  </si>
  <si>
    <t>185808521</t>
  </si>
  <si>
    <t>Vyvláčení trávníku s naložením a odvozem odpadu do 20 km v rovině a svahu do 1:5</t>
  </si>
  <si>
    <t>ha</t>
  </si>
  <si>
    <t>-1678865927</t>
  </si>
  <si>
    <t>0,4743</t>
  </si>
  <si>
    <t>PSV</t>
  </si>
  <si>
    <t>Práce a dodávky PSV</t>
  </si>
  <si>
    <t>767</t>
  </si>
  <si>
    <t>Konstrukce zámečnické</t>
  </si>
  <si>
    <t>10</t>
  </si>
  <si>
    <t>76712221a</t>
  </si>
  <si>
    <t>Montáž sítě PP bez uzl. oko 45mm vč příslušenství</t>
  </si>
  <si>
    <t>16</t>
  </si>
  <si>
    <t>1335461988</t>
  </si>
  <si>
    <t>"vnitř opl  hř."</t>
  </si>
  <si>
    <t>"vnitř opl  tenis hř."</t>
  </si>
  <si>
    <t>792</t>
  </si>
  <si>
    <t>11</t>
  </si>
  <si>
    <t>69311111a</t>
  </si>
  <si>
    <t xml:space="preserve">Síť bezuzlová oka 45 mat.2-3mm </t>
  </si>
  <si>
    <t>32</t>
  </si>
  <si>
    <t>92460074</t>
  </si>
  <si>
    <t>12</t>
  </si>
  <si>
    <t>69311112a</t>
  </si>
  <si>
    <t>Závěsné prvky  sítě</t>
  </si>
  <si>
    <t>sou</t>
  </si>
  <si>
    <t>166323747</t>
  </si>
  <si>
    <t>13</t>
  </si>
  <si>
    <t>767995111</t>
  </si>
  <si>
    <t>Montáž atypických zámečnických konstrukcí hmotnosti do 5 kg</t>
  </si>
  <si>
    <t>1595463383</t>
  </si>
  <si>
    <t>"Vodící drážky pl"</t>
  </si>
  <si>
    <t>100</t>
  </si>
  <si>
    <t>14</t>
  </si>
  <si>
    <t>7491016a</t>
  </si>
  <si>
    <t>Vodící drážky pro plot výpl dř. žár.pozionk</t>
  </si>
  <si>
    <t>1344626914</t>
  </si>
  <si>
    <t>998767101</t>
  </si>
  <si>
    <t>Přesun hmot tonážní pro zámečnické konstrukce v objektech v do 6 m</t>
  </si>
  <si>
    <t>-707517911</t>
  </si>
  <si>
    <t>Svislé a kompletní konstrukce</t>
  </si>
  <si>
    <t>338171123</t>
  </si>
  <si>
    <t>Osazování sloupků a vzpěr plotových ocelových v do 2,60 m se zabetonováním</t>
  </si>
  <si>
    <t>kus</t>
  </si>
  <si>
    <t>-1830484361</t>
  </si>
  <si>
    <t>"se zabet do vrtu 200 opl tenkurt"</t>
  </si>
  <si>
    <t>60</t>
  </si>
  <si>
    <t>18</t>
  </si>
  <si>
    <t>17</t>
  </si>
  <si>
    <t>5534224a</t>
  </si>
  <si>
    <t>Sloupek plotový kul 60*2 L 5m pozink a poplast</t>
  </si>
  <si>
    <t>-1720144629</t>
  </si>
  <si>
    <t>5534225a</t>
  </si>
  <si>
    <t>Vzpěra plotová 60x2 3m pozink a poplast</t>
  </si>
  <si>
    <t>1666532602</t>
  </si>
  <si>
    <t>19</t>
  </si>
  <si>
    <t>33817113a</t>
  </si>
  <si>
    <t>Montáž plotového sloupku do vrtu do 6m ocel 60mm Příplatek</t>
  </si>
  <si>
    <t>228186044</t>
  </si>
  <si>
    <t>60+18</t>
  </si>
  <si>
    <t>Komunikace pozemní</t>
  </si>
  <si>
    <t>20</t>
  </si>
  <si>
    <t>56436112a</t>
  </si>
  <si>
    <t>Povrch ploch pro tělovýchovu jedno a dvouvrstvý pískový tl do 300 mm</t>
  </si>
  <si>
    <t>952818192</t>
  </si>
  <si>
    <t>650 "hřiště na beach vol.</t>
  </si>
  <si>
    <t>58154421a</t>
  </si>
  <si>
    <t>písek křemičitý sušený 1/4mm</t>
  </si>
  <si>
    <t>2002696692</t>
  </si>
  <si>
    <t>650*0,3*1,8</t>
  </si>
  <si>
    <t>22</t>
  </si>
  <si>
    <t>6123101a</t>
  </si>
  <si>
    <t>Sloupky na beach volejbal kompl délka 335 – 365 cm pozink</t>
  </si>
  <si>
    <t>1546214746</t>
  </si>
  <si>
    <t>23</t>
  </si>
  <si>
    <t>6123102a</t>
  </si>
  <si>
    <t>SÍŤ NA BEACHVOLEJBAL PROFI 6, 1X8,5M</t>
  </si>
  <si>
    <t>2134360020</t>
  </si>
  <si>
    <t>24</t>
  </si>
  <si>
    <t>56724113a</t>
  </si>
  <si>
    <t>Akrylátová stěrka in-line dráhy 2-3 vrstv. 2mm</t>
  </si>
  <si>
    <t>487825880</t>
  </si>
  <si>
    <t>1660</t>
  </si>
  <si>
    <t>25</t>
  </si>
  <si>
    <t>56724114a</t>
  </si>
  <si>
    <t xml:space="preserve">Antukový povrch tenis.kurtů vč.lajnování </t>
  </si>
  <si>
    <t>2014733740</t>
  </si>
  <si>
    <t>1300</t>
  </si>
  <si>
    <t>26</t>
  </si>
  <si>
    <t>6123121a</t>
  </si>
  <si>
    <t>Sloupky na tenis kompl síť pozinka</t>
  </si>
  <si>
    <t>1773782061</t>
  </si>
  <si>
    <t>27</t>
  </si>
  <si>
    <t>3123122a</t>
  </si>
  <si>
    <t>Stolička pro rozhodčího tenisu poz.</t>
  </si>
  <si>
    <t>-1925343353</t>
  </si>
  <si>
    <t>28</t>
  </si>
  <si>
    <t>57111311a</t>
  </si>
  <si>
    <t>Drenážní asfaltový beton PA 8 40mm</t>
  </si>
  <si>
    <t>-1906930859</t>
  </si>
  <si>
    <t>"Víceučel hř"</t>
  </si>
  <si>
    <t>"inline dr"</t>
  </si>
  <si>
    <t>Trubní vedení</t>
  </si>
  <si>
    <t>29</t>
  </si>
  <si>
    <t>89511111a</t>
  </si>
  <si>
    <t>Drenážní šachta Plasrt 400mm 1,50hl, poch.plast.pokl.</t>
  </si>
  <si>
    <t>1507825493</t>
  </si>
  <si>
    <t>Ostatní konstrukce a práce, bourání</t>
  </si>
  <si>
    <t>30</t>
  </si>
  <si>
    <t>919726122</t>
  </si>
  <si>
    <t>Geotextilie pro ochranu, separaci a filtraci netkaná měrná hm přes 200 do 300 g/m2</t>
  </si>
  <si>
    <t>127434106</t>
  </si>
  <si>
    <t>31</t>
  </si>
  <si>
    <t>936104212</t>
  </si>
  <si>
    <t xml:space="preserve">Montáž odpadkového koše </t>
  </si>
  <si>
    <t>-1269042422</t>
  </si>
  <si>
    <t>74910120</t>
  </si>
  <si>
    <t>koš odpadkový</t>
  </si>
  <si>
    <t>1412978708</t>
  </si>
  <si>
    <t>33</t>
  </si>
  <si>
    <t>936124111</t>
  </si>
  <si>
    <t>Montáž lavičky stabilní parkové</t>
  </si>
  <si>
    <t>966328756</t>
  </si>
  <si>
    <t>34</t>
  </si>
  <si>
    <t>74910100</t>
  </si>
  <si>
    <t>lavička bez opěradla nekotvená 1500x450x420mm  konstrukce-kov, sedák-dřevo</t>
  </si>
  <si>
    <t>-1030441859</t>
  </si>
  <si>
    <t>998</t>
  </si>
  <si>
    <t>Přesun hmot</t>
  </si>
  <si>
    <t>35</t>
  </si>
  <si>
    <t>998222012</t>
  </si>
  <si>
    <t>Přesun hmot pro tělovýchovné plochy</t>
  </si>
  <si>
    <t>-1664034703</t>
  </si>
  <si>
    <t xml:space="preserve">24042020_h - Sportovní areál Křimice IO 400 - Stavební elektroinstalace  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</si>
  <si>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</si>
  <si>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</si>
  <si>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</si>
  <si>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</si>
  <si>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OST - Ostatní práce a činnosti</t>
  </si>
  <si>
    <t>741</t>
  </si>
  <si>
    <t>Elektroinstalace - silnoproud</t>
  </si>
  <si>
    <t>741110001</t>
  </si>
  <si>
    <t>Montáž trubka plastová tuhá D přes 16 do 23 mm uložená pevně</t>
  </si>
  <si>
    <t>m</t>
  </si>
  <si>
    <t>-2095286702</t>
  </si>
  <si>
    <t>20+10</t>
  </si>
  <si>
    <t>34571092</t>
  </si>
  <si>
    <t>trubka elektroinstalační tuhá z PVC D 17,4/20 mm, délka 3m</t>
  </si>
  <si>
    <t>-192332635</t>
  </si>
  <si>
    <t>741110301</t>
  </si>
  <si>
    <t>Montáž trubka ochranná do krabic plastová tuhá D do 40 mm uložená pevně</t>
  </si>
  <si>
    <t>1492294790</t>
  </si>
  <si>
    <t>90 "interní instalace vývodové celkem</t>
  </si>
  <si>
    <t>34571350</t>
  </si>
  <si>
    <t>trubka elektroinstalační ohebná dvouplášťová korugovaná (chránička) D 32/40mm, HDPE+LDPE</t>
  </si>
  <si>
    <t>-666078828</t>
  </si>
  <si>
    <t>741110302</t>
  </si>
  <si>
    <t>Montáž trubka ochranná do krabic plastová tuhá D přes 40 do 90 mm uložená pevně</t>
  </si>
  <si>
    <t>1204671365</t>
  </si>
  <si>
    <t>20 "PE chráničky o63/50 pro HDV</t>
  </si>
  <si>
    <t>34571352</t>
  </si>
  <si>
    <t>trubka elektroinstalační ohebná dvouplášťová korugovaná (chránička) D 52/63mm, HDPE+LDPE</t>
  </si>
  <si>
    <t>959131002</t>
  </si>
  <si>
    <t>741124733</t>
  </si>
  <si>
    <t>Montáž kabel Cu stíněný ovládací žíly 2 až 19x1 mm2 uložený pevně (JYTY)</t>
  </si>
  <si>
    <t>495159932</t>
  </si>
  <si>
    <t>40 "vnější vedení MaR pro ovládání technologie JYTY 4 x 1</t>
  </si>
  <si>
    <t>01100000022</t>
  </si>
  <si>
    <t>JYTY-O 4x1</t>
  </si>
  <si>
    <t>-1824554813</t>
  </si>
  <si>
    <t>40*1,15 'Přepočtené koeficientem množství</t>
  </si>
  <si>
    <t>741130026</t>
  </si>
  <si>
    <t>Ukončení vodič izolovaný do 25 mm2 na svorkovnici</t>
  </si>
  <si>
    <t>-951106018</t>
  </si>
  <si>
    <t>35442040</t>
  </si>
  <si>
    <t>svorka uzemnění nerez pro zemnící pásku a drát</t>
  </si>
  <si>
    <t>1294915716</t>
  </si>
  <si>
    <t>741231021R</t>
  </si>
  <si>
    <t>Sběrnice hlavní, nástěnná velká IP20 - sada</t>
  </si>
  <si>
    <t>559432331</t>
  </si>
  <si>
    <t>Práce a dodávky M</t>
  </si>
  <si>
    <t>21-M</t>
  </si>
  <si>
    <t>Elektromontáže</t>
  </si>
  <si>
    <t>210021071</t>
  </si>
  <si>
    <t>Montáž příchytek plastových jednoduchých KHF 16-25 mm</t>
  </si>
  <si>
    <t>64</t>
  </si>
  <si>
    <t>-1637800874</t>
  </si>
  <si>
    <t>35432541</t>
  </si>
  <si>
    <t>příchytka kabelová</t>
  </si>
  <si>
    <t>128</t>
  </si>
  <si>
    <t>1717755550</t>
  </si>
  <si>
    <t>210120102</t>
  </si>
  <si>
    <t>Montáž pojistkových patron nožových</t>
  </si>
  <si>
    <t>1329970082</t>
  </si>
  <si>
    <t>35825420</t>
  </si>
  <si>
    <t>pojistka nožová výkonová 80A provedení normální charakteristika aM</t>
  </si>
  <si>
    <t>-1850206915</t>
  </si>
  <si>
    <t>210191549R</t>
  </si>
  <si>
    <t>Plastový ovládací pilířek čerpání komplet s výstrojí, D+M</t>
  </si>
  <si>
    <t>-1355324655</t>
  </si>
  <si>
    <t>210202013</t>
  </si>
  <si>
    <t>Montáž svítidlo výbojkové průmyslové nebo venkovní na výložník</t>
  </si>
  <si>
    <t>-2141905654</t>
  </si>
  <si>
    <t>10 "svítidlo venkovní univerzální, např. AMPERA 230V, 45W, 6075 lm</t>
  </si>
  <si>
    <t>8 "svítidlo venkovní univerzální, např. AMPERA 230V, 270W, 35250 lm</t>
  </si>
  <si>
    <t>34812113R</t>
  </si>
  <si>
    <t>svítidlo venkovní univerzální, např. AMPERA 230V, 45W, 6075 lm</t>
  </si>
  <si>
    <t>-919595512</t>
  </si>
  <si>
    <t>34853167R</t>
  </si>
  <si>
    <t>svítidlo venkovní univerzální, např. AMPERA 230V, 270W, 35250 lm</t>
  </si>
  <si>
    <t>-799014330</t>
  </si>
  <si>
    <t>210204011</t>
  </si>
  <si>
    <t>Montáž stožárů osvětlení ocelových samostatně stojících délky do 12 m</t>
  </si>
  <si>
    <t>533535038</t>
  </si>
  <si>
    <t>10+4</t>
  </si>
  <si>
    <t>59261876R</t>
  </si>
  <si>
    <t>osvětlovací sloup pro silniční osvětlení, nadzemní délka 10až12m včetně dvojitého výložníku dl.1500 / 90°  provedení FeZn</t>
  </si>
  <si>
    <t>-667383353</t>
  </si>
  <si>
    <t>59261761R</t>
  </si>
  <si>
    <t>osvětlovací sloup pro parkové osvětlení, nadzemní délka do 5m bez výložníku provedení FeZn</t>
  </si>
  <si>
    <t>-152255740</t>
  </si>
  <si>
    <t>210204104</t>
  </si>
  <si>
    <t>Montáž výložníků osvětlení jednoramenných sloupových hmotnosti přes 35 kg</t>
  </si>
  <si>
    <t>-760177716</t>
  </si>
  <si>
    <t>31673000</t>
  </si>
  <si>
    <t>Výložník obloukový jednoduchý k osvětlovacím stožárům uličním výška 1800 mm vyložení 1500mm</t>
  </si>
  <si>
    <t>25236749</t>
  </si>
  <si>
    <t>210220022</t>
  </si>
  <si>
    <t>Montáž uzemňovacího vedení vodičů FeZn pomocí svorek v zemi drátem do 10 mm ve městské zástavbě</t>
  </si>
  <si>
    <t>118143526</t>
  </si>
  <si>
    <t>415</t>
  </si>
  <si>
    <t>35441073</t>
  </si>
  <si>
    <t>drát D 10mm FeZn</t>
  </si>
  <si>
    <t>-1358263247</t>
  </si>
  <si>
    <t>415*0,62</t>
  </si>
  <si>
    <t>210220302</t>
  </si>
  <si>
    <t>Montáž svorek hromosvodných se 3 a více šrouby</t>
  </si>
  <si>
    <t>958572572</t>
  </si>
  <si>
    <t>35441860</t>
  </si>
  <si>
    <t>svorka FeZn k jímací tyči - 4 šrouby</t>
  </si>
  <si>
    <t>325317956</t>
  </si>
  <si>
    <t>8 "FeZn svorky typové  SR 02</t>
  </si>
  <si>
    <t>10 "FeZn svorky typové  SR 03</t>
  </si>
  <si>
    <t>18 "FeZn svorky typové  SK</t>
  </si>
  <si>
    <t>26 "FeZn svorky typové  SP</t>
  </si>
  <si>
    <t>210801311</t>
  </si>
  <si>
    <t>Montáž vodiče Cu izolovaný plný a laněný s PVC pláštěm do 1 kV žíla 1,5 až 16 mm2 volně (CY, CHAH-R(V))</t>
  </si>
  <si>
    <t>-1512472014</t>
  </si>
  <si>
    <t>40</t>
  </si>
  <si>
    <t>36</t>
  </si>
  <si>
    <t>34140844</t>
  </si>
  <si>
    <t>vodič izolovaný s Cu jádrem 6mm2</t>
  </si>
  <si>
    <t>-774582833</t>
  </si>
  <si>
    <t>37</t>
  </si>
  <si>
    <t>210801313</t>
  </si>
  <si>
    <t>Montáž vodiče Cu izolovaný plný a laněný s PVC pláštěm do 1 kV žíla 25 až 35 mm2 volně (CY, CHAH-R(V))</t>
  </si>
  <si>
    <t>-1968193643</t>
  </si>
  <si>
    <t>38</t>
  </si>
  <si>
    <t>34140850</t>
  </si>
  <si>
    <t>vodič izolovaný s Cu jádrem 25mm2</t>
  </si>
  <si>
    <t>1462696168</t>
  </si>
  <si>
    <t>35*1,15 'Přepočtené koeficientem množství</t>
  </si>
  <si>
    <t>39</t>
  </si>
  <si>
    <t>210812011</t>
  </si>
  <si>
    <t>Montáž kabel Cu plný kulatý do 1 kV 3x1,5 až 6 mm2 uložený volně nebo v liště (CYKY)</t>
  </si>
  <si>
    <t>1817329593</t>
  </si>
  <si>
    <t>35 "kabel vedení CYKY 3J x 1,5 možné tarify pro el topení a TUV</t>
  </si>
  <si>
    <t>34111030</t>
  </si>
  <si>
    <t>kabel silový s Cu jádrem 1kV 3x1,5mm2</t>
  </si>
  <si>
    <t>842703998</t>
  </si>
  <si>
    <t>41</t>
  </si>
  <si>
    <t>210812037</t>
  </si>
  <si>
    <t>Montáž kabel Cu plný kulatý do 1 kV 4x25 až 35 mm2 uložený volně nebo v liště (CYKY)</t>
  </si>
  <si>
    <t>303754247</t>
  </si>
  <si>
    <t>8 "Hl. neměřený přívod, napojení RH-1,CYKY 4Jx25 ze skříně SR, zemí</t>
  </si>
  <si>
    <t xml:space="preserve">45 "Hl. měřený přívod (přípojka HDV) CYKY 4Jx25 ze skříně RE-2 rozvodného závodu, zemí </t>
  </si>
  <si>
    <t>34111610</t>
  </si>
  <si>
    <t>kabel silový s Cu jádrem 1kV 4x25mm2</t>
  </si>
  <si>
    <t>1928050874</t>
  </si>
  <si>
    <t>53*1,15 'Přepočtené koeficientem množství</t>
  </si>
  <si>
    <t>43</t>
  </si>
  <si>
    <t>210812061</t>
  </si>
  <si>
    <t>Montáž kabel Cu plný kulatý do 1 kV 5x1,5 až 2,5 mm2 uložený volně nebo v liště (CYKY)</t>
  </si>
  <si>
    <t>1191923307</t>
  </si>
  <si>
    <t>50 "vnější měřené vedení pro pohon brány  CYKY 5Jx2,5</t>
  </si>
  <si>
    <t>44</t>
  </si>
  <si>
    <t>34111094</t>
  </si>
  <si>
    <t>kabel silový s Cu jádrem 1kV 5x2,5mm2</t>
  </si>
  <si>
    <t>517647558</t>
  </si>
  <si>
    <t>50*1,15 'Přepočtené koeficientem množství</t>
  </si>
  <si>
    <t>45</t>
  </si>
  <si>
    <t>210812063</t>
  </si>
  <si>
    <t>Montáž kabel Cu plný kulatý do 1 kV 5x4 až 6 mm2 uložený volně nebo v liště (CYKY)</t>
  </si>
  <si>
    <t>-1829171382</t>
  </si>
  <si>
    <t>655 "vnější měřené vedení pro osvětlení a technologie CYKY 5Jx4</t>
  </si>
  <si>
    <t>46</t>
  </si>
  <si>
    <t>34111098</t>
  </si>
  <si>
    <t>kabel silový s Cu jádrem 1kV 5x4mm2</t>
  </si>
  <si>
    <t>-565147355</t>
  </si>
  <si>
    <t>655*1,15 'Přepočtené koeficientem množství</t>
  </si>
  <si>
    <t>47</t>
  </si>
  <si>
    <t>210812065</t>
  </si>
  <si>
    <t>Montáž kabel Cu plný kulatý do 1 kV 5x10 až 16 mm2 uložený volně nebo v liště (CYKY)</t>
  </si>
  <si>
    <t>427930430</t>
  </si>
  <si>
    <t>10 "vnější měřené vedení pro napojení okruhu buněk CYKY 5Jx16</t>
  </si>
  <si>
    <t>48</t>
  </si>
  <si>
    <t>34111109</t>
  </si>
  <si>
    <t>kabel silový s Cu jádrem 1kV 5x16mm2</t>
  </si>
  <si>
    <t>-490455198</t>
  </si>
  <si>
    <t>10*1,15 'Přepočtené koeficientem množství</t>
  </si>
  <si>
    <t>49</t>
  </si>
  <si>
    <t>210812071</t>
  </si>
  <si>
    <t>Montáž kabel Cu plný kulatý do 1 kV 7x1,5až 2,5 mm2 uložený volně nebo v liště (CYKY)</t>
  </si>
  <si>
    <t>-984088174</t>
  </si>
  <si>
    <t>40 "vnější měřené vedení pro ovládání technologie CYKY 7Jx1,5</t>
  </si>
  <si>
    <t>50</t>
  </si>
  <si>
    <t>34111110</t>
  </si>
  <si>
    <t>kabel silový s Cu jádrem 1kV 7x1,5mm2</t>
  </si>
  <si>
    <t>228807949</t>
  </si>
  <si>
    <t>46-M</t>
  </si>
  <si>
    <t>Zemní práce při extr.mont.pracích</t>
  </si>
  <si>
    <t>75</t>
  </si>
  <si>
    <t>171201231</t>
  </si>
  <si>
    <t>Poplatek za uložení zeminy a kamení na recyklační skládce (skládkovné) kód odpadu 17 05 04</t>
  </si>
  <si>
    <t>709148459</t>
  </si>
  <si>
    <t>52,96*1,7</t>
  </si>
  <si>
    <t>74</t>
  </si>
  <si>
    <t>171251201</t>
  </si>
  <si>
    <t>Uložení sypaniny na skládky nebo meziskládky</t>
  </si>
  <si>
    <t>958482313</t>
  </si>
  <si>
    <t>52,96</t>
  </si>
  <si>
    <t>51</t>
  </si>
  <si>
    <t>460030151</t>
  </si>
  <si>
    <t>Odstranění podkladu nebo krytu komunikace z kameniva drceného tloušťky do 10 cm</t>
  </si>
  <si>
    <t>2124599603</t>
  </si>
  <si>
    <t>2*6*1 "2x překop asf. komunikace</t>
  </si>
  <si>
    <t>52</t>
  </si>
  <si>
    <t>460030161</t>
  </si>
  <si>
    <t>Odstranění podkladu nebo krytu komunikace z betonu prostého tloušťky do 15 cm</t>
  </si>
  <si>
    <t>-2077257133</t>
  </si>
  <si>
    <t>53</t>
  </si>
  <si>
    <t>460030171</t>
  </si>
  <si>
    <t>Odstranění podkladu nebo krytu komunikace ze živice tloušťky do 5 cm</t>
  </si>
  <si>
    <t>-1635242041</t>
  </si>
  <si>
    <t>54</t>
  </si>
  <si>
    <t>460030191</t>
  </si>
  <si>
    <t>Řezání podkladu nebo krytu živičného tloušťky do 5 cm</t>
  </si>
  <si>
    <t>-180929559</t>
  </si>
  <si>
    <t>2*2*6</t>
  </si>
  <si>
    <t>55</t>
  </si>
  <si>
    <t>460050003</t>
  </si>
  <si>
    <t>Hloubení nezapažených jam pro stožáry jednoduché délky do 8 m na rovině ručně v hornině tř 3</t>
  </si>
  <si>
    <t>CS ÚRS 2020 01</t>
  </si>
  <si>
    <t>1839778112</t>
  </si>
  <si>
    <t>56</t>
  </si>
  <si>
    <t>460050023</t>
  </si>
  <si>
    <t>Hloubení nezapažených jam pro stožáry jednoduché délky do 13 m na rovině ručně v hornině tř 3</t>
  </si>
  <si>
    <t>-872611456</t>
  </si>
  <si>
    <t>57</t>
  </si>
  <si>
    <t>460080014</t>
  </si>
  <si>
    <t>Základové konstrukce z monolitického betonu C 16/20 bez bednění</t>
  </si>
  <si>
    <t>-106606959</t>
  </si>
  <si>
    <t>14*0,8*0,8*1</t>
  </si>
  <si>
    <t>58</t>
  </si>
  <si>
    <t>460080042</t>
  </si>
  <si>
    <t>Výztuž základových konstrukcí betonářskou ocelí 10 505</t>
  </si>
  <si>
    <t>787333365</t>
  </si>
  <si>
    <t>8,96*90/1000 "uvaž. 90 kg/m3</t>
  </si>
  <si>
    <t>59</t>
  </si>
  <si>
    <t>460080202</t>
  </si>
  <si>
    <t>Zřízení zabudovaného bednění základových konstrukcí</t>
  </si>
  <si>
    <t>1401102206</t>
  </si>
  <si>
    <t>14*(4*0,8)</t>
  </si>
  <si>
    <t>61</t>
  </si>
  <si>
    <t>460080290R</t>
  </si>
  <si>
    <t>Pouzdro stožáru - středová PE trubka do patky Js 250, dl. 600 mm</t>
  </si>
  <si>
    <t>815188992</t>
  </si>
  <si>
    <t>62</t>
  </si>
  <si>
    <t>460080291R</t>
  </si>
  <si>
    <t>Zřízení krycích betonových čepic závěrem sloupu</t>
  </si>
  <si>
    <t>1482823350</t>
  </si>
  <si>
    <t>63</t>
  </si>
  <si>
    <t>460080292R</t>
  </si>
  <si>
    <t>Stavebně-montážní přípomoce pro zhotovení patek, D+M</t>
  </si>
  <si>
    <t>kpl</t>
  </si>
  <si>
    <t>1313886145</t>
  </si>
  <si>
    <t>P</t>
  </si>
  <si>
    <t xml:space="preserve">Poznámka k položce:
Poznámka k položce:
průvrt odtoku pro kondenzát nebo založit PE trubky do dna betonáže,
klínování z buk. dřeva podle potřeby montáže,
podkl. betonová deska,
zapískování stožárů do polohy - velmi jemná frakce, 
</t>
  </si>
  <si>
    <t>460080301</t>
  </si>
  <si>
    <t>Odstranění nezabudovaného bednění základových konstrukcí</t>
  </si>
  <si>
    <t>-1895804233</t>
  </si>
  <si>
    <t>460150243</t>
  </si>
  <si>
    <t>Hloubení kabelových zapažených i nezapažených rýh ručně š 50 cm, hl 60 cm, v hornině tř 3</t>
  </si>
  <si>
    <t>-1847449590</t>
  </si>
  <si>
    <t>390</t>
  </si>
  <si>
    <t>65</t>
  </si>
  <si>
    <t>460150283</t>
  </si>
  <si>
    <t>Hloubení kabelových zapažených i nezapažených rýh ručně š 50 cm, hl 100 cm, v hornině tř 3</t>
  </si>
  <si>
    <t>-666419163</t>
  </si>
  <si>
    <t>66</t>
  </si>
  <si>
    <t>460421172</t>
  </si>
  <si>
    <t>Lože kabelů z písku nebo štěrkopísku tl 10 cm nad kabel, kryté plastovou deskou, š lože do 50 cm</t>
  </si>
  <si>
    <t>1082182012</t>
  </si>
  <si>
    <t>390+50</t>
  </si>
  <si>
    <t>67</t>
  </si>
  <si>
    <t>58337310</t>
  </si>
  <si>
    <t>štěrkopísek frakce 0/4</t>
  </si>
  <si>
    <t>-516611254</t>
  </si>
  <si>
    <t>440*0,5*0,2*1,89</t>
  </si>
  <si>
    <t>68</t>
  </si>
  <si>
    <t>460490013</t>
  </si>
  <si>
    <t>Krytí kabelů výstražnou fólií šířky 34 cm</t>
  </si>
  <si>
    <t>1837375550</t>
  </si>
  <si>
    <t>69</t>
  </si>
  <si>
    <t>460560243</t>
  </si>
  <si>
    <t>Zásyp rýh ručně šířky 50 cm, hloubky 60 cm, z horniny třídy 3</t>
  </si>
  <si>
    <t>2145863241</t>
  </si>
  <si>
    <t>70</t>
  </si>
  <si>
    <t>34575122</t>
  </si>
  <si>
    <t>deska kabelová krycí PE červená, 300x9x4mm</t>
  </si>
  <si>
    <t>256</t>
  </si>
  <si>
    <t>1724938557</t>
  </si>
  <si>
    <t>71</t>
  </si>
  <si>
    <t>460560283</t>
  </si>
  <si>
    <t>Zásyp rýh ručně šířky 50 cm, hloubky 100 cm, z horniny třídy 3</t>
  </si>
  <si>
    <t>1065989337</t>
  </si>
  <si>
    <t>72</t>
  </si>
  <si>
    <t>460600023</t>
  </si>
  <si>
    <t>Vodorovné přemístění horniny jakékoliv třídy do 1000 m</t>
  </si>
  <si>
    <t>1701557386</t>
  </si>
  <si>
    <t>440*0,5*0,2 "objem kabelového lože</t>
  </si>
  <si>
    <t>14*0,8*0,8*1 "patky pro stožáry</t>
  </si>
  <si>
    <t>73</t>
  </si>
  <si>
    <t>460600031</t>
  </si>
  <si>
    <t>Příplatek k vodorovnému přemístění horniny za každých dalších 1000 m</t>
  </si>
  <si>
    <t>-207544803</t>
  </si>
  <si>
    <t>52,96*7</t>
  </si>
  <si>
    <t>76</t>
  </si>
  <si>
    <t>460600061</t>
  </si>
  <si>
    <t>Odvoz suti a vybouraných hmot do 1 km</t>
  </si>
  <si>
    <t>1929161017</t>
  </si>
  <si>
    <t>12*0,1*1,89</t>
  </si>
  <si>
    <t>12*0,1*2,4</t>
  </si>
  <si>
    <t>12*0,05*2,25</t>
  </si>
  <si>
    <t>77</t>
  </si>
  <si>
    <t>460600071</t>
  </si>
  <si>
    <t>Příplatek k odvozu suti a vybouraných hmot za každý další 1 km</t>
  </si>
  <si>
    <t>1051981037</t>
  </si>
  <si>
    <t>6,498*7</t>
  </si>
  <si>
    <t>81</t>
  </si>
  <si>
    <t>460650052</t>
  </si>
  <si>
    <t>Zřízení podkladní vrstvy vozovky a chodníku ze štěrkodrti se zhutněním tloušťky do 10 cm</t>
  </si>
  <si>
    <t>1184957981</t>
  </si>
  <si>
    <t>82</t>
  </si>
  <si>
    <t>460650122</t>
  </si>
  <si>
    <t>Zřízení krytu vozovky a chodníku z betonu prostého tloušťky do 10 cm</t>
  </si>
  <si>
    <t>-822321969</t>
  </si>
  <si>
    <t>83</t>
  </si>
  <si>
    <t>460650133</t>
  </si>
  <si>
    <t>Zřízení krytu vozovky a chodníku z litého asfaltu tloušťky do 5 cm</t>
  </si>
  <si>
    <t>-207368436</t>
  </si>
  <si>
    <t>78</t>
  </si>
  <si>
    <t>997221861</t>
  </si>
  <si>
    <t>Poplatek za uložení stavebního odpadu na recyklační skládce (skládkovné) z prostého betonu pod kódem 17 01 01</t>
  </si>
  <si>
    <t>529644894</t>
  </si>
  <si>
    <t>79</t>
  </si>
  <si>
    <t>997221873</t>
  </si>
  <si>
    <t>Poplatek za uložení stavebního odpadu na recyklační skládce (skládkovné) zeminy a kamení zatříděného do Katalogu odpadů pod kódem 17 05 04</t>
  </si>
  <si>
    <t>-502885222</t>
  </si>
  <si>
    <t>80</t>
  </si>
  <si>
    <t>997221875</t>
  </si>
  <si>
    <t>Poplatek za uložení stavebního odpadu na recyklační skládce (skládkovné) asfaltového bez obsahu dehtu zatříděného do Katalogu odpadů pod kódem 17 03 02</t>
  </si>
  <si>
    <t>588741110</t>
  </si>
  <si>
    <t>OST</t>
  </si>
  <si>
    <t>Ostatní práce a činnosti</t>
  </si>
  <si>
    <t>84</t>
  </si>
  <si>
    <t>210950901R</t>
  </si>
  <si>
    <t>Ostatní drobný instalační a pomocný materiál</t>
  </si>
  <si>
    <t>257467687</t>
  </si>
  <si>
    <t>85</t>
  </si>
  <si>
    <t>210950902R</t>
  </si>
  <si>
    <t>Ostatní drobné elektropráce</t>
  </si>
  <si>
    <t>2043700958</t>
  </si>
  <si>
    <t>86</t>
  </si>
  <si>
    <t>210950903R</t>
  </si>
  <si>
    <t>Ostatní práce - jeřábnické práce (pronájem jeřábu)</t>
  </si>
  <si>
    <t>970683182</t>
  </si>
  <si>
    <t>87</t>
  </si>
  <si>
    <t>210980359R</t>
  </si>
  <si>
    <t>Zkoušky, celková prohlídka elektrického rozvodu a zařízení vč. revize</t>
  </si>
  <si>
    <t>-1178734271</t>
  </si>
  <si>
    <t>88</t>
  </si>
  <si>
    <t>210980719R</t>
  </si>
  <si>
    <t>Oživení systému VO, funkční zkoušky, testování chodu, ovládání, měření intenzity osvětlení</t>
  </si>
  <si>
    <t>1274792915</t>
  </si>
  <si>
    <t>89</t>
  </si>
  <si>
    <t>210980739R</t>
  </si>
  <si>
    <t>Uvedení zařízení do provozu a odzkoušení bezpečného chodu, zaregulování</t>
  </si>
  <si>
    <t>-1654860898</t>
  </si>
  <si>
    <t>11122019_f - Sportovní areál Křimice VRN a Ostatní</t>
  </si>
  <si>
    <t>VRN - 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</si>
  <si>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</si>
  <si>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</si>
  <si>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</si>
  <si>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</si>
  <si>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</si>
  <si>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</si>
  <si>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</si>
  <si>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 xml:space="preserve"> 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</si>
  <si>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</si>
  <si>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</si>
  <si>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</si>
  <si>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</si>
  <si>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</si>
  <si>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-438590682</t>
  </si>
  <si>
    <t>012303000</t>
  </si>
  <si>
    <t>Geodetické práce po výstavbě</t>
  </si>
  <si>
    <t>948559502</t>
  </si>
  <si>
    <t>013254000</t>
  </si>
  <si>
    <t>Dokumentace skutečného provedení stavby</t>
  </si>
  <si>
    <t>-922692780</t>
  </si>
  <si>
    <t>VRN3</t>
  </si>
  <si>
    <t>Zařízení staveniště</t>
  </si>
  <si>
    <t>030001000</t>
  </si>
  <si>
    <t>235975979</t>
  </si>
  <si>
    <t>VRN4</t>
  </si>
  <si>
    <t>Inženýrská činnost</t>
  </si>
  <si>
    <t>040001000</t>
  </si>
  <si>
    <t>94010932</t>
  </si>
  <si>
    <t>045002000</t>
  </si>
  <si>
    <t>Kompletační a koordinační činnost</t>
  </si>
  <si>
    <t>-844965733</t>
  </si>
  <si>
    <t>VRN6</t>
  </si>
  <si>
    <t>Územní vlivy</t>
  </si>
  <si>
    <t>060001000</t>
  </si>
  <si>
    <t>275322619</t>
  </si>
  <si>
    <t>VRN7</t>
  </si>
  <si>
    <t>Provozní vlivy</t>
  </si>
  <si>
    <t>071103000</t>
  </si>
  <si>
    <t>Provoz investora</t>
  </si>
  <si>
    <t>2139487053</t>
  </si>
  <si>
    <t>VRN9</t>
  </si>
  <si>
    <t>Ostatní náklady</t>
  </si>
  <si>
    <t>090001000</t>
  </si>
  <si>
    <t>-884241929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</si>
</sst>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21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4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4" t="s">
        <v>29</v>
      </c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31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33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31</v>
      </c>
      <c r="AL13" s="22"/>
      <c r="AM13" s="22"/>
      <c r="AN13" s="35" t="s">
        <v>35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5" t="s">
        <v>35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2" t="s">
        <v>33</v>
      </c>
      <c r="AL14" s="22"/>
      <c r="AM14" s="22"/>
      <c r="AN14" s="35" t="s">
        <v>35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31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33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31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33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38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84" customHeight="1">
      <c r="B23" s="21"/>
      <c r="C23" s="22"/>
      <c r="D23" s="22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2"/>
      <c r="AQ25" s="22"/>
      <c r="AR25" s="20"/>
      <c r="BE25" s="31"/>
    </row>
    <row r="26" spans="1:57" s="2" customFormat="1" ht="25.9" customHeight="1">
      <c r="A26" s="39"/>
      <c r="B26" s="40"/>
      <c r="C26" s="41"/>
      <c r="D26" s="42" t="s">
        <v>42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1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1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43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44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45</v>
      </c>
      <c r="AL28" s="46"/>
      <c r="AM28" s="46"/>
      <c r="AN28" s="46"/>
      <c r="AO28" s="46"/>
      <c r="AP28" s="41"/>
      <c r="AQ28" s="41"/>
      <c r="AR28" s="45"/>
      <c r="BE28" s="31"/>
    </row>
    <row r="29" spans="1:57" s="3" customFormat="1" ht="14.4" customHeight="1">
      <c r="A29" s="3"/>
      <c r="B29" s="47"/>
      <c r="C29" s="48"/>
      <c r="D29" s="32" t="s">
        <v>46</v>
      </c>
      <c r="E29" s="48"/>
      <c r="F29" s="32" t="s">
        <v>47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2" t="s">
        <v>48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2" t="s">
        <v>49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2" t="s">
        <v>50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2" t="s">
        <v>51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1"/>
    </row>
    <row r="35" spans="1:57" s="2" customFormat="1" ht="25.9" customHeight="1">
      <c r="A35" s="39"/>
      <c r="B35" s="40"/>
      <c r="C35" s="53"/>
      <c r="D35" s="54" t="s">
        <v>52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53</v>
      </c>
      <c r="U35" s="55"/>
      <c r="V35" s="55"/>
      <c r="W35" s="55"/>
      <c r="X35" s="57" t="s">
        <v>54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0"/>
      <c r="C49" s="61"/>
      <c r="D49" s="62" t="s">
        <v>55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56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9"/>
      <c r="B60" s="40"/>
      <c r="C60" s="41"/>
      <c r="D60" s="65" t="s">
        <v>57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58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57</v>
      </c>
      <c r="AI60" s="43"/>
      <c r="AJ60" s="43"/>
      <c r="AK60" s="43"/>
      <c r="AL60" s="43"/>
      <c r="AM60" s="65" t="s">
        <v>58</v>
      </c>
      <c r="AN60" s="43"/>
      <c r="AO60" s="43"/>
      <c r="AP60" s="41"/>
      <c r="AQ60" s="41"/>
      <c r="AR60" s="45"/>
      <c r="BE60" s="39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9"/>
      <c r="B64" s="40"/>
      <c r="C64" s="41"/>
      <c r="D64" s="62" t="s">
        <v>59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60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9"/>
      <c r="B75" s="40"/>
      <c r="C75" s="41"/>
      <c r="D75" s="65" t="s">
        <v>57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58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57</v>
      </c>
      <c r="AI75" s="43"/>
      <c r="AJ75" s="43"/>
      <c r="AK75" s="43"/>
      <c r="AL75" s="43"/>
      <c r="AM75" s="65" t="s">
        <v>58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3" t="s">
        <v>61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2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11122019-E3a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Sportovní areál Křimice etapa 3a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2" t="s">
        <v>22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Křimice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2" t="s">
        <v>24</v>
      </c>
      <c r="AJ87" s="41"/>
      <c r="AK87" s="41"/>
      <c r="AL87" s="41"/>
      <c r="AM87" s="80" t="str">
        <f>IF(AN8="","",AN8)</f>
        <v>5. 5. 2022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2" t="s">
        <v>30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Střední průmyslová škola dopravní Plzeň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2" t="s">
        <v>36</v>
      </c>
      <c r="AJ89" s="41"/>
      <c r="AK89" s="41"/>
      <c r="AL89" s="41"/>
      <c r="AM89" s="81" t="str">
        <f>IF(E17="","",E17)</f>
        <v>Labron, s.r.o.</v>
      </c>
      <c r="AN89" s="72"/>
      <c r="AO89" s="72"/>
      <c r="AP89" s="72"/>
      <c r="AQ89" s="41"/>
      <c r="AR89" s="45"/>
      <c r="AS89" s="82" t="s">
        <v>62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2" t="s">
        <v>34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2" t="s">
        <v>39</v>
      </c>
      <c r="AJ90" s="41"/>
      <c r="AK90" s="41"/>
      <c r="AL90" s="41"/>
      <c r="AM90" s="81" t="str">
        <f>IF(E20="","",E20)</f>
        <v>Labron,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63</v>
      </c>
      <c r="D92" s="95"/>
      <c r="E92" s="95"/>
      <c r="F92" s="95"/>
      <c r="G92" s="95"/>
      <c r="H92" s="96"/>
      <c r="I92" s="97" t="s">
        <v>64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65</v>
      </c>
      <c r="AH92" s="95"/>
      <c r="AI92" s="95"/>
      <c r="AJ92" s="95"/>
      <c r="AK92" s="95"/>
      <c r="AL92" s="95"/>
      <c r="AM92" s="95"/>
      <c r="AN92" s="97" t="s">
        <v>66</v>
      </c>
      <c r="AO92" s="95"/>
      <c r="AP92" s="99"/>
      <c r="AQ92" s="100" t="s">
        <v>67</v>
      </c>
      <c r="AR92" s="45"/>
      <c r="AS92" s="101" t="s">
        <v>68</v>
      </c>
      <c r="AT92" s="102" t="s">
        <v>69</v>
      </c>
      <c r="AU92" s="102" t="s">
        <v>70</v>
      </c>
      <c r="AV92" s="102" t="s">
        <v>71</v>
      </c>
      <c r="AW92" s="102" t="s">
        <v>72</v>
      </c>
      <c r="AX92" s="102" t="s">
        <v>73</v>
      </c>
      <c r="AY92" s="102" t="s">
        <v>74</v>
      </c>
      <c r="AZ92" s="102" t="s">
        <v>75</v>
      </c>
      <c r="BA92" s="102" t="s">
        <v>76</v>
      </c>
      <c r="BB92" s="102" t="s">
        <v>77</v>
      </c>
      <c r="BC92" s="102" t="s">
        <v>78</v>
      </c>
      <c r="BD92" s="103" t="s">
        <v>79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80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81</v>
      </c>
      <c r="BT94" s="118" t="s">
        <v>82</v>
      </c>
      <c r="BU94" s="119" t="s">
        <v>83</v>
      </c>
      <c r="BV94" s="118" t="s">
        <v>84</v>
      </c>
      <c r="BW94" s="118" t="s">
        <v>5</v>
      </c>
      <c r="BX94" s="118" t="s">
        <v>85</v>
      </c>
      <c r="CL94" s="118" t="s">
        <v>19</v>
      </c>
    </row>
    <row r="95" spans="1:91" s="7" customFormat="1" ht="24.75" customHeight="1">
      <c r="A95" s="120" t="s">
        <v>86</v>
      </c>
      <c r="B95" s="121"/>
      <c r="C95" s="122"/>
      <c r="D95" s="123" t="s">
        <v>87</v>
      </c>
      <c r="E95" s="123"/>
      <c r="F95" s="123"/>
      <c r="G95" s="123"/>
      <c r="H95" s="123"/>
      <c r="I95" s="124"/>
      <c r="J95" s="123" t="s">
        <v>88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'11122019_e - Sportovní ar...'!J30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89</v>
      </c>
      <c r="AR95" s="127"/>
      <c r="AS95" s="128">
        <v>0</v>
      </c>
      <c r="AT95" s="129">
        <f>ROUND(SUM(AV95:AW95),2)</f>
        <v>0</v>
      </c>
      <c r="AU95" s="130">
        <f>'11122019_e - Sportovní ar...'!P124</f>
        <v>0</v>
      </c>
      <c r="AV95" s="129">
        <f>'11122019_e - Sportovní ar...'!J33</f>
        <v>0</v>
      </c>
      <c r="AW95" s="129">
        <f>'11122019_e - Sportovní ar...'!J34</f>
        <v>0</v>
      </c>
      <c r="AX95" s="129">
        <f>'11122019_e - Sportovní ar...'!J35</f>
        <v>0</v>
      </c>
      <c r="AY95" s="129">
        <f>'11122019_e - Sportovní ar...'!J36</f>
        <v>0</v>
      </c>
      <c r="AZ95" s="129">
        <f>'11122019_e - Sportovní ar...'!F33</f>
        <v>0</v>
      </c>
      <c r="BA95" s="129">
        <f>'11122019_e - Sportovní ar...'!F34</f>
        <v>0</v>
      </c>
      <c r="BB95" s="129">
        <f>'11122019_e - Sportovní ar...'!F35</f>
        <v>0</v>
      </c>
      <c r="BC95" s="129">
        <f>'11122019_e - Sportovní ar...'!F36</f>
        <v>0</v>
      </c>
      <c r="BD95" s="131">
        <f>'11122019_e - Sportovní ar...'!F37</f>
        <v>0</v>
      </c>
      <c r="BE95" s="7"/>
      <c r="BT95" s="132" t="s">
        <v>90</v>
      </c>
      <c r="BV95" s="132" t="s">
        <v>84</v>
      </c>
      <c r="BW95" s="132" t="s">
        <v>91</v>
      </c>
      <c r="BX95" s="132" t="s">
        <v>5</v>
      </c>
      <c r="CL95" s="132" t="s">
        <v>19</v>
      </c>
      <c r="CM95" s="132" t="s">
        <v>21</v>
      </c>
    </row>
    <row r="96" spans="1:91" s="7" customFormat="1" ht="24.75" customHeight="1">
      <c r="A96" s="120" t="s">
        <v>86</v>
      </c>
      <c r="B96" s="121"/>
      <c r="C96" s="122"/>
      <c r="D96" s="123" t="s">
        <v>92</v>
      </c>
      <c r="E96" s="123"/>
      <c r="F96" s="123"/>
      <c r="G96" s="123"/>
      <c r="H96" s="123"/>
      <c r="I96" s="124"/>
      <c r="J96" s="123" t="s">
        <v>93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'24042020_h - Sportovní ar...'!J30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89</v>
      </c>
      <c r="AR96" s="127"/>
      <c r="AS96" s="128">
        <v>0</v>
      </c>
      <c r="AT96" s="129">
        <f>ROUND(SUM(AV96:AW96),2)</f>
        <v>0</v>
      </c>
      <c r="AU96" s="130">
        <f>'24042020_h - Sportovní ar...'!P122</f>
        <v>0</v>
      </c>
      <c r="AV96" s="129">
        <f>'24042020_h - Sportovní ar...'!J33</f>
        <v>0</v>
      </c>
      <c r="AW96" s="129">
        <f>'24042020_h - Sportovní ar...'!J34</f>
        <v>0</v>
      </c>
      <c r="AX96" s="129">
        <f>'24042020_h - Sportovní ar...'!J35</f>
        <v>0</v>
      </c>
      <c r="AY96" s="129">
        <f>'24042020_h - Sportovní ar...'!J36</f>
        <v>0</v>
      </c>
      <c r="AZ96" s="129">
        <f>'24042020_h - Sportovní ar...'!F33</f>
        <v>0</v>
      </c>
      <c r="BA96" s="129">
        <f>'24042020_h - Sportovní ar...'!F34</f>
        <v>0</v>
      </c>
      <c r="BB96" s="129">
        <f>'24042020_h - Sportovní ar...'!F35</f>
        <v>0</v>
      </c>
      <c r="BC96" s="129">
        <f>'24042020_h - Sportovní ar...'!F36</f>
        <v>0</v>
      </c>
      <c r="BD96" s="131">
        <f>'24042020_h - Sportovní ar...'!F37</f>
        <v>0</v>
      </c>
      <c r="BE96" s="7"/>
      <c r="BT96" s="132" t="s">
        <v>90</v>
      </c>
      <c r="BV96" s="132" t="s">
        <v>84</v>
      </c>
      <c r="BW96" s="132" t="s">
        <v>94</v>
      </c>
      <c r="BX96" s="132" t="s">
        <v>5</v>
      </c>
      <c r="CL96" s="132" t="s">
        <v>19</v>
      </c>
      <c r="CM96" s="132" t="s">
        <v>21</v>
      </c>
    </row>
    <row r="97" spans="1:91" s="7" customFormat="1" ht="24.75" customHeight="1">
      <c r="A97" s="120" t="s">
        <v>86</v>
      </c>
      <c r="B97" s="121"/>
      <c r="C97" s="122"/>
      <c r="D97" s="123" t="s">
        <v>95</v>
      </c>
      <c r="E97" s="123"/>
      <c r="F97" s="123"/>
      <c r="G97" s="123"/>
      <c r="H97" s="123"/>
      <c r="I97" s="124"/>
      <c r="J97" s="123" t="s">
        <v>96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'11122019_f - Sportovní ar...'!J30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89</v>
      </c>
      <c r="AR97" s="127"/>
      <c r="AS97" s="133">
        <v>0</v>
      </c>
      <c r="AT97" s="134">
        <f>ROUND(SUM(AV97:AW97),2)</f>
        <v>0</v>
      </c>
      <c r="AU97" s="135">
        <f>'11122019_f - Sportovní ar...'!P122</f>
        <v>0</v>
      </c>
      <c r="AV97" s="134">
        <f>'11122019_f - Sportovní ar...'!J33</f>
        <v>0</v>
      </c>
      <c r="AW97" s="134">
        <f>'11122019_f - Sportovní ar...'!J34</f>
        <v>0</v>
      </c>
      <c r="AX97" s="134">
        <f>'11122019_f - Sportovní ar...'!J35</f>
        <v>0</v>
      </c>
      <c r="AY97" s="134">
        <f>'11122019_f - Sportovní ar...'!J36</f>
        <v>0</v>
      </c>
      <c r="AZ97" s="134">
        <f>'11122019_f - Sportovní ar...'!F33</f>
        <v>0</v>
      </c>
      <c r="BA97" s="134">
        <f>'11122019_f - Sportovní ar...'!F34</f>
        <v>0</v>
      </c>
      <c r="BB97" s="134">
        <f>'11122019_f - Sportovní ar...'!F35</f>
        <v>0</v>
      </c>
      <c r="BC97" s="134">
        <f>'11122019_f - Sportovní ar...'!F36</f>
        <v>0</v>
      </c>
      <c r="BD97" s="136">
        <f>'11122019_f - Sportovní ar...'!F37</f>
        <v>0</v>
      </c>
      <c r="BE97" s="7"/>
      <c r="BT97" s="132" t="s">
        <v>90</v>
      </c>
      <c r="BV97" s="132" t="s">
        <v>84</v>
      </c>
      <c r="BW97" s="132" t="s">
        <v>97</v>
      </c>
      <c r="BX97" s="132" t="s">
        <v>5</v>
      </c>
      <c r="CL97" s="132" t="s">
        <v>19</v>
      </c>
      <c r="CM97" s="132" t="s">
        <v>21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1122019_e - Sportovní ar...'!C2" display="/"/>
    <hyperlink ref="A96" location="'24042020_h - Sportovní ar...'!C2" display="/"/>
    <hyperlink ref="A97" location="'11122019_f - Sportovní a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98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3a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99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5. 5. 2022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101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ROUND((SUM(BE124:BE226)),2)</f>
        <v>0</v>
      </c>
      <c r="G33" s="39"/>
      <c r="H33" s="39"/>
      <c r="I33" s="158">
        <v>0.21</v>
      </c>
      <c r="J33" s="157">
        <f>ROUND(((SUM(BE124:BE226))*I33),2)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ROUND((SUM(BF124:BF226)),2)</f>
        <v>0</v>
      </c>
      <c r="G34" s="39"/>
      <c r="H34" s="39"/>
      <c r="I34" s="158">
        <v>0.15</v>
      </c>
      <c r="J34" s="157">
        <f>ROUND(((SUM(BF124:BF226))*I34),2)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ROUND((SUM(BG124:BG226)),2)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ROUND((SUM(BH124:BH226)),2)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ROUND((SUM(BI124:BI226)),2)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102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7" t="str">
        <f>E7</f>
        <v>Sportovní areál Křimice etapa 3a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99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11122019_e - Sportovní areál Křimice SO 04 - Sportoviště víceúčelové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 xml:space="preserve">Křimice </v>
      </c>
      <c r="G88" s="41"/>
      <c r="H88" s="41"/>
      <c r="I88" s="32" t="s">
        <v>24</v>
      </c>
      <c r="J88" s="80" t="str">
        <f>IF(J12="","",J12)</f>
        <v>5. 5. 2022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E15</f>
        <v>Střední průmyslová škola dopravní Plzeň</v>
      </c>
      <c r="G90" s="41"/>
      <c r="H90" s="41"/>
      <c r="I90" s="32" t="s">
        <v>36</v>
      </c>
      <c r="J90" s="37" t="str">
        <f>E21</f>
        <v>Labron, s.r.o.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103</v>
      </c>
      <c r="D93" s="179"/>
      <c r="E93" s="179"/>
      <c r="F93" s="179"/>
      <c r="G93" s="179"/>
      <c r="H93" s="179"/>
      <c r="I93" s="179"/>
      <c r="J93" s="180" t="s">
        <v>104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105</v>
      </c>
      <c r="D95" s="41"/>
      <c r="E95" s="41"/>
      <c r="F95" s="41"/>
      <c r="G95" s="41"/>
      <c r="H95" s="41"/>
      <c r="I95" s="41"/>
      <c r="J95" s="111">
        <f>J124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106</v>
      </c>
    </row>
    <row r="96" spans="1:31" s="9" customFormat="1" ht="24.95" customHeight="1">
      <c r="A96" s="9"/>
      <c r="B96" s="182"/>
      <c r="C96" s="183"/>
      <c r="D96" s="184" t="s">
        <v>107</v>
      </c>
      <c r="E96" s="185"/>
      <c r="F96" s="185"/>
      <c r="G96" s="185"/>
      <c r="H96" s="185"/>
      <c r="I96" s="185"/>
      <c r="J96" s="186">
        <f>J125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108</v>
      </c>
      <c r="E97" s="191"/>
      <c r="F97" s="191"/>
      <c r="G97" s="191"/>
      <c r="H97" s="191"/>
      <c r="I97" s="191"/>
      <c r="J97" s="192">
        <f>J126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9" customFormat="1" ht="24.95" customHeight="1">
      <c r="A98" s="9"/>
      <c r="B98" s="182"/>
      <c r="C98" s="183"/>
      <c r="D98" s="184" t="s">
        <v>109</v>
      </c>
      <c r="E98" s="185"/>
      <c r="F98" s="185"/>
      <c r="G98" s="185"/>
      <c r="H98" s="185"/>
      <c r="I98" s="185"/>
      <c r="J98" s="186">
        <f>J153</f>
        <v>0</v>
      </c>
      <c r="K98" s="183"/>
      <c r="L98" s="187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88"/>
      <c r="C99" s="189"/>
      <c r="D99" s="190" t="s">
        <v>110</v>
      </c>
      <c r="E99" s="191"/>
      <c r="F99" s="191"/>
      <c r="G99" s="191"/>
      <c r="H99" s="191"/>
      <c r="I99" s="191"/>
      <c r="J99" s="192">
        <f>J154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111</v>
      </c>
      <c r="E100" s="191"/>
      <c r="F100" s="191"/>
      <c r="G100" s="191"/>
      <c r="H100" s="191"/>
      <c r="I100" s="191"/>
      <c r="J100" s="192">
        <f>J169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112</v>
      </c>
      <c r="E101" s="191"/>
      <c r="F101" s="191"/>
      <c r="G101" s="191"/>
      <c r="H101" s="191"/>
      <c r="I101" s="191"/>
      <c r="J101" s="192">
        <f>J183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113</v>
      </c>
      <c r="E102" s="191"/>
      <c r="F102" s="191"/>
      <c r="G102" s="191"/>
      <c r="H102" s="191"/>
      <c r="I102" s="191"/>
      <c r="J102" s="192">
        <f>J210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8"/>
      <c r="C103" s="189"/>
      <c r="D103" s="190" t="s">
        <v>114</v>
      </c>
      <c r="E103" s="191"/>
      <c r="F103" s="191"/>
      <c r="G103" s="191"/>
      <c r="H103" s="191"/>
      <c r="I103" s="191"/>
      <c r="J103" s="192">
        <f>J214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8"/>
      <c r="C104" s="189"/>
      <c r="D104" s="190" t="s">
        <v>115</v>
      </c>
      <c r="E104" s="191"/>
      <c r="F104" s="191"/>
      <c r="G104" s="191"/>
      <c r="H104" s="191"/>
      <c r="I104" s="191"/>
      <c r="J104" s="192">
        <f>J225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3" t="s">
        <v>116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7" t="str">
        <f>E7</f>
        <v>Sportovní areál Křimice etapa 3a</v>
      </c>
      <c r="F114" s="32"/>
      <c r="G114" s="32"/>
      <c r="H114" s="32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2" t="s">
        <v>99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11122019_e - Sportovní areál Křimice SO 04 - Sportoviště víceúčelové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2" t="s">
        <v>22</v>
      </c>
      <c r="D118" s="41"/>
      <c r="E118" s="41"/>
      <c r="F118" s="27" t="str">
        <f>F12</f>
        <v xml:space="preserve">Křimice </v>
      </c>
      <c r="G118" s="41"/>
      <c r="H118" s="41"/>
      <c r="I118" s="32" t="s">
        <v>24</v>
      </c>
      <c r="J118" s="80" t="str">
        <f>IF(J12="","",J12)</f>
        <v>5. 5. 2022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2" t="s">
        <v>30</v>
      </c>
      <c r="D120" s="41"/>
      <c r="E120" s="41"/>
      <c r="F120" s="27" t="str">
        <f>E15</f>
        <v>Střední průmyslová škola dopravní Plzeň</v>
      </c>
      <c r="G120" s="41"/>
      <c r="H120" s="41"/>
      <c r="I120" s="32" t="s">
        <v>36</v>
      </c>
      <c r="J120" s="37" t="str">
        <f>E21</f>
        <v>Labron, s.r.o.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2" t="s">
        <v>34</v>
      </c>
      <c r="D121" s="41"/>
      <c r="E121" s="41"/>
      <c r="F121" s="27" t="str">
        <f>IF(E18="","",E18)</f>
        <v>Vyplň údaj</v>
      </c>
      <c r="G121" s="41"/>
      <c r="H121" s="41"/>
      <c r="I121" s="32" t="s">
        <v>39</v>
      </c>
      <c r="J121" s="37" t="str">
        <f>E24</f>
        <v>Labron, s.r.o.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4"/>
      <c r="B123" s="195"/>
      <c r="C123" s="196" t="s">
        <v>117</v>
      </c>
      <c r="D123" s="197" t="s">
        <v>67</v>
      </c>
      <c r="E123" s="197" t="s">
        <v>63</v>
      </c>
      <c r="F123" s="197" t="s">
        <v>64</v>
      </c>
      <c r="G123" s="197" t="s">
        <v>118</v>
      </c>
      <c r="H123" s="197" t="s">
        <v>119</v>
      </c>
      <c r="I123" s="197" t="s">
        <v>120</v>
      </c>
      <c r="J123" s="197" t="s">
        <v>104</v>
      </c>
      <c r="K123" s="198" t="s">
        <v>121</v>
      </c>
      <c r="L123" s="199"/>
      <c r="M123" s="101" t="s">
        <v>1</v>
      </c>
      <c r="N123" s="102" t="s">
        <v>46</v>
      </c>
      <c r="O123" s="102" t="s">
        <v>122</v>
      </c>
      <c r="P123" s="102" t="s">
        <v>123</v>
      </c>
      <c r="Q123" s="102" t="s">
        <v>124</v>
      </c>
      <c r="R123" s="102" t="s">
        <v>125</v>
      </c>
      <c r="S123" s="102" t="s">
        <v>126</v>
      </c>
      <c r="T123" s="103" t="s">
        <v>127</v>
      </c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</row>
    <row r="124" spans="1:63" s="2" customFormat="1" ht="22.8" customHeight="1">
      <c r="A124" s="39"/>
      <c r="B124" s="40"/>
      <c r="C124" s="108" t="s">
        <v>128</v>
      </c>
      <c r="D124" s="41"/>
      <c r="E124" s="41"/>
      <c r="F124" s="41"/>
      <c r="G124" s="41"/>
      <c r="H124" s="41"/>
      <c r="I124" s="41"/>
      <c r="J124" s="200">
        <f>BK124</f>
        <v>0</v>
      </c>
      <c r="K124" s="41"/>
      <c r="L124" s="45"/>
      <c r="M124" s="104"/>
      <c r="N124" s="201"/>
      <c r="O124" s="105"/>
      <c r="P124" s="202">
        <f>P125+P153</f>
        <v>0</v>
      </c>
      <c r="Q124" s="105"/>
      <c r="R124" s="202">
        <f>R125+R153</f>
        <v>798.335775</v>
      </c>
      <c r="S124" s="105"/>
      <c r="T124" s="203">
        <f>T125+T153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7" t="s">
        <v>81</v>
      </c>
      <c r="AU124" s="17" t="s">
        <v>106</v>
      </c>
      <c r="BK124" s="204">
        <f>BK125+BK153</f>
        <v>0</v>
      </c>
    </row>
    <row r="125" spans="1:63" s="12" customFormat="1" ht="25.9" customHeight="1">
      <c r="A125" s="12"/>
      <c r="B125" s="205"/>
      <c r="C125" s="206"/>
      <c r="D125" s="207" t="s">
        <v>81</v>
      </c>
      <c r="E125" s="208" t="s">
        <v>129</v>
      </c>
      <c r="F125" s="208" t="s">
        <v>130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P126</f>
        <v>0</v>
      </c>
      <c r="Q125" s="213"/>
      <c r="R125" s="214">
        <f>R126</f>
        <v>0.081015</v>
      </c>
      <c r="S125" s="213"/>
      <c r="T125" s="215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6" t="s">
        <v>90</v>
      </c>
      <c r="AT125" s="217" t="s">
        <v>81</v>
      </c>
      <c r="AU125" s="217" t="s">
        <v>82</v>
      </c>
      <c r="AY125" s="216" t="s">
        <v>131</v>
      </c>
      <c r="BK125" s="218">
        <f>BK126</f>
        <v>0</v>
      </c>
    </row>
    <row r="126" spans="1:63" s="12" customFormat="1" ht="22.8" customHeight="1">
      <c r="A126" s="12"/>
      <c r="B126" s="205"/>
      <c r="C126" s="206"/>
      <c r="D126" s="207" t="s">
        <v>81</v>
      </c>
      <c r="E126" s="219" t="s">
        <v>90</v>
      </c>
      <c r="F126" s="219" t="s">
        <v>132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SUM(P127:P152)</f>
        <v>0</v>
      </c>
      <c r="Q126" s="213"/>
      <c r="R126" s="214">
        <f>SUM(R127:R152)</f>
        <v>0.081015</v>
      </c>
      <c r="S126" s="213"/>
      <c r="T126" s="215">
        <f>SUM(T127:T152)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6" t="s">
        <v>90</v>
      </c>
      <c r="AT126" s="217" t="s">
        <v>81</v>
      </c>
      <c r="AU126" s="217" t="s">
        <v>90</v>
      </c>
      <c r="AY126" s="216" t="s">
        <v>131</v>
      </c>
      <c r="BK126" s="218">
        <f>SUM(BK127:BK152)</f>
        <v>0</v>
      </c>
    </row>
    <row r="127" spans="1:65" s="2" customFormat="1" ht="16.5" customHeight="1">
      <c r="A127" s="39"/>
      <c r="B127" s="40"/>
      <c r="C127" s="221" t="s">
        <v>90</v>
      </c>
      <c r="D127" s="221" t="s">
        <v>133</v>
      </c>
      <c r="E127" s="222" t="s">
        <v>134</v>
      </c>
      <c r="F127" s="223" t="s">
        <v>135</v>
      </c>
      <c r="G127" s="224" t="s">
        <v>136</v>
      </c>
      <c r="H127" s="225">
        <v>4743</v>
      </c>
      <c r="I127" s="226"/>
      <c r="J127" s="227">
        <f>ROUND(I127*H127,2)</f>
        <v>0</v>
      </c>
      <c r="K127" s="223" t="s">
        <v>137</v>
      </c>
      <c r="L127" s="45"/>
      <c r="M127" s="228" t="s">
        <v>1</v>
      </c>
      <c r="N127" s="229" t="s">
        <v>47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138</v>
      </c>
      <c r="AT127" s="232" t="s">
        <v>133</v>
      </c>
      <c r="AU127" s="232" t="s">
        <v>21</v>
      </c>
      <c r="AY127" s="17" t="s">
        <v>131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90</v>
      </c>
      <c r="BK127" s="233">
        <f>ROUND(I127*H127,2)</f>
        <v>0</v>
      </c>
      <c r="BL127" s="17" t="s">
        <v>138</v>
      </c>
      <c r="BM127" s="232" t="s">
        <v>139</v>
      </c>
    </row>
    <row r="128" spans="1:65" s="2" customFormat="1" ht="16.5" customHeight="1">
      <c r="A128" s="39"/>
      <c r="B128" s="40"/>
      <c r="C128" s="234" t="s">
        <v>21</v>
      </c>
      <c r="D128" s="234" t="s">
        <v>140</v>
      </c>
      <c r="E128" s="235" t="s">
        <v>141</v>
      </c>
      <c r="F128" s="236" t="s">
        <v>142</v>
      </c>
      <c r="G128" s="237" t="s">
        <v>143</v>
      </c>
      <c r="H128" s="238">
        <v>71.145</v>
      </c>
      <c r="I128" s="239"/>
      <c r="J128" s="240">
        <f>ROUND(I128*H128,2)</f>
        <v>0</v>
      </c>
      <c r="K128" s="236" t="s">
        <v>137</v>
      </c>
      <c r="L128" s="241"/>
      <c r="M128" s="242" t="s">
        <v>1</v>
      </c>
      <c r="N128" s="243" t="s">
        <v>47</v>
      </c>
      <c r="O128" s="92"/>
      <c r="P128" s="230">
        <f>O128*H128</f>
        <v>0</v>
      </c>
      <c r="Q128" s="230">
        <v>0.001</v>
      </c>
      <c r="R128" s="230">
        <f>Q128*H128</f>
        <v>0.071145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144</v>
      </c>
      <c r="AT128" s="232" t="s">
        <v>140</v>
      </c>
      <c r="AU128" s="232" t="s">
        <v>21</v>
      </c>
      <c r="AY128" s="17" t="s">
        <v>131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7" t="s">
        <v>90</v>
      </c>
      <c r="BK128" s="233">
        <f>ROUND(I128*H128,2)</f>
        <v>0</v>
      </c>
      <c r="BL128" s="17" t="s">
        <v>138</v>
      </c>
      <c r="BM128" s="232" t="s">
        <v>145</v>
      </c>
    </row>
    <row r="129" spans="1:51" s="13" customFormat="1" ht="12">
      <c r="A129" s="13"/>
      <c r="B129" s="244"/>
      <c r="C129" s="245"/>
      <c r="D129" s="246" t="s">
        <v>146</v>
      </c>
      <c r="E129" s="247" t="s">
        <v>1</v>
      </c>
      <c r="F129" s="248" t="s">
        <v>147</v>
      </c>
      <c r="G129" s="245"/>
      <c r="H129" s="249">
        <v>71.145</v>
      </c>
      <c r="I129" s="250"/>
      <c r="J129" s="245"/>
      <c r="K129" s="245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146</v>
      </c>
      <c r="AU129" s="255" t="s">
        <v>21</v>
      </c>
      <c r="AV129" s="13" t="s">
        <v>21</v>
      </c>
      <c r="AW129" s="13" t="s">
        <v>38</v>
      </c>
      <c r="AX129" s="13" t="s">
        <v>82</v>
      </c>
      <c r="AY129" s="255" t="s">
        <v>131</v>
      </c>
    </row>
    <row r="130" spans="1:51" s="14" customFormat="1" ht="12">
      <c r="A130" s="14"/>
      <c r="B130" s="256"/>
      <c r="C130" s="257"/>
      <c r="D130" s="246" t="s">
        <v>146</v>
      </c>
      <c r="E130" s="258" t="s">
        <v>1</v>
      </c>
      <c r="F130" s="259" t="s">
        <v>148</v>
      </c>
      <c r="G130" s="257"/>
      <c r="H130" s="260">
        <v>71.145</v>
      </c>
      <c r="I130" s="261"/>
      <c r="J130" s="257"/>
      <c r="K130" s="257"/>
      <c r="L130" s="262"/>
      <c r="M130" s="263"/>
      <c r="N130" s="264"/>
      <c r="O130" s="264"/>
      <c r="P130" s="264"/>
      <c r="Q130" s="264"/>
      <c r="R130" s="264"/>
      <c r="S130" s="264"/>
      <c r="T130" s="26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6" t="s">
        <v>146</v>
      </c>
      <c r="AU130" s="266" t="s">
        <v>21</v>
      </c>
      <c r="AV130" s="14" t="s">
        <v>138</v>
      </c>
      <c r="AW130" s="14" t="s">
        <v>38</v>
      </c>
      <c r="AX130" s="14" t="s">
        <v>90</v>
      </c>
      <c r="AY130" s="266" t="s">
        <v>131</v>
      </c>
    </row>
    <row r="131" spans="1:65" s="2" customFormat="1" ht="16.5" customHeight="1">
      <c r="A131" s="39"/>
      <c r="B131" s="40"/>
      <c r="C131" s="221" t="s">
        <v>149</v>
      </c>
      <c r="D131" s="221" t="s">
        <v>133</v>
      </c>
      <c r="E131" s="222" t="s">
        <v>150</v>
      </c>
      <c r="F131" s="223" t="s">
        <v>151</v>
      </c>
      <c r="G131" s="224" t="s">
        <v>136</v>
      </c>
      <c r="H131" s="225">
        <v>4743</v>
      </c>
      <c r="I131" s="226"/>
      <c r="J131" s="227">
        <f>ROUND(I131*H131,2)</f>
        <v>0</v>
      </c>
      <c r="K131" s="223" t="s">
        <v>137</v>
      </c>
      <c r="L131" s="45"/>
      <c r="M131" s="228" t="s">
        <v>1</v>
      </c>
      <c r="N131" s="229" t="s">
        <v>47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138</v>
      </c>
      <c r="AT131" s="232" t="s">
        <v>133</v>
      </c>
      <c r="AU131" s="232" t="s">
        <v>21</v>
      </c>
      <c r="AY131" s="17" t="s">
        <v>131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90</v>
      </c>
      <c r="BK131" s="233">
        <f>ROUND(I131*H131,2)</f>
        <v>0</v>
      </c>
      <c r="BL131" s="17" t="s">
        <v>138</v>
      </c>
      <c r="BM131" s="232" t="s">
        <v>152</v>
      </c>
    </row>
    <row r="132" spans="1:51" s="13" customFormat="1" ht="12">
      <c r="A132" s="13"/>
      <c r="B132" s="244"/>
      <c r="C132" s="245"/>
      <c r="D132" s="246" t="s">
        <v>146</v>
      </c>
      <c r="E132" s="247" t="s">
        <v>1</v>
      </c>
      <c r="F132" s="248" t="s">
        <v>153</v>
      </c>
      <c r="G132" s="245"/>
      <c r="H132" s="249">
        <v>4743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146</v>
      </c>
      <c r="AU132" s="255" t="s">
        <v>21</v>
      </c>
      <c r="AV132" s="13" t="s">
        <v>21</v>
      </c>
      <c r="AW132" s="13" t="s">
        <v>38</v>
      </c>
      <c r="AX132" s="13" t="s">
        <v>82</v>
      </c>
      <c r="AY132" s="255" t="s">
        <v>131</v>
      </c>
    </row>
    <row r="133" spans="1:51" s="14" customFormat="1" ht="12">
      <c r="A133" s="14"/>
      <c r="B133" s="256"/>
      <c r="C133" s="257"/>
      <c r="D133" s="246" t="s">
        <v>146</v>
      </c>
      <c r="E133" s="258" t="s">
        <v>1</v>
      </c>
      <c r="F133" s="259" t="s">
        <v>148</v>
      </c>
      <c r="G133" s="257"/>
      <c r="H133" s="260">
        <v>4743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6" t="s">
        <v>146</v>
      </c>
      <c r="AU133" s="266" t="s">
        <v>21</v>
      </c>
      <c r="AV133" s="14" t="s">
        <v>138</v>
      </c>
      <c r="AW133" s="14" t="s">
        <v>38</v>
      </c>
      <c r="AX133" s="14" t="s">
        <v>90</v>
      </c>
      <c r="AY133" s="266" t="s">
        <v>131</v>
      </c>
    </row>
    <row r="134" spans="1:65" s="2" customFormat="1" ht="16.5" customHeight="1">
      <c r="A134" s="39"/>
      <c r="B134" s="40"/>
      <c r="C134" s="221" t="s">
        <v>138</v>
      </c>
      <c r="D134" s="221" t="s">
        <v>133</v>
      </c>
      <c r="E134" s="222" t="s">
        <v>154</v>
      </c>
      <c r="F134" s="223" t="s">
        <v>155</v>
      </c>
      <c r="G134" s="224" t="s">
        <v>156</v>
      </c>
      <c r="H134" s="225">
        <v>1185.75</v>
      </c>
      <c r="I134" s="226"/>
      <c r="J134" s="227">
        <f>ROUND(I134*H134,2)</f>
        <v>0</v>
      </c>
      <c r="K134" s="223" t="s">
        <v>1</v>
      </c>
      <c r="L134" s="45"/>
      <c r="M134" s="228" t="s">
        <v>1</v>
      </c>
      <c r="N134" s="229" t="s">
        <v>47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138</v>
      </c>
      <c r="AT134" s="232" t="s">
        <v>133</v>
      </c>
      <c r="AU134" s="232" t="s">
        <v>21</v>
      </c>
      <c r="AY134" s="17" t="s">
        <v>131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7" t="s">
        <v>90</v>
      </c>
      <c r="BK134" s="233">
        <f>ROUND(I134*H134,2)</f>
        <v>0</v>
      </c>
      <c r="BL134" s="17" t="s">
        <v>138</v>
      </c>
      <c r="BM134" s="232" t="s">
        <v>157</v>
      </c>
    </row>
    <row r="135" spans="1:51" s="15" customFormat="1" ht="12">
      <c r="A135" s="15"/>
      <c r="B135" s="267"/>
      <c r="C135" s="268"/>
      <c r="D135" s="246" t="s">
        <v>146</v>
      </c>
      <c r="E135" s="269" t="s">
        <v>1</v>
      </c>
      <c r="F135" s="270" t="s">
        <v>158</v>
      </c>
      <c r="G135" s="268"/>
      <c r="H135" s="269" t="s">
        <v>1</v>
      </c>
      <c r="I135" s="271"/>
      <c r="J135" s="268"/>
      <c r="K135" s="268"/>
      <c r="L135" s="272"/>
      <c r="M135" s="273"/>
      <c r="N135" s="274"/>
      <c r="O135" s="274"/>
      <c r="P135" s="274"/>
      <c r="Q135" s="274"/>
      <c r="R135" s="274"/>
      <c r="S135" s="274"/>
      <c r="T135" s="27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6" t="s">
        <v>146</v>
      </c>
      <c r="AU135" s="276" t="s">
        <v>21</v>
      </c>
      <c r="AV135" s="15" t="s">
        <v>90</v>
      </c>
      <c r="AW135" s="15" t="s">
        <v>38</v>
      </c>
      <c r="AX135" s="15" t="s">
        <v>82</v>
      </c>
      <c r="AY135" s="276" t="s">
        <v>131</v>
      </c>
    </row>
    <row r="136" spans="1:51" s="13" customFormat="1" ht="12">
      <c r="A136" s="13"/>
      <c r="B136" s="244"/>
      <c r="C136" s="245"/>
      <c r="D136" s="246" t="s">
        <v>146</v>
      </c>
      <c r="E136" s="247" t="s">
        <v>1</v>
      </c>
      <c r="F136" s="248" t="s">
        <v>159</v>
      </c>
      <c r="G136" s="245"/>
      <c r="H136" s="249">
        <v>1185.75</v>
      </c>
      <c r="I136" s="250"/>
      <c r="J136" s="245"/>
      <c r="K136" s="245"/>
      <c r="L136" s="251"/>
      <c r="M136" s="252"/>
      <c r="N136" s="253"/>
      <c r="O136" s="253"/>
      <c r="P136" s="253"/>
      <c r="Q136" s="253"/>
      <c r="R136" s="253"/>
      <c r="S136" s="253"/>
      <c r="T136" s="25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5" t="s">
        <v>146</v>
      </c>
      <c r="AU136" s="255" t="s">
        <v>21</v>
      </c>
      <c r="AV136" s="13" t="s">
        <v>21</v>
      </c>
      <c r="AW136" s="13" t="s">
        <v>38</v>
      </c>
      <c r="AX136" s="13" t="s">
        <v>82</v>
      </c>
      <c r="AY136" s="255" t="s">
        <v>131</v>
      </c>
    </row>
    <row r="137" spans="1:51" s="14" customFormat="1" ht="12">
      <c r="A137" s="14"/>
      <c r="B137" s="256"/>
      <c r="C137" s="257"/>
      <c r="D137" s="246" t="s">
        <v>146</v>
      </c>
      <c r="E137" s="258" t="s">
        <v>1</v>
      </c>
      <c r="F137" s="259" t="s">
        <v>148</v>
      </c>
      <c r="G137" s="257"/>
      <c r="H137" s="260">
        <v>1185.75</v>
      </c>
      <c r="I137" s="261"/>
      <c r="J137" s="257"/>
      <c r="K137" s="257"/>
      <c r="L137" s="262"/>
      <c r="M137" s="263"/>
      <c r="N137" s="264"/>
      <c r="O137" s="264"/>
      <c r="P137" s="264"/>
      <c r="Q137" s="264"/>
      <c r="R137" s="264"/>
      <c r="S137" s="264"/>
      <c r="T137" s="26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6" t="s">
        <v>146</v>
      </c>
      <c r="AU137" s="266" t="s">
        <v>21</v>
      </c>
      <c r="AV137" s="14" t="s">
        <v>138</v>
      </c>
      <c r="AW137" s="14" t="s">
        <v>38</v>
      </c>
      <c r="AX137" s="14" t="s">
        <v>90</v>
      </c>
      <c r="AY137" s="266" t="s">
        <v>131</v>
      </c>
    </row>
    <row r="138" spans="1:65" s="2" customFormat="1" ht="16.5" customHeight="1">
      <c r="A138" s="39"/>
      <c r="B138" s="40"/>
      <c r="C138" s="221" t="s">
        <v>160</v>
      </c>
      <c r="D138" s="221" t="s">
        <v>133</v>
      </c>
      <c r="E138" s="222" t="s">
        <v>161</v>
      </c>
      <c r="F138" s="223" t="s">
        <v>162</v>
      </c>
      <c r="G138" s="224" t="s">
        <v>163</v>
      </c>
      <c r="H138" s="225">
        <v>0.474</v>
      </c>
      <c r="I138" s="226"/>
      <c r="J138" s="227">
        <f>ROUND(I138*H138,2)</f>
        <v>0</v>
      </c>
      <c r="K138" s="223" t="s">
        <v>137</v>
      </c>
      <c r="L138" s="45"/>
      <c r="M138" s="228" t="s">
        <v>1</v>
      </c>
      <c r="N138" s="229" t="s">
        <v>47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138</v>
      </c>
      <c r="AT138" s="232" t="s">
        <v>133</v>
      </c>
      <c r="AU138" s="232" t="s">
        <v>21</v>
      </c>
      <c r="AY138" s="17" t="s">
        <v>131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7" t="s">
        <v>90</v>
      </c>
      <c r="BK138" s="233">
        <f>ROUND(I138*H138,2)</f>
        <v>0</v>
      </c>
      <c r="BL138" s="17" t="s">
        <v>138</v>
      </c>
      <c r="BM138" s="232" t="s">
        <v>164</v>
      </c>
    </row>
    <row r="139" spans="1:51" s="13" customFormat="1" ht="12">
      <c r="A139" s="13"/>
      <c r="B139" s="244"/>
      <c r="C139" s="245"/>
      <c r="D139" s="246" t="s">
        <v>146</v>
      </c>
      <c r="E139" s="247" t="s">
        <v>1</v>
      </c>
      <c r="F139" s="248" t="s">
        <v>165</v>
      </c>
      <c r="G139" s="245"/>
      <c r="H139" s="249">
        <v>0.474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146</v>
      </c>
      <c r="AU139" s="255" t="s">
        <v>21</v>
      </c>
      <c r="AV139" s="13" t="s">
        <v>21</v>
      </c>
      <c r="AW139" s="13" t="s">
        <v>38</v>
      </c>
      <c r="AX139" s="13" t="s">
        <v>82</v>
      </c>
      <c r="AY139" s="255" t="s">
        <v>131</v>
      </c>
    </row>
    <row r="140" spans="1:51" s="14" customFormat="1" ht="12">
      <c r="A140" s="14"/>
      <c r="B140" s="256"/>
      <c r="C140" s="257"/>
      <c r="D140" s="246" t="s">
        <v>146</v>
      </c>
      <c r="E140" s="258" t="s">
        <v>1</v>
      </c>
      <c r="F140" s="259" t="s">
        <v>148</v>
      </c>
      <c r="G140" s="257"/>
      <c r="H140" s="260">
        <v>0.474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146</v>
      </c>
      <c r="AU140" s="266" t="s">
        <v>21</v>
      </c>
      <c r="AV140" s="14" t="s">
        <v>138</v>
      </c>
      <c r="AW140" s="14" t="s">
        <v>38</v>
      </c>
      <c r="AX140" s="14" t="s">
        <v>90</v>
      </c>
      <c r="AY140" s="266" t="s">
        <v>131</v>
      </c>
    </row>
    <row r="141" spans="1:65" s="2" customFormat="1" ht="16.5" customHeight="1">
      <c r="A141" s="39"/>
      <c r="B141" s="40"/>
      <c r="C141" s="234" t="s">
        <v>166</v>
      </c>
      <c r="D141" s="234" t="s">
        <v>140</v>
      </c>
      <c r="E141" s="235" t="s">
        <v>167</v>
      </c>
      <c r="F141" s="236" t="s">
        <v>168</v>
      </c>
      <c r="G141" s="237" t="s">
        <v>156</v>
      </c>
      <c r="H141" s="238">
        <v>0.047</v>
      </c>
      <c r="I141" s="239"/>
      <c r="J141" s="240">
        <f>ROUND(I141*H141,2)</f>
        <v>0</v>
      </c>
      <c r="K141" s="236" t="s">
        <v>137</v>
      </c>
      <c r="L141" s="241"/>
      <c r="M141" s="242" t="s">
        <v>1</v>
      </c>
      <c r="N141" s="243" t="s">
        <v>47</v>
      </c>
      <c r="O141" s="92"/>
      <c r="P141" s="230">
        <f>O141*H141</f>
        <v>0</v>
      </c>
      <c r="Q141" s="230">
        <v>0.21</v>
      </c>
      <c r="R141" s="230">
        <f>Q141*H141</f>
        <v>0.00987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144</v>
      </c>
      <c r="AT141" s="232" t="s">
        <v>140</v>
      </c>
      <c r="AU141" s="232" t="s">
        <v>21</v>
      </c>
      <c r="AY141" s="17" t="s">
        <v>131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7" t="s">
        <v>90</v>
      </c>
      <c r="BK141" s="233">
        <f>ROUND(I141*H141,2)</f>
        <v>0</v>
      </c>
      <c r="BL141" s="17" t="s">
        <v>138</v>
      </c>
      <c r="BM141" s="232" t="s">
        <v>169</v>
      </c>
    </row>
    <row r="142" spans="1:51" s="13" customFormat="1" ht="12">
      <c r="A142" s="13"/>
      <c r="B142" s="244"/>
      <c r="C142" s="245"/>
      <c r="D142" s="246" t="s">
        <v>146</v>
      </c>
      <c r="E142" s="247" t="s">
        <v>1</v>
      </c>
      <c r="F142" s="248" t="s">
        <v>170</v>
      </c>
      <c r="G142" s="245"/>
      <c r="H142" s="249">
        <v>0.047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146</v>
      </c>
      <c r="AU142" s="255" t="s">
        <v>21</v>
      </c>
      <c r="AV142" s="13" t="s">
        <v>21</v>
      </c>
      <c r="AW142" s="13" t="s">
        <v>38</v>
      </c>
      <c r="AX142" s="13" t="s">
        <v>82</v>
      </c>
      <c r="AY142" s="255" t="s">
        <v>131</v>
      </c>
    </row>
    <row r="143" spans="1:51" s="14" customFormat="1" ht="12">
      <c r="A143" s="14"/>
      <c r="B143" s="256"/>
      <c r="C143" s="257"/>
      <c r="D143" s="246" t="s">
        <v>146</v>
      </c>
      <c r="E143" s="258" t="s">
        <v>1</v>
      </c>
      <c r="F143" s="259" t="s">
        <v>148</v>
      </c>
      <c r="G143" s="257"/>
      <c r="H143" s="260">
        <v>0.047</v>
      </c>
      <c r="I143" s="261"/>
      <c r="J143" s="257"/>
      <c r="K143" s="257"/>
      <c r="L143" s="262"/>
      <c r="M143" s="263"/>
      <c r="N143" s="264"/>
      <c r="O143" s="264"/>
      <c r="P143" s="264"/>
      <c r="Q143" s="264"/>
      <c r="R143" s="264"/>
      <c r="S143" s="264"/>
      <c r="T143" s="26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6" t="s">
        <v>146</v>
      </c>
      <c r="AU143" s="266" t="s">
        <v>21</v>
      </c>
      <c r="AV143" s="14" t="s">
        <v>138</v>
      </c>
      <c r="AW143" s="14" t="s">
        <v>38</v>
      </c>
      <c r="AX143" s="14" t="s">
        <v>90</v>
      </c>
      <c r="AY143" s="266" t="s">
        <v>131</v>
      </c>
    </row>
    <row r="144" spans="1:65" s="2" customFormat="1" ht="16.5" customHeight="1">
      <c r="A144" s="39"/>
      <c r="B144" s="40"/>
      <c r="C144" s="221" t="s">
        <v>171</v>
      </c>
      <c r="D144" s="221" t="s">
        <v>133</v>
      </c>
      <c r="E144" s="222" t="s">
        <v>172</v>
      </c>
      <c r="F144" s="223" t="s">
        <v>173</v>
      </c>
      <c r="G144" s="224" t="s">
        <v>136</v>
      </c>
      <c r="H144" s="225">
        <v>4743</v>
      </c>
      <c r="I144" s="226"/>
      <c r="J144" s="227">
        <f>ROUND(I144*H144,2)</f>
        <v>0</v>
      </c>
      <c r="K144" s="223" t="s">
        <v>137</v>
      </c>
      <c r="L144" s="45"/>
      <c r="M144" s="228" t="s">
        <v>1</v>
      </c>
      <c r="N144" s="229" t="s">
        <v>47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138</v>
      </c>
      <c r="AT144" s="232" t="s">
        <v>133</v>
      </c>
      <c r="AU144" s="232" t="s">
        <v>21</v>
      </c>
      <c r="AY144" s="17" t="s">
        <v>131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7" t="s">
        <v>90</v>
      </c>
      <c r="BK144" s="233">
        <f>ROUND(I144*H144,2)</f>
        <v>0</v>
      </c>
      <c r="BL144" s="17" t="s">
        <v>138</v>
      </c>
      <c r="BM144" s="232" t="s">
        <v>174</v>
      </c>
    </row>
    <row r="145" spans="1:51" s="13" customFormat="1" ht="12">
      <c r="A145" s="13"/>
      <c r="B145" s="244"/>
      <c r="C145" s="245"/>
      <c r="D145" s="246" t="s">
        <v>146</v>
      </c>
      <c r="E145" s="247" t="s">
        <v>1</v>
      </c>
      <c r="F145" s="248" t="s">
        <v>153</v>
      </c>
      <c r="G145" s="245"/>
      <c r="H145" s="249">
        <v>4743</v>
      </c>
      <c r="I145" s="250"/>
      <c r="J145" s="245"/>
      <c r="K145" s="245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146</v>
      </c>
      <c r="AU145" s="255" t="s">
        <v>21</v>
      </c>
      <c r="AV145" s="13" t="s">
        <v>21</v>
      </c>
      <c r="AW145" s="13" t="s">
        <v>38</v>
      </c>
      <c r="AX145" s="13" t="s">
        <v>82</v>
      </c>
      <c r="AY145" s="255" t="s">
        <v>131</v>
      </c>
    </row>
    <row r="146" spans="1:51" s="14" customFormat="1" ht="12">
      <c r="A146" s="14"/>
      <c r="B146" s="256"/>
      <c r="C146" s="257"/>
      <c r="D146" s="246" t="s">
        <v>146</v>
      </c>
      <c r="E146" s="258" t="s">
        <v>1</v>
      </c>
      <c r="F146" s="259" t="s">
        <v>148</v>
      </c>
      <c r="G146" s="257"/>
      <c r="H146" s="260">
        <v>4743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6" t="s">
        <v>146</v>
      </c>
      <c r="AU146" s="266" t="s">
        <v>21</v>
      </c>
      <c r="AV146" s="14" t="s">
        <v>138</v>
      </c>
      <c r="AW146" s="14" t="s">
        <v>38</v>
      </c>
      <c r="AX146" s="14" t="s">
        <v>90</v>
      </c>
      <c r="AY146" s="266" t="s">
        <v>131</v>
      </c>
    </row>
    <row r="147" spans="1:65" s="2" customFormat="1" ht="16.5" customHeight="1">
      <c r="A147" s="39"/>
      <c r="B147" s="40"/>
      <c r="C147" s="221" t="s">
        <v>144</v>
      </c>
      <c r="D147" s="221" t="s">
        <v>133</v>
      </c>
      <c r="E147" s="222" t="s">
        <v>175</v>
      </c>
      <c r="F147" s="223" t="s">
        <v>176</v>
      </c>
      <c r="G147" s="224" t="s">
        <v>136</v>
      </c>
      <c r="H147" s="225">
        <v>4743</v>
      </c>
      <c r="I147" s="226"/>
      <c r="J147" s="227">
        <f>ROUND(I147*H147,2)</f>
        <v>0</v>
      </c>
      <c r="K147" s="223" t="s">
        <v>137</v>
      </c>
      <c r="L147" s="45"/>
      <c r="M147" s="228" t="s">
        <v>1</v>
      </c>
      <c r="N147" s="229" t="s">
        <v>47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138</v>
      </c>
      <c r="AT147" s="232" t="s">
        <v>133</v>
      </c>
      <c r="AU147" s="232" t="s">
        <v>21</v>
      </c>
      <c r="AY147" s="17" t="s">
        <v>131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90</v>
      </c>
      <c r="BK147" s="233">
        <f>ROUND(I147*H147,2)</f>
        <v>0</v>
      </c>
      <c r="BL147" s="17" t="s">
        <v>138</v>
      </c>
      <c r="BM147" s="232" t="s">
        <v>177</v>
      </c>
    </row>
    <row r="148" spans="1:51" s="13" customFormat="1" ht="12">
      <c r="A148" s="13"/>
      <c r="B148" s="244"/>
      <c r="C148" s="245"/>
      <c r="D148" s="246" t="s">
        <v>146</v>
      </c>
      <c r="E148" s="247" t="s">
        <v>1</v>
      </c>
      <c r="F148" s="248" t="s">
        <v>153</v>
      </c>
      <c r="G148" s="245"/>
      <c r="H148" s="249">
        <v>4743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146</v>
      </c>
      <c r="AU148" s="255" t="s">
        <v>21</v>
      </c>
      <c r="AV148" s="13" t="s">
        <v>21</v>
      </c>
      <c r="AW148" s="13" t="s">
        <v>38</v>
      </c>
      <c r="AX148" s="13" t="s">
        <v>82</v>
      </c>
      <c r="AY148" s="255" t="s">
        <v>131</v>
      </c>
    </row>
    <row r="149" spans="1:51" s="14" customFormat="1" ht="12">
      <c r="A149" s="14"/>
      <c r="B149" s="256"/>
      <c r="C149" s="257"/>
      <c r="D149" s="246" t="s">
        <v>146</v>
      </c>
      <c r="E149" s="258" t="s">
        <v>1</v>
      </c>
      <c r="F149" s="259" t="s">
        <v>148</v>
      </c>
      <c r="G149" s="257"/>
      <c r="H149" s="260">
        <v>4743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146</v>
      </c>
      <c r="AU149" s="266" t="s">
        <v>21</v>
      </c>
      <c r="AV149" s="14" t="s">
        <v>138</v>
      </c>
      <c r="AW149" s="14" t="s">
        <v>38</v>
      </c>
      <c r="AX149" s="14" t="s">
        <v>90</v>
      </c>
      <c r="AY149" s="266" t="s">
        <v>131</v>
      </c>
    </row>
    <row r="150" spans="1:65" s="2" customFormat="1" ht="16.5" customHeight="1">
      <c r="A150" s="39"/>
      <c r="B150" s="40"/>
      <c r="C150" s="221" t="s">
        <v>178</v>
      </c>
      <c r="D150" s="221" t="s">
        <v>133</v>
      </c>
      <c r="E150" s="222" t="s">
        <v>179</v>
      </c>
      <c r="F150" s="223" t="s">
        <v>180</v>
      </c>
      <c r="G150" s="224" t="s">
        <v>181</v>
      </c>
      <c r="H150" s="225">
        <v>0.474</v>
      </c>
      <c r="I150" s="226"/>
      <c r="J150" s="227">
        <f>ROUND(I150*H150,2)</f>
        <v>0</v>
      </c>
      <c r="K150" s="223" t="s">
        <v>137</v>
      </c>
      <c r="L150" s="45"/>
      <c r="M150" s="228" t="s">
        <v>1</v>
      </c>
      <c r="N150" s="229" t="s">
        <v>47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138</v>
      </c>
      <c r="AT150" s="232" t="s">
        <v>133</v>
      </c>
      <c r="AU150" s="232" t="s">
        <v>21</v>
      </c>
      <c r="AY150" s="17" t="s">
        <v>131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7" t="s">
        <v>90</v>
      </c>
      <c r="BK150" s="233">
        <f>ROUND(I150*H150,2)</f>
        <v>0</v>
      </c>
      <c r="BL150" s="17" t="s">
        <v>138</v>
      </c>
      <c r="BM150" s="232" t="s">
        <v>182</v>
      </c>
    </row>
    <row r="151" spans="1:51" s="13" customFormat="1" ht="12">
      <c r="A151" s="13"/>
      <c r="B151" s="244"/>
      <c r="C151" s="245"/>
      <c r="D151" s="246" t="s">
        <v>146</v>
      </c>
      <c r="E151" s="247" t="s">
        <v>1</v>
      </c>
      <c r="F151" s="248" t="s">
        <v>183</v>
      </c>
      <c r="G151" s="245"/>
      <c r="H151" s="249">
        <v>0.474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146</v>
      </c>
      <c r="AU151" s="255" t="s">
        <v>21</v>
      </c>
      <c r="AV151" s="13" t="s">
        <v>21</v>
      </c>
      <c r="AW151" s="13" t="s">
        <v>38</v>
      </c>
      <c r="AX151" s="13" t="s">
        <v>82</v>
      </c>
      <c r="AY151" s="255" t="s">
        <v>131</v>
      </c>
    </row>
    <row r="152" spans="1:51" s="14" customFormat="1" ht="12">
      <c r="A152" s="14"/>
      <c r="B152" s="256"/>
      <c r="C152" s="257"/>
      <c r="D152" s="246" t="s">
        <v>146</v>
      </c>
      <c r="E152" s="258" t="s">
        <v>1</v>
      </c>
      <c r="F152" s="259" t="s">
        <v>148</v>
      </c>
      <c r="G152" s="257"/>
      <c r="H152" s="260">
        <v>0.474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146</v>
      </c>
      <c r="AU152" s="266" t="s">
        <v>21</v>
      </c>
      <c r="AV152" s="14" t="s">
        <v>138</v>
      </c>
      <c r="AW152" s="14" t="s">
        <v>38</v>
      </c>
      <c r="AX152" s="14" t="s">
        <v>90</v>
      </c>
      <c r="AY152" s="266" t="s">
        <v>131</v>
      </c>
    </row>
    <row r="153" spans="1:63" s="12" customFormat="1" ht="25.9" customHeight="1">
      <c r="A153" s="12"/>
      <c r="B153" s="205"/>
      <c r="C153" s="206"/>
      <c r="D153" s="207" t="s">
        <v>81</v>
      </c>
      <c r="E153" s="208" t="s">
        <v>184</v>
      </c>
      <c r="F153" s="208" t="s">
        <v>185</v>
      </c>
      <c r="G153" s="206"/>
      <c r="H153" s="206"/>
      <c r="I153" s="209"/>
      <c r="J153" s="210">
        <f>BK153</f>
        <v>0</v>
      </c>
      <c r="K153" s="206"/>
      <c r="L153" s="211"/>
      <c r="M153" s="212"/>
      <c r="N153" s="213"/>
      <c r="O153" s="213"/>
      <c r="P153" s="214">
        <f>P154+P169+P183+P210+P214+P225</f>
        <v>0</v>
      </c>
      <c r="Q153" s="213"/>
      <c r="R153" s="214">
        <f>R154+R169+R183+R210+R214+R225</f>
        <v>798.25476</v>
      </c>
      <c r="S153" s="213"/>
      <c r="T153" s="215">
        <f>T154+T169+T183+T210+T214+T225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6" t="s">
        <v>21</v>
      </c>
      <c r="AT153" s="217" t="s">
        <v>81</v>
      </c>
      <c r="AU153" s="217" t="s">
        <v>82</v>
      </c>
      <c r="AY153" s="216" t="s">
        <v>131</v>
      </c>
      <c r="BK153" s="218">
        <f>BK154+BK169+BK183+BK210+BK214+BK225</f>
        <v>0</v>
      </c>
    </row>
    <row r="154" spans="1:63" s="12" customFormat="1" ht="22.8" customHeight="1">
      <c r="A154" s="12"/>
      <c r="B154" s="205"/>
      <c r="C154" s="206"/>
      <c r="D154" s="207" t="s">
        <v>81</v>
      </c>
      <c r="E154" s="219" t="s">
        <v>186</v>
      </c>
      <c r="F154" s="219" t="s">
        <v>187</v>
      </c>
      <c r="G154" s="206"/>
      <c r="H154" s="206"/>
      <c r="I154" s="209"/>
      <c r="J154" s="220">
        <f>BK154</f>
        <v>0</v>
      </c>
      <c r="K154" s="206"/>
      <c r="L154" s="211"/>
      <c r="M154" s="212"/>
      <c r="N154" s="213"/>
      <c r="O154" s="213"/>
      <c r="P154" s="214">
        <f>SUM(P155:P168)</f>
        <v>0</v>
      </c>
      <c r="Q154" s="213"/>
      <c r="R154" s="214">
        <f>SUM(R155:R168)</f>
        <v>1.0678</v>
      </c>
      <c r="S154" s="213"/>
      <c r="T154" s="215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6" t="s">
        <v>21</v>
      </c>
      <c r="AT154" s="217" t="s">
        <v>81</v>
      </c>
      <c r="AU154" s="217" t="s">
        <v>90</v>
      </c>
      <c r="AY154" s="216" t="s">
        <v>131</v>
      </c>
      <c r="BK154" s="218">
        <f>SUM(BK155:BK168)</f>
        <v>0</v>
      </c>
    </row>
    <row r="155" spans="1:65" s="2" customFormat="1" ht="16.5" customHeight="1">
      <c r="A155" s="39"/>
      <c r="B155" s="40"/>
      <c r="C155" s="221" t="s">
        <v>188</v>
      </c>
      <c r="D155" s="221" t="s">
        <v>133</v>
      </c>
      <c r="E155" s="222" t="s">
        <v>189</v>
      </c>
      <c r="F155" s="223" t="s">
        <v>190</v>
      </c>
      <c r="G155" s="224" t="s">
        <v>136</v>
      </c>
      <c r="H155" s="225">
        <v>792</v>
      </c>
      <c r="I155" s="226"/>
      <c r="J155" s="227">
        <f>ROUND(I155*H155,2)</f>
        <v>0</v>
      </c>
      <c r="K155" s="223" t="s">
        <v>1</v>
      </c>
      <c r="L155" s="45"/>
      <c r="M155" s="228" t="s">
        <v>1</v>
      </c>
      <c r="N155" s="229" t="s">
        <v>47</v>
      </c>
      <c r="O155" s="92"/>
      <c r="P155" s="230">
        <f>O155*H155</f>
        <v>0</v>
      </c>
      <c r="Q155" s="230">
        <v>0.001</v>
      </c>
      <c r="R155" s="230">
        <f>Q155*H155</f>
        <v>0.792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191</v>
      </c>
      <c r="AT155" s="232" t="s">
        <v>133</v>
      </c>
      <c r="AU155" s="232" t="s">
        <v>21</v>
      </c>
      <c r="AY155" s="17" t="s">
        <v>131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7" t="s">
        <v>90</v>
      </c>
      <c r="BK155" s="233">
        <f>ROUND(I155*H155,2)</f>
        <v>0</v>
      </c>
      <c r="BL155" s="17" t="s">
        <v>191</v>
      </c>
      <c r="BM155" s="232" t="s">
        <v>192</v>
      </c>
    </row>
    <row r="156" spans="1:51" s="15" customFormat="1" ht="12">
      <c r="A156" s="15"/>
      <c r="B156" s="267"/>
      <c r="C156" s="268"/>
      <c r="D156" s="246" t="s">
        <v>146</v>
      </c>
      <c r="E156" s="269" t="s">
        <v>1</v>
      </c>
      <c r="F156" s="270" t="s">
        <v>193</v>
      </c>
      <c r="G156" s="268"/>
      <c r="H156" s="269" t="s">
        <v>1</v>
      </c>
      <c r="I156" s="271"/>
      <c r="J156" s="268"/>
      <c r="K156" s="268"/>
      <c r="L156" s="272"/>
      <c r="M156" s="273"/>
      <c r="N156" s="274"/>
      <c r="O156" s="274"/>
      <c r="P156" s="274"/>
      <c r="Q156" s="274"/>
      <c r="R156" s="274"/>
      <c r="S156" s="274"/>
      <c r="T156" s="27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6" t="s">
        <v>146</v>
      </c>
      <c r="AU156" s="276" t="s">
        <v>21</v>
      </c>
      <c r="AV156" s="15" t="s">
        <v>90</v>
      </c>
      <c r="AW156" s="15" t="s">
        <v>38</v>
      </c>
      <c r="AX156" s="15" t="s">
        <v>82</v>
      </c>
      <c r="AY156" s="276" t="s">
        <v>131</v>
      </c>
    </row>
    <row r="157" spans="1:51" s="13" customFormat="1" ht="12">
      <c r="A157" s="13"/>
      <c r="B157" s="244"/>
      <c r="C157" s="245"/>
      <c r="D157" s="246" t="s">
        <v>146</v>
      </c>
      <c r="E157" s="247" t="s">
        <v>1</v>
      </c>
      <c r="F157" s="248" t="s">
        <v>82</v>
      </c>
      <c r="G157" s="245"/>
      <c r="H157" s="249">
        <v>0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146</v>
      </c>
      <c r="AU157" s="255" t="s">
        <v>21</v>
      </c>
      <c r="AV157" s="13" t="s">
        <v>21</v>
      </c>
      <c r="AW157" s="13" t="s">
        <v>38</v>
      </c>
      <c r="AX157" s="13" t="s">
        <v>82</v>
      </c>
      <c r="AY157" s="255" t="s">
        <v>131</v>
      </c>
    </row>
    <row r="158" spans="1:51" s="15" customFormat="1" ht="12">
      <c r="A158" s="15"/>
      <c r="B158" s="267"/>
      <c r="C158" s="268"/>
      <c r="D158" s="246" t="s">
        <v>146</v>
      </c>
      <c r="E158" s="269" t="s">
        <v>1</v>
      </c>
      <c r="F158" s="270" t="s">
        <v>194</v>
      </c>
      <c r="G158" s="268"/>
      <c r="H158" s="269" t="s">
        <v>1</v>
      </c>
      <c r="I158" s="271"/>
      <c r="J158" s="268"/>
      <c r="K158" s="268"/>
      <c r="L158" s="272"/>
      <c r="M158" s="273"/>
      <c r="N158" s="274"/>
      <c r="O158" s="274"/>
      <c r="P158" s="274"/>
      <c r="Q158" s="274"/>
      <c r="R158" s="274"/>
      <c r="S158" s="274"/>
      <c r="T158" s="27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6" t="s">
        <v>146</v>
      </c>
      <c r="AU158" s="276" t="s">
        <v>21</v>
      </c>
      <c r="AV158" s="15" t="s">
        <v>90</v>
      </c>
      <c r="AW158" s="15" t="s">
        <v>38</v>
      </c>
      <c r="AX158" s="15" t="s">
        <v>82</v>
      </c>
      <c r="AY158" s="276" t="s">
        <v>131</v>
      </c>
    </row>
    <row r="159" spans="1:51" s="13" customFormat="1" ht="12">
      <c r="A159" s="13"/>
      <c r="B159" s="244"/>
      <c r="C159" s="245"/>
      <c r="D159" s="246" t="s">
        <v>146</v>
      </c>
      <c r="E159" s="247" t="s">
        <v>1</v>
      </c>
      <c r="F159" s="248" t="s">
        <v>195</v>
      </c>
      <c r="G159" s="245"/>
      <c r="H159" s="249">
        <v>792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146</v>
      </c>
      <c r="AU159" s="255" t="s">
        <v>21</v>
      </c>
      <c r="AV159" s="13" t="s">
        <v>21</v>
      </c>
      <c r="AW159" s="13" t="s">
        <v>38</v>
      </c>
      <c r="AX159" s="13" t="s">
        <v>82</v>
      </c>
      <c r="AY159" s="255" t="s">
        <v>131</v>
      </c>
    </row>
    <row r="160" spans="1:51" s="14" customFormat="1" ht="12">
      <c r="A160" s="14"/>
      <c r="B160" s="256"/>
      <c r="C160" s="257"/>
      <c r="D160" s="246" t="s">
        <v>146</v>
      </c>
      <c r="E160" s="258" t="s">
        <v>1</v>
      </c>
      <c r="F160" s="259" t="s">
        <v>148</v>
      </c>
      <c r="G160" s="257"/>
      <c r="H160" s="260">
        <v>792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6" t="s">
        <v>146</v>
      </c>
      <c r="AU160" s="266" t="s">
        <v>21</v>
      </c>
      <c r="AV160" s="14" t="s">
        <v>138</v>
      </c>
      <c r="AW160" s="14" t="s">
        <v>38</v>
      </c>
      <c r="AX160" s="14" t="s">
        <v>90</v>
      </c>
      <c r="AY160" s="266" t="s">
        <v>131</v>
      </c>
    </row>
    <row r="161" spans="1:65" s="2" customFormat="1" ht="16.5" customHeight="1">
      <c r="A161" s="39"/>
      <c r="B161" s="40"/>
      <c r="C161" s="234" t="s">
        <v>196</v>
      </c>
      <c r="D161" s="234" t="s">
        <v>140</v>
      </c>
      <c r="E161" s="235" t="s">
        <v>197</v>
      </c>
      <c r="F161" s="236" t="s">
        <v>198</v>
      </c>
      <c r="G161" s="237" t="s">
        <v>136</v>
      </c>
      <c r="H161" s="238">
        <v>792</v>
      </c>
      <c r="I161" s="239"/>
      <c r="J161" s="240">
        <f>ROUND(I161*H161,2)</f>
        <v>0</v>
      </c>
      <c r="K161" s="236" t="s">
        <v>1</v>
      </c>
      <c r="L161" s="241"/>
      <c r="M161" s="242" t="s">
        <v>1</v>
      </c>
      <c r="N161" s="243" t="s">
        <v>47</v>
      </c>
      <c r="O161" s="92"/>
      <c r="P161" s="230">
        <f>O161*H161</f>
        <v>0</v>
      </c>
      <c r="Q161" s="230">
        <v>0.00015</v>
      </c>
      <c r="R161" s="230">
        <f>Q161*H161</f>
        <v>0.11879999999999999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199</v>
      </c>
      <c r="AT161" s="232" t="s">
        <v>140</v>
      </c>
      <c r="AU161" s="232" t="s">
        <v>21</v>
      </c>
      <c r="AY161" s="17" t="s">
        <v>131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7" t="s">
        <v>90</v>
      </c>
      <c r="BK161" s="233">
        <f>ROUND(I161*H161,2)</f>
        <v>0</v>
      </c>
      <c r="BL161" s="17" t="s">
        <v>191</v>
      </c>
      <c r="BM161" s="232" t="s">
        <v>200</v>
      </c>
    </row>
    <row r="162" spans="1:65" s="2" customFormat="1" ht="16.5" customHeight="1">
      <c r="A162" s="39"/>
      <c r="B162" s="40"/>
      <c r="C162" s="234" t="s">
        <v>201</v>
      </c>
      <c r="D162" s="234" t="s">
        <v>140</v>
      </c>
      <c r="E162" s="235" t="s">
        <v>202</v>
      </c>
      <c r="F162" s="236" t="s">
        <v>203</v>
      </c>
      <c r="G162" s="237" t="s">
        <v>204</v>
      </c>
      <c r="H162" s="238">
        <v>1</v>
      </c>
      <c r="I162" s="239"/>
      <c r="J162" s="240">
        <f>ROUND(I162*H162,2)</f>
        <v>0</v>
      </c>
      <c r="K162" s="236" t="s">
        <v>1</v>
      </c>
      <c r="L162" s="241"/>
      <c r="M162" s="242" t="s">
        <v>1</v>
      </c>
      <c r="N162" s="243" t="s">
        <v>47</v>
      </c>
      <c r="O162" s="92"/>
      <c r="P162" s="230">
        <f>O162*H162</f>
        <v>0</v>
      </c>
      <c r="Q162" s="230">
        <v>0.05</v>
      </c>
      <c r="R162" s="230">
        <f>Q162*H162</f>
        <v>0.05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199</v>
      </c>
      <c r="AT162" s="232" t="s">
        <v>140</v>
      </c>
      <c r="AU162" s="232" t="s">
        <v>21</v>
      </c>
      <c r="AY162" s="17" t="s">
        <v>131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7" t="s">
        <v>90</v>
      </c>
      <c r="BK162" s="233">
        <f>ROUND(I162*H162,2)</f>
        <v>0</v>
      </c>
      <c r="BL162" s="17" t="s">
        <v>191</v>
      </c>
      <c r="BM162" s="232" t="s">
        <v>205</v>
      </c>
    </row>
    <row r="163" spans="1:65" s="2" customFormat="1" ht="16.5" customHeight="1">
      <c r="A163" s="39"/>
      <c r="B163" s="40"/>
      <c r="C163" s="221" t="s">
        <v>206</v>
      </c>
      <c r="D163" s="221" t="s">
        <v>133</v>
      </c>
      <c r="E163" s="222" t="s">
        <v>207</v>
      </c>
      <c r="F163" s="223" t="s">
        <v>208</v>
      </c>
      <c r="G163" s="224" t="s">
        <v>143</v>
      </c>
      <c r="H163" s="225">
        <v>100</v>
      </c>
      <c r="I163" s="226"/>
      <c r="J163" s="227">
        <f>ROUND(I163*H163,2)</f>
        <v>0</v>
      </c>
      <c r="K163" s="223" t="s">
        <v>137</v>
      </c>
      <c r="L163" s="45"/>
      <c r="M163" s="228" t="s">
        <v>1</v>
      </c>
      <c r="N163" s="229" t="s">
        <v>47</v>
      </c>
      <c r="O163" s="92"/>
      <c r="P163" s="230">
        <f>O163*H163</f>
        <v>0</v>
      </c>
      <c r="Q163" s="230">
        <v>7E-05</v>
      </c>
      <c r="R163" s="230">
        <f>Q163*H163</f>
        <v>0.006999999999999999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191</v>
      </c>
      <c r="AT163" s="232" t="s">
        <v>133</v>
      </c>
      <c r="AU163" s="232" t="s">
        <v>21</v>
      </c>
      <c r="AY163" s="17" t="s">
        <v>131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7" t="s">
        <v>90</v>
      </c>
      <c r="BK163" s="233">
        <f>ROUND(I163*H163,2)</f>
        <v>0</v>
      </c>
      <c r="BL163" s="17" t="s">
        <v>191</v>
      </c>
      <c r="BM163" s="232" t="s">
        <v>209</v>
      </c>
    </row>
    <row r="164" spans="1:51" s="15" customFormat="1" ht="12">
      <c r="A164" s="15"/>
      <c r="B164" s="267"/>
      <c r="C164" s="268"/>
      <c r="D164" s="246" t="s">
        <v>146</v>
      </c>
      <c r="E164" s="269" t="s">
        <v>1</v>
      </c>
      <c r="F164" s="270" t="s">
        <v>210</v>
      </c>
      <c r="G164" s="268"/>
      <c r="H164" s="269" t="s">
        <v>1</v>
      </c>
      <c r="I164" s="271"/>
      <c r="J164" s="268"/>
      <c r="K164" s="268"/>
      <c r="L164" s="272"/>
      <c r="M164" s="273"/>
      <c r="N164" s="274"/>
      <c r="O164" s="274"/>
      <c r="P164" s="274"/>
      <c r="Q164" s="274"/>
      <c r="R164" s="274"/>
      <c r="S164" s="274"/>
      <c r="T164" s="27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6" t="s">
        <v>146</v>
      </c>
      <c r="AU164" s="276" t="s">
        <v>21</v>
      </c>
      <c r="AV164" s="15" t="s">
        <v>90</v>
      </c>
      <c r="AW164" s="15" t="s">
        <v>38</v>
      </c>
      <c r="AX164" s="15" t="s">
        <v>82</v>
      </c>
      <c r="AY164" s="276" t="s">
        <v>131</v>
      </c>
    </row>
    <row r="165" spans="1:51" s="13" customFormat="1" ht="12">
      <c r="A165" s="13"/>
      <c r="B165" s="244"/>
      <c r="C165" s="245"/>
      <c r="D165" s="246" t="s">
        <v>146</v>
      </c>
      <c r="E165" s="247" t="s">
        <v>1</v>
      </c>
      <c r="F165" s="248" t="s">
        <v>211</v>
      </c>
      <c r="G165" s="245"/>
      <c r="H165" s="249">
        <v>100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146</v>
      </c>
      <c r="AU165" s="255" t="s">
        <v>21</v>
      </c>
      <c r="AV165" s="13" t="s">
        <v>21</v>
      </c>
      <c r="AW165" s="13" t="s">
        <v>38</v>
      </c>
      <c r="AX165" s="13" t="s">
        <v>82</v>
      </c>
      <c r="AY165" s="255" t="s">
        <v>131</v>
      </c>
    </row>
    <row r="166" spans="1:51" s="14" customFormat="1" ht="12">
      <c r="A166" s="14"/>
      <c r="B166" s="256"/>
      <c r="C166" s="257"/>
      <c r="D166" s="246" t="s">
        <v>146</v>
      </c>
      <c r="E166" s="258" t="s">
        <v>1</v>
      </c>
      <c r="F166" s="259" t="s">
        <v>148</v>
      </c>
      <c r="G166" s="257"/>
      <c r="H166" s="260">
        <v>100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6" t="s">
        <v>146</v>
      </c>
      <c r="AU166" s="266" t="s">
        <v>21</v>
      </c>
      <c r="AV166" s="14" t="s">
        <v>138</v>
      </c>
      <c r="AW166" s="14" t="s">
        <v>38</v>
      </c>
      <c r="AX166" s="14" t="s">
        <v>90</v>
      </c>
      <c r="AY166" s="266" t="s">
        <v>131</v>
      </c>
    </row>
    <row r="167" spans="1:65" s="2" customFormat="1" ht="16.5" customHeight="1">
      <c r="A167" s="39"/>
      <c r="B167" s="40"/>
      <c r="C167" s="234" t="s">
        <v>212</v>
      </c>
      <c r="D167" s="234" t="s">
        <v>140</v>
      </c>
      <c r="E167" s="235" t="s">
        <v>213</v>
      </c>
      <c r="F167" s="236" t="s">
        <v>214</v>
      </c>
      <c r="G167" s="237" t="s">
        <v>143</v>
      </c>
      <c r="H167" s="238">
        <v>100</v>
      </c>
      <c r="I167" s="239"/>
      <c r="J167" s="240">
        <f>ROUND(I167*H167,2)</f>
        <v>0</v>
      </c>
      <c r="K167" s="236" t="s">
        <v>1</v>
      </c>
      <c r="L167" s="241"/>
      <c r="M167" s="242" t="s">
        <v>1</v>
      </c>
      <c r="N167" s="243" t="s">
        <v>47</v>
      </c>
      <c r="O167" s="92"/>
      <c r="P167" s="230">
        <f>O167*H167</f>
        <v>0</v>
      </c>
      <c r="Q167" s="230">
        <v>0.001</v>
      </c>
      <c r="R167" s="230">
        <f>Q167*H167</f>
        <v>0.1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199</v>
      </c>
      <c r="AT167" s="232" t="s">
        <v>140</v>
      </c>
      <c r="AU167" s="232" t="s">
        <v>21</v>
      </c>
      <c r="AY167" s="17" t="s">
        <v>131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7" t="s">
        <v>90</v>
      </c>
      <c r="BK167" s="233">
        <f>ROUND(I167*H167,2)</f>
        <v>0</v>
      </c>
      <c r="BL167" s="17" t="s">
        <v>191</v>
      </c>
      <c r="BM167" s="232" t="s">
        <v>215</v>
      </c>
    </row>
    <row r="168" spans="1:65" s="2" customFormat="1" ht="16.5" customHeight="1">
      <c r="A168" s="39"/>
      <c r="B168" s="40"/>
      <c r="C168" s="221" t="s">
        <v>8</v>
      </c>
      <c r="D168" s="221" t="s">
        <v>133</v>
      </c>
      <c r="E168" s="222" t="s">
        <v>216</v>
      </c>
      <c r="F168" s="223" t="s">
        <v>217</v>
      </c>
      <c r="G168" s="224" t="s">
        <v>163</v>
      </c>
      <c r="H168" s="225">
        <v>1.068</v>
      </c>
      <c r="I168" s="226"/>
      <c r="J168" s="227">
        <f>ROUND(I168*H168,2)</f>
        <v>0</v>
      </c>
      <c r="K168" s="223" t="s">
        <v>137</v>
      </c>
      <c r="L168" s="45"/>
      <c r="M168" s="228" t="s">
        <v>1</v>
      </c>
      <c r="N168" s="229" t="s">
        <v>47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191</v>
      </c>
      <c r="AT168" s="232" t="s">
        <v>133</v>
      </c>
      <c r="AU168" s="232" t="s">
        <v>21</v>
      </c>
      <c r="AY168" s="17" t="s">
        <v>131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7" t="s">
        <v>90</v>
      </c>
      <c r="BK168" s="233">
        <f>ROUND(I168*H168,2)</f>
        <v>0</v>
      </c>
      <c r="BL168" s="17" t="s">
        <v>191</v>
      </c>
      <c r="BM168" s="232" t="s">
        <v>218</v>
      </c>
    </row>
    <row r="169" spans="1:63" s="12" customFormat="1" ht="22.8" customHeight="1">
      <c r="A169" s="12"/>
      <c r="B169" s="205"/>
      <c r="C169" s="206"/>
      <c r="D169" s="207" t="s">
        <v>81</v>
      </c>
      <c r="E169" s="219" t="s">
        <v>149</v>
      </c>
      <c r="F169" s="219" t="s">
        <v>219</v>
      </c>
      <c r="G169" s="206"/>
      <c r="H169" s="206"/>
      <c r="I169" s="209"/>
      <c r="J169" s="220">
        <f>BK169</f>
        <v>0</v>
      </c>
      <c r="K169" s="206"/>
      <c r="L169" s="211"/>
      <c r="M169" s="212"/>
      <c r="N169" s="213"/>
      <c r="O169" s="213"/>
      <c r="P169" s="214">
        <f>SUM(P170:P182)</f>
        <v>0</v>
      </c>
      <c r="Q169" s="213"/>
      <c r="R169" s="214">
        <f>SUM(R170:R182)</f>
        <v>14.54142</v>
      </c>
      <c r="S169" s="213"/>
      <c r="T169" s="215">
        <f>SUM(T170:T182)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6" t="s">
        <v>90</v>
      </c>
      <c r="AT169" s="217" t="s">
        <v>81</v>
      </c>
      <c r="AU169" s="217" t="s">
        <v>90</v>
      </c>
      <c r="AY169" s="216" t="s">
        <v>131</v>
      </c>
      <c r="BK169" s="218">
        <f>SUM(BK170:BK182)</f>
        <v>0</v>
      </c>
    </row>
    <row r="170" spans="1:65" s="2" customFormat="1" ht="16.5" customHeight="1">
      <c r="A170" s="39"/>
      <c r="B170" s="40"/>
      <c r="C170" s="221" t="s">
        <v>191</v>
      </c>
      <c r="D170" s="221" t="s">
        <v>133</v>
      </c>
      <c r="E170" s="222" t="s">
        <v>220</v>
      </c>
      <c r="F170" s="223" t="s">
        <v>221</v>
      </c>
      <c r="G170" s="224" t="s">
        <v>222</v>
      </c>
      <c r="H170" s="225">
        <v>78</v>
      </c>
      <c r="I170" s="226"/>
      <c r="J170" s="227">
        <f>ROUND(I170*H170,2)</f>
        <v>0</v>
      </c>
      <c r="K170" s="223" t="s">
        <v>137</v>
      </c>
      <c r="L170" s="45"/>
      <c r="M170" s="228" t="s">
        <v>1</v>
      </c>
      <c r="N170" s="229" t="s">
        <v>47</v>
      </c>
      <c r="O170" s="92"/>
      <c r="P170" s="230">
        <f>O170*H170</f>
        <v>0</v>
      </c>
      <c r="Q170" s="230">
        <v>0.17489</v>
      </c>
      <c r="R170" s="230">
        <f>Q170*H170</f>
        <v>13.64142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138</v>
      </c>
      <c r="AT170" s="232" t="s">
        <v>133</v>
      </c>
      <c r="AU170" s="232" t="s">
        <v>21</v>
      </c>
      <c r="AY170" s="17" t="s">
        <v>131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7" t="s">
        <v>90</v>
      </c>
      <c r="BK170" s="233">
        <f>ROUND(I170*H170,2)</f>
        <v>0</v>
      </c>
      <c r="BL170" s="17" t="s">
        <v>138</v>
      </c>
      <c r="BM170" s="232" t="s">
        <v>223</v>
      </c>
    </row>
    <row r="171" spans="1:51" s="15" customFormat="1" ht="12">
      <c r="A171" s="15"/>
      <c r="B171" s="267"/>
      <c r="C171" s="268"/>
      <c r="D171" s="246" t="s">
        <v>146</v>
      </c>
      <c r="E171" s="269" t="s">
        <v>1</v>
      </c>
      <c r="F171" s="270" t="s">
        <v>224</v>
      </c>
      <c r="G171" s="268"/>
      <c r="H171" s="269" t="s">
        <v>1</v>
      </c>
      <c r="I171" s="271"/>
      <c r="J171" s="268"/>
      <c r="K171" s="268"/>
      <c r="L171" s="272"/>
      <c r="M171" s="273"/>
      <c r="N171" s="274"/>
      <c r="O171" s="274"/>
      <c r="P171" s="274"/>
      <c r="Q171" s="274"/>
      <c r="R171" s="274"/>
      <c r="S171" s="274"/>
      <c r="T171" s="27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6" t="s">
        <v>146</v>
      </c>
      <c r="AU171" s="276" t="s">
        <v>21</v>
      </c>
      <c r="AV171" s="15" t="s">
        <v>90</v>
      </c>
      <c r="AW171" s="15" t="s">
        <v>38</v>
      </c>
      <c r="AX171" s="15" t="s">
        <v>82</v>
      </c>
      <c r="AY171" s="276" t="s">
        <v>131</v>
      </c>
    </row>
    <row r="172" spans="1:51" s="13" customFormat="1" ht="12">
      <c r="A172" s="13"/>
      <c r="B172" s="244"/>
      <c r="C172" s="245"/>
      <c r="D172" s="246" t="s">
        <v>146</v>
      </c>
      <c r="E172" s="247" t="s">
        <v>1</v>
      </c>
      <c r="F172" s="248" t="s">
        <v>225</v>
      </c>
      <c r="G172" s="245"/>
      <c r="H172" s="249">
        <v>60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146</v>
      </c>
      <c r="AU172" s="255" t="s">
        <v>21</v>
      </c>
      <c r="AV172" s="13" t="s">
        <v>21</v>
      </c>
      <c r="AW172" s="13" t="s">
        <v>38</v>
      </c>
      <c r="AX172" s="13" t="s">
        <v>82</v>
      </c>
      <c r="AY172" s="255" t="s">
        <v>131</v>
      </c>
    </row>
    <row r="173" spans="1:51" s="13" customFormat="1" ht="12">
      <c r="A173" s="13"/>
      <c r="B173" s="244"/>
      <c r="C173" s="245"/>
      <c r="D173" s="246" t="s">
        <v>146</v>
      </c>
      <c r="E173" s="247" t="s">
        <v>1</v>
      </c>
      <c r="F173" s="248" t="s">
        <v>226</v>
      </c>
      <c r="G173" s="245"/>
      <c r="H173" s="249">
        <v>18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146</v>
      </c>
      <c r="AU173" s="255" t="s">
        <v>21</v>
      </c>
      <c r="AV173" s="13" t="s">
        <v>21</v>
      </c>
      <c r="AW173" s="13" t="s">
        <v>38</v>
      </c>
      <c r="AX173" s="13" t="s">
        <v>82</v>
      </c>
      <c r="AY173" s="255" t="s">
        <v>131</v>
      </c>
    </row>
    <row r="174" spans="1:51" s="14" customFormat="1" ht="12">
      <c r="A174" s="14"/>
      <c r="B174" s="256"/>
      <c r="C174" s="257"/>
      <c r="D174" s="246" t="s">
        <v>146</v>
      </c>
      <c r="E174" s="258" t="s">
        <v>1</v>
      </c>
      <c r="F174" s="259" t="s">
        <v>148</v>
      </c>
      <c r="G174" s="257"/>
      <c r="H174" s="260">
        <v>78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146</v>
      </c>
      <c r="AU174" s="266" t="s">
        <v>21</v>
      </c>
      <c r="AV174" s="14" t="s">
        <v>138</v>
      </c>
      <c r="AW174" s="14" t="s">
        <v>38</v>
      </c>
      <c r="AX174" s="14" t="s">
        <v>90</v>
      </c>
      <c r="AY174" s="266" t="s">
        <v>131</v>
      </c>
    </row>
    <row r="175" spans="1:65" s="2" customFormat="1" ht="16.5" customHeight="1">
      <c r="A175" s="39"/>
      <c r="B175" s="40"/>
      <c r="C175" s="234" t="s">
        <v>227</v>
      </c>
      <c r="D175" s="234" t="s">
        <v>140</v>
      </c>
      <c r="E175" s="235" t="s">
        <v>228</v>
      </c>
      <c r="F175" s="236" t="s">
        <v>229</v>
      </c>
      <c r="G175" s="237" t="s">
        <v>222</v>
      </c>
      <c r="H175" s="238">
        <v>60</v>
      </c>
      <c r="I175" s="239"/>
      <c r="J175" s="240">
        <f>ROUND(I175*H175,2)</f>
        <v>0</v>
      </c>
      <c r="K175" s="236" t="s">
        <v>1</v>
      </c>
      <c r="L175" s="241"/>
      <c r="M175" s="242" t="s">
        <v>1</v>
      </c>
      <c r="N175" s="243" t="s">
        <v>47</v>
      </c>
      <c r="O175" s="92"/>
      <c r="P175" s="230">
        <f>O175*H175</f>
        <v>0</v>
      </c>
      <c r="Q175" s="230">
        <v>0.012</v>
      </c>
      <c r="R175" s="230">
        <f>Q175*H175</f>
        <v>0.72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144</v>
      </c>
      <c r="AT175" s="232" t="s">
        <v>140</v>
      </c>
      <c r="AU175" s="232" t="s">
        <v>21</v>
      </c>
      <c r="AY175" s="17" t="s">
        <v>131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7" t="s">
        <v>90</v>
      </c>
      <c r="BK175" s="233">
        <f>ROUND(I175*H175,2)</f>
        <v>0</v>
      </c>
      <c r="BL175" s="17" t="s">
        <v>138</v>
      </c>
      <c r="BM175" s="232" t="s">
        <v>230</v>
      </c>
    </row>
    <row r="176" spans="1:51" s="13" customFormat="1" ht="12">
      <c r="A176" s="13"/>
      <c r="B176" s="244"/>
      <c r="C176" s="245"/>
      <c r="D176" s="246" t="s">
        <v>146</v>
      </c>
      <c r="E176" s="247" t="s">
        <v>1</v>
      </c>
      <c r="F176" s="248" t="s">
        <v>225</v>
      </c>
      <c r="G176" s="245"/>
      <c r="H176" s="249">
        <v>60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146</v>
      </c>
      <c r="AU176" s="255" t="s">
        <v>21</v>
      </c>
      <c r="AV176" s="13" t="s">
        <v>21</v>
      </c>
      <c r="AW176" s="13" t="s">
        <v>38</v>
      </c>
      <c r="AX176" s="13" t="s">
        <v>82</v>
      </c>
      <c r="AY176" s="255" t="s">
        <v>131</v>
      </c>
    </row>
    <row r="177" spans="1:51" s="14" customFormat="1" ht="12">
      <c r="A177" s="14"/>
      <c r="B177" s="256"/>
      <c r="C177" s="257"/>
      <c r="D177" s="246" t="s">
        <v>146</v>
      </c>
      <c r="E177" s="258" t="s">
        <v>1</v>
      </c>
      <c r="F177" s="259" t="s">
        <v>148</v>
      </c>
      <c r="G177" s="257"/>
      <c r="H177" s="260">
        <v>60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6" t="s">
        <v>146</v>
      </c>
      <c r="AU177" s="266" t="s">
        <v>21</v>
      </c>
      <c r="AV177" s="14" t="s">
        <v>138</v>
      </c>
      <c r="AW177" s="14" t="s">
        <v>38</v>
      </c>
      <c r="AX177" s="14" t="s">
        <v>90</v>
      </c>
      <c r="AY177" s="266" t="s">
        <v>131</v>
      </c>
    </row>
    <row r="178" spans="1:65" s="2" customFormat="1" ht="16.5" customHeight="1">
      <c r="A178" s="39"/>
      <c r="B178" s="40"/>
      <c r="C178" s="234" t="s">
        <v>226</v>
      </c>
      <c r="D178" s="234" t="s">
        <v>140</v>
      </c>
      <c r="E178" s="235" t="s">
        <v>231</v>
      </c>
      <c r="F178" s="236" t="s">
        <v>232</v>
      </c>
      <c r="G178" s="237" t="s">
        <v>222</v>
      </c>
      <c r="H178" s="238">
        <v>18</v>
      </c>
      <c r="I178" s="239"/>
      <c r="J178" s="240">
        <f>ROUND(I178*H178,2)</f>
        <v>0</v>
      </c>
      <c r="K178" s="236" t="s">
        <v>1</v>
      </c>
      <c r="L178" s="241"/>
      <c r="M178" s="242" t="s">
        <v>1</v>
      </c>
      <c r="N178" s="243" t="s">
        <v>47</v>
      </c>
      <c r="O178" s="92"/>
      <c r="P178" s="230">
        <f>O178*H178</f>
        <v>0</v>
      </c>
      <c r="Q178" s="230">
        <v>0.01</v>
      </c>
      <c r="R178" s="230">
        <f>Q178*H178</f>
        <v>0.18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144</v>
      </c>
      <c r="AT178" s="232" t="s">
        <v>140</v>
      </c>
      <c r="AU178" s="232" t="s">
        <v>21</v>
      </c>
      <c r="AY178" s="17" t="s">
        <v>131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7" t="s">
        <v>90</v>
      </c>
      <c r="BK178" s="233">
        <f>ROUND(I178*H178,2)</f>
        <v>0</v>
      </c>
      <c r="BL178" s="17" t="s">
        <v>138</v>
      </c>
      <c r="BM178" s="232" t="s">
        <v>233</v>
      </c>
    </row>
    <row r="179" spans="1:51" s="13" customFormat="1" ht="12">
      <c r="A179" s="13"/>
      <c r="B179" s="244"/>
      <c r="C179" s="245"/>
      <c r="D179" s="246" t="s">
        <v>146</v>
      </c>
      <c r="E179" s="247" t="s">
        <v>1</v>
      </c>
      <c r="F179" s="248" t="s">
        <v>226</v>
      </c>
      <c r="G179" s="245"/>
      <c r="H179" s="249">
        <v>18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146</v>
      </c>
      <c r="AU179" s="255" t="s">
        <v>21</v>
      </c>
      <c r="AV179" s="13" t="s">
        <v>21</v>
      </c>
      <c r="AW179" s="13" t="s">
        <v>38</v>
      </c>
      <c r="AX179" s="13" t="s">
        <v>90</v>
      </c>
      <c r="AY179" s="255" t="s">
        <v>131</v>
      </c>
    </row>
    <row r="180" spans="1:65" s="2" customFormat="1" ht="16.5" customHeight="1">
      <c r="A180" s="39"/>
      <c r="B180" s="40"/>
      <c r="C180" s="221" t="s">
        <v>234</v>
      </c>
      <c r="D180" s="221" t="s">
        <v>133</v>
      </c>
      <c r="E180" s="222" t="s">
        <v>235</v>
      </c>
      <c r="F180" s="223" t="s">
        <v>236</v>
      </c>
      <c r="G180" s="224" t="s">
        <v>222</v>
      </c>
      <c r="H180" s="225">
        <v>78</v>
      </c>
      <c r="I180" s="226"/>
      <c r="J180" s="227">
        <f>ROUND(I180*H180,2)</f>
        <v>0</v>
      </c>
      <c r="K180" s="223" t="s">
        <v>1</v>
      </c>
      <c r="L180" s="45"/>
      <c r="M180" s="228" t="s">
        <v>1</v>
      </c>
      <c r="N180" s="229" t="s">
        <v>47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138</v>
      </c>
      <c r="AT180" s="232" t="s">
        <v>133</v>
      </c>
      <c r="AU180" s="232" t="s">
        <v>21</v>
      </c>
      <c r="AY180" s="17" t="s">
        <v>131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7" t="s">
        <v>90</v>
      </c>
      <c r="BK180" s="233">
        <f>ROUND(I180*H180,2)</f>
        <v>0</v>
      </c>
      <c r="BL180" s="17" t="s">
        <v>138</v>
      </c>
      <c r="BM180" s="232" t="s">
        <v>237</v>
      </c>
    </row>
    <row r="181" spans="1:51" s="13" customFormat="1" ht="12">
      <c r="A181" s="13"/>
      <c r="B181" s="244"/>
      <c r="C181" s="245"/>
      <c r="D181" s="246" t="s">
        <v>146</v>
      </c>
      <c r="E181" s="247" t="s">
        <v>1</v>
      </c>
      <c r="F181" s="248" t="s">
        <v>238</v>
      </c>
      <c r="G181" s="245"/>
      <c r="H181" s="249">
        <v>78</v>
      </c>
      <c r="I181" s="250"/>
      <c r="J181" s="245"/>
      <c r="K181" s="245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146</v>
      </c>
      <c r="AU181" s="255" t="s">
        <v>21</v>
      </c>
      <c r="AV181" s="13" t="s">
        <v>21</v>
      </c>
      <c r="AW181" s="13" t="s">
        <v>38</v>
      </c>
      <c r="AX181" s="13" t="s">
        <v>82</v>
      </c>
      <c r="AY181" s="255" t="s">
        <v>131</v>
      </c>
    </row>
    <row r="182" spans="1:51" s="14" customFormat="1" ht="12">
      <c r="A182" s="14"/>
      <c r="B182" s="256"/>
      <c r="C182" s="257"/>
      <c r="D182" s="246" t="s">
        <v>146</v>
      </c>
      <c r="E182" s="258" t="s">
        <v>1</v>
      </c>
      <c r="F182" s="259" t="s">
        <v>148</v>
      </c>
      <c r="G182" s="257"/>
      <c r="H182" s="260">
        <v>78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6" t="s">
        <v>146</v>
      </c>
      <c r="AU182" s="266" t="s">
        <v>21</v>
      </c>
      <c r="AV182" s="14" t="s">
        <v>138</v>
      </c>
      <c r="AW182" s="14" t="s">
        <v>38</v>
      </c>
      <c r="AX182" s="14" t="s">
        <v>90</v>
      </c>
      <c r="AY182" s="266" t="s">
        <v>131</v>
      </c>
    </row>
    <row r="183" spans="1:63" s="12" customFormat="1" ht="22.8" customHeight="1">
      <c r="A183" s="12"/>
      <c r="B183" s="205"/>
      <c r="C183" s="206"/>
      <c r="D183" s="207" t="s">
        <v>81</v>
      </c>
      <c r="E183" s="219" t="s">
        <v>160</v>
      </c>
      <c r="F183" s="219" t="s">
        <v>239</v>
      </c>
      <c r="G183" s="206"/>
      <c r="H183" s="206"/>
      <c r="I183" s="209"/>
      <c r="J183" s="220">
        <f>BK183</f>
        <v>0</v>
      </c>
      <c r="K183" s="206"/>
      <c r="L183" s="211"/>
      <c r="M183" s="212"/>
      <c r="N183" s="213"/>
      <c r="O183" s="213"/>
      <c r="P183" s="214">
        <f>SUM(P184:P209)</f>
        <v>0</v>
      </c>
      <c r="Q183" s="213"/>
      <c r="R183" s="214">
        <f>SUM(R184:R209)</f>
        <v>781.55</v>
      </c>
      <c r="S183" s="213"/>
      <c r="T183" s="215">
        <f>SUM(T184:T209)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6" t="s">
        <v>90</v>
      </c>
      <c r="AT183" s="217" t="s">
        <v>81</v>
      </c>
      <c r="AU183" s="217" t="s">
        <v>90</v>
      </c>
      <c r="AY183" s="216" t="s">
        <v>131</v>
      </c>
      <c r="BK183" s="218">
        <f>SUM(BK184:BK209)</f>
        <v>0</v>
      </c>
    </row>
    <row r="184" spans="1:65" s="2" customFormat="1" ht="16.5" customHeight="1">
      <c r="A184" s="39"/>
      <c r="B184" s="40"/>
      <c r="C184" s="221" t="s">
        <v>240</v>
      </c>
      <c r="D184" s="221" t="s">
        <v>133</v>
      </c>
      <c r="E184" s="222" t="s">
        <v>241</v>
      </c>
      <c r="F184" s="223" t="s">
        <v>242</v>
      </c>
      <c r="G184" s="224" t="s">
        <v>136</v>
      </c>
      <c r="H184" s="225">
        <v>650</v>
      </c>
      <c r="I184" s="226"/>
      <c r="J184" s="227">
        <f>ROUND(I184*H184,2)</f>
        <v>0</v>
      </c>
      <c r="K184" s="223" t="s">
        <v>1</v>
      </c>
      <c r="L184" s="45"/>
      <c r="M184" s="228" t="s">
        <v>1</v>
      </c>
      <c r="N184" s="229" t="s">
        <v>47</v>
      </c>
      <c r="O184" s="92"/>
      <c r="P184" s="230">
        <f>O184*H184</f>
        <v>0</v>
      </c>
      <c r="Q184" s="230">
        <v>0.28</v>
      </c>
      <c r="R184" s="230">
        <f>Q184*H184</f>
        <v>182.00000000000003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138</v>
      </c>
      <c r="AT184" s="232" t="s">
        <v>133</v>
      </c>
      <c r="AU184" s="232" t="s">
        <v>21</v>
      </c>
      <c r="AY184" s="17" t="s">
        <v>131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7" t="s">
        <v>90</v>
      </c>
      <c r="BK184" s="233">
        <f>ROUND(I184*H184,2)</f>
        <v>0</v>
      </c>
      <c r="BL184" s="17" t="s">
        <v>138</v>
      </c>
      <c r="BM184" s="232" t="s">
        <v>243</v>
      </c>
    </row>
    <row r="185" spans="1:51" s="13" customFormat="1" ht="12">
      <c r="A185" s="13"/>
      <c r="B185" s="244"/>
      <c r="C185" s="245"/>
      <c r="D185" s="246" t="s">
        <v>146</v>
      </c>
      <c r="E185" s="247" t="s">
        <v>1</v>
      </c>
      <c r="F185" s="248" t="s">
        <v>244</v>
      </c>
      <c r="G185" s="245"/>
      <c r="H185" s="249">
        <v>650</v>
      </c>
      <c r="I185" s="250"/>
      <c r="J185" s="245"/>
      <c r="K185" s="245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146</v>
      </c>
      <c r="AU185" s="255" t="s">
        <v>21</v>
      </c>
      <c r="AV185" s="13" t="s">
        <v>21</v>
      </c>
      <c r="AW185" s="13" t="s">
        <v>38</v>
      </c>
      <c r="AX185" s="13" t="s">
        <v>90</v>
      </c>
      <c r="AY185" s="255" t="s">
        <v>131</v>
      </c>
    </row>
    <row r="186" spans="1:65" s="2" customFormat="1" ht="16.5" customHeight="1">
      <c r="A186" s="39"/>
      <c r="B186" s="40"/>
      <c r="C186" s="234" t="s">
        <v>7</v>
      </c>
      <c r="D186" s="234" t="s">
        <v>140</v>
      </c>
      <c r="E186" s="235" t="s">
        <v>245</v>
      </c>
      <c r="F186" s="236" t="s">
        <v>246</v>
      </c>
      <c r="G186" s="237" t="s">
        <v>163</v>
      </c>
      <c r="H186" s="238">
        <v>351</v>
      </c>
      <c r="I186" s="239"/>
      <c r="J186" s="240">
        <f>ROUND(I186*H186,2)</f>
        <v>0</v>
      </c>
      <c r="K186" s="236" t="s">
        <v>1</v>
      </c>
      <c r="L186" s="241"/>
      <c r="M186" s="242" t="s">
        <v>1</v>
      </c>
      <c r="N186" s="243" t="s">
        <v>47</v>
      </c>
      <c r="O186" s="92"/>
      <c r="P186" s="230">
        <f>O186*H186</f>
        <v>0</v>
      </c>
      <c r="Q186" s="230">
        <v>1</v>
      </c>
      <c r="R186" s="230">
        <f>Q186*H186</f>
        <v>351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144</v>
      </c>
      <c r="AT186" s="232" t="s">
        <v>140</v>
      </c>
      <c r="AU186" s="232" t="s">
        <v>21</v>
      </c>
      <c r="AY186" s="17" t="s">
        <v>131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7" t="s">
        <v>90</v>
      </c>
      <c r="BK186" s="233">
        <f>ROUND(I186*H186,2)</f>
        <v>0</v>
      </c>
      <c r="BL186" s="17" t="s">
        <v>138</v>
      </c>
      <c r="BM186" s="232" t="s">
        <v>247</v>
      </c>
    </row>
    <row r="187" spans="1:51" s="13" customFormat="1" ht="12">
      <c r="A187" s="13"/>
      <c r="B187" s="244"/>
      <c r="C187" s="245"/>
      <c r="D187" s="246" t="s">
        <v>146</v>
      </c>
      <c r="E187" s="247" t="s">
        <v>1</v>
      </c>
      <c r="F187" s="248" t="s">
        <v>248</v>
      </c>
      <c r="G187" s="245"/>
      <c r="H187" s="249">
        <v>351</v>
      </c>
      <c r="I187" s="250"/>
      <c r="J187" s="245"/>
      <c r="K187" s="245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146</v>
      </c>
      <c r="AU187" s="255" t="s">
        <v>21</v>
      </c>
      <c r="AV187" s="13" t="s">
        <v>21</v>
      </c>
      <c r="AW187" s="13" t="s">
        <v>38</v>
      </c>
      <c r="AX187" s="13" t="s">
        <v>90</v>
      </c>
      <c r="AY187" s="255" t="s">
        <v>131</v>
      </c>
    </row>
    <row r="188" spans="1:65" s="2" customFormat="1" ht="16.5" customHeight="1">
      <c r="A188" s="39"/>
      <c r="B188" s="40"/>
      <c r="C188" s="234" t="s">
        <v>249</v>
      </c>
      <c r="D188" s="234" t="s">
        <v>140</v>
      </c>
      <c r="E188" s="235" t="s">
        <v>250</v>
      </c>
      <c r="F188" s="236" t="s">
        <v>251</v>
      </c>
      <c r="G188" s="237" t="s">
        <v>204</v>
      </c>
      <c r="H188" s="238">
        <v>2</v>
      </c>
      <c r="I188" s="239"/>
      <c r="J188" s="240">
        <f>ROUND(I188*H188,2)</f>
        <v>0</v>
      </c>
      <c r="K188" s="236" t="s">
        <v>1</v>
      </c>
      <c r="L188" s="241"/>
      <c r="M188" s="242" t="s">
        <v>1</v>
      </c>
      <c r="N188" s="243" t="s">
        <v>47</v>
      </c>
      <c r="O188" s="92"/>
      <c r="P188" s="230">
        <f>O188*H188</f>
        <v>0</v>
      </c>
      <c r="Q188" s="230">
        <v>0.03</v>
      </c>
      <c r="R188" s="230">
        <f>Q188*H188</f>
        <v>0.06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144</v>
      </c>
      <c r="AT188" s="232" t="s">
        <v>140</v>
      </c>
      <c r="AU188" s="232" t="s">
        <v>21</v>
      </c>
      <c r="AY188" s="17" t="s">
        <v>131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7" t="s">
        <v>90</v>
      </c>
      <c r="BK188" s="233">
        <f>ROUND(I188*H188,2)</f>
        <v>0</v>
      </c>
      <c r="BL188" s="17" t="s">
        <v>138</v>
      </c>
      <c r="BM188" s="232" t="s">
        <v>252</v>
      </c>
    </row>
    <row r="189" spans="1:51" s="13" customFormat="1" ht="12">
      <c r="A189" s="13"/>
      <c r="B189" s="244"/>
      <c r="C189" s="245"/>
      <c r="D189" s="246" t="s">
        <v>146</v>
      </c>
      <c r="E189" s="247" t="s">
        <v>1</v>
      </c>
      <c r="F189" s="248" t="s">
        <v>21</v>
      </c>
      <c r="G189" s="245"/>
      <c r="H189" s="249">
        <v>2</v>
      </c>
      <c r="I189" s="250"/>
      <c r="J189" s="245"/>
      <c r="K189" s="245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146</v>
      </c>
      <c r="AU189" s="255" t="s">
        <v>21</v>
      </c>
      <c r="AV189" s="13" t="s">
        <v>21</v>
      </c>
      <c r="AW189" s="13" t="s">
        <v>38</v>
      </c>
      <c r="AX189" s="13" t="s">
        <v>82</v>
      </c>
      <c r="AY189" s="255" t="s">
        <v>131</v>
      </c>
    </row>
    <row r="190" spans="1:51" s="14" customFormat="1" ht="12">
      <c r="A190" s="14"/>
      <c r="B190" s="256"/>
      <c r="C190" s="257"/>
      <c r="D190" s="246" t="s">
        <v>146</v>
      </c>
      <c r="E190" s="258" t="s">
        <v>1</v>
      </c>
      <c r="F190" s="259" t="s">
        <v>148</v>
      </c>
      <c r="G190" s="257"/>
      <c r="H190" s="260">
        <v>2</v>
      </c>
      <c r="I190" s="261"/>
      <c r="J190" s="257"/>
      <c r="K190" s="257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146</v>
      </c>
      <c r="AU190" s="266" t="s">
        <v>21</v>
      </c>
      <c r="AV190" s="14" t="s">
        <v>138</v>
      </c>
      <c r="AW190" s="14" t="s">
        <v>38</v>
      </c>
      <c r="AX190" s="14" t="s">
        <v>90</v>
      </c>
      <c r="AY190" s="266" t="s">
        <v>131</v>
      </c>
    </row>
    <row r="191" spans="1:65" s="2" customFormat="1" ht="16.5" customHeight="1">
      <c r="A191" s="39"/>
      <c r="B191" s="40"/>
      <c r="C191" s="234" t="s">
        <v>253</v>
      </c>
      <c r="D191" s="234" t="s">
        <v>140</v>
      </c>
      <c r="E191" s="235" t="s">
        <v>254</v>
      </c>
      <c r="F191" s="236" t="s">
        <v>255</v>
      </c>
      <c r="G191" s="237" t="s">
        <v>222</v>
      </c>
      <c r="H191" s="238">
        <v>1</v>
      </c>
      <c r="I191" s="239"/>
      <c r="J191" s="240">
        <f>ROUND(I191*H191,2)</f>
        <v>0</v>
      </c>
      <c r="K191" s="236" t="s">
        <v>1</v>
      </c>
      <c r="L191" s="241"/>
      <c r="M191" s="242" t="s">
        <v>1</v>
      </c>
      <c r="N191" s="243" t="s">
        <v>47</v>
      </c>
      <c r="O191" s="92"/>
      <c r="P191" s="230">
        <f>O191*H191</f>
        <v>0</v>
      </c>
      <c r="Q191" s="230">
        <v>0.03</v>
      </c>
      <c r="R191" s="230">
        <f>Q191*H191</f>
        <v>0.03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144</v>
      </c>
      <c r="AT191" s="232" t="s">
        <v>140</v>
      </c>
      <c r="AU191" s="232" t="s">
        <v>21</v>
      </c>
      <c r="AY191" s="17" t="s">
        <v>131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7" t="s">
        <v>90</v>
      </c>
      <c r="BK191" s="233">
        <f>ROUND(I191*H191,2)</f>
        <v>0</v>
      </c>
      <c r="BL191" s="17" t="s">
        <v>138</v>
      </c>
      <c r="BM191" s="232" t="s">
        <v>256</v>
      </c>
    </row>
    <row r="192" spans="1:51" s="13" customFormat="1" ht="12">
      <c r="A192" s="13"/>
      <c r="B192" s="244"/>
      <c r="C192" s="245"/>
      <c r="D192" s="246" t="s">
        <v>146</v>
      </c>
      <c r="E192" s="247" t="s">
        <v>1</v>
      </c>
      <c r="F192" s="248" t="s">
        <v>90</v>
      </c>
      <c r="G192" s="245"/>
      <c r="H192" s="249">
        <v>1</v>
      </c>
      <c r="I192" s="250"/>
      <c r="J192" s="245"/>
      <c r="K192" s="245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146</v>
      </c>
      <c r="AU192" s="255" t="s">
        <v>21</v>
      </c>
      <c r="AV192" s="13" t="s">
        <v>21</v>
      </c>
      <c r="AW192" s="13" t="s">
        <v>38</v>
      </c>
      <c r="AX192" s="13" t="s">
        <v>82</v>
      </c>
      <c r="AY192" s="255" t="s">
        <v>131</v>
      </c>
    </row>
    <row r="193" spans="1:51" s="14" customFormat="1" ht="12">
      <c r="A193" s="14"/>
      <c r="B193" s="256"/>
      <c r="C193" s="257"/>
      <c r="D193" s="246" t="s">
        <v>146</v>
      </c>
      <c r="E193" s="258" t="s">
        <v>1</v>
      </c>
      <c r="F193" s="259" t="s">
        <v>148</v>
      </c>
      <c r="G193" s="257"/>
      <c r="H193" s="260">
        <v>1</v>
      </c>
      <c r="I193" s="261"/>
      <c r="J193" s="257"/>
      <c r="K193" s="257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146</v>
      </c>
      <c r="AU193" s="266" t="s">
        <v>21</v>
      </c>
      <c r="AV193" s="14" t="s">
        <v>138</v>
      </c>
      <c r="AW193" s="14" t="s">
        <v>38</v>
      </c>
      <c r="AX193" s="14" t="s">
        <v>90</v>
      </c>
      <c r="AY193" s="266" t="s">
        <v>131</v>
      </c>
    </row>
    <row r="194" spans="1:65" s="2" customFormat="1" ht="16.5" customHeight="1">
      <c r="A194" s="39"/>
      <c r="B194" s="40"/>
      <c r="C194" s="221" t="s">
        <v>257</v>
      </c>
      <c r="D194" s="221" t="s">
        <v>133</v>
      </c>
      <c r="E194" s="222" t="s">
        <v>258</v>
      </c>
      <c r="F194" s="223" t="s">
        <v>259</v>
      </c>
      <c r="G194" s="224" t="s">
        <v>136</v>
      </c>
      <c r="H194" s="225">
        <v>1660</v>
      </c>
      <c r="I194" s="226"/>
      <c r="J194" s="227">
        <f>ROUND(I194*H194,2)</f>
        <v>0</v>
      </c>
      <c r="K194" s="223" t="s">
        <v>1</v>
      </c>
      <c r="L194" s="45"/>
      <c r="M194" s="228" t="s">
        <v>1</v>
      </c>
      <c r="N194" s="229" t="s">
        <v>47</v>
      </c>
      <c r="O194" s="92"/>
      <c r="P194" s="230">
        <f>O194*H194</f>
        <v>0</v>
      </c>
      <c r="Q194" s="230">
        <v>0.03</v>
      </c>
      <c r="R194" s="230">
        <f>Q194*H194</f>
        <v>49.8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138</v>
      </c>
      <c r="AT194" s="232" t="s">
        <v>133</v>
      </c>
      <c r="AU194" s="232" t="s">
        <v>21</v>
      </c>
      <c r="AY194" s="17" t="s">
        <v>131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7" t="s">
        <v>90</v>
      </c>
      <c r="BK194" s="233">
        <f>ROUND(I194*H194,2)</f>
        <v>0</v>
      </c>
      <c r="BL194" s="17" t="s">
        <v>138</v>
      </c>
      <c r="BM194" s="232" t="s">
        <v>260</v>
      </c>
    </row>
    <row r="195" spans="1:51" s="13" customFormat="1" ht="12">
      <c r="A195" s="13"/>
      <c r="B195" s="244"/>
      <c r="C195" s="245"/>
      <c r="D195" s="246" t="s">
        <v>146</v>
      </c>
      <c r="E195" s="247" t="s">
        <v>1</v>
      </c>
      <c r="F195" s="248" t="s">
        <v>261</v>
      </c>
      <c r="G195" s="245"/>
      <c r="H195" s="249">
        <v>1660</v>
      </c>
      <c r="I195" s="250"/>
      <c r="J195" s="245"/>
      <c r="K195" s="245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146</v>
      </c>
      <c r="AU195" s="255" t="s">
        <v>21</v>
      </c>
      <c r="AV195" s="13" t="s">
        <v>21</v>
      </c>
      <c r="AW195" s="13" t="s">
        <v>38</v>
      </c>
      <c r="AX195" s="13" t="s">
        <v>82</v>
      </c>
      <c r="AY195" s="255" t="s">
        <v>131</v>
      </c>
    </row>
    <row r="196" spans="1:51" s="14" customFormat="1" ht="12">
      <c r="A196" s="14"/>
      <c r="B196" s="256"/>
      <c r="C196" s="257"/>
      <c r="D196" s="246" t="s">
        <v>146</v>
      </c>
      <c r="E196" s="258" t="s">
        <v>1</v>
      </c>
      <c r="F196" s="259" t="s">
        <v>148</v>
      </c>
      <c r="G196" s="257"/>
      <c r="H196" s="260">
        <v>1660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6" t="s">
        <v>146</v>
      </c>
      <c r="AU196" s="266" t="s">
        <v>21</v>
      </c>
      <c r="AV196" s="14" t="s">
        <v>138</v>
      </c>
      <c r="AW196" s="14" t="s">
        <v>38</v>
      </c>
      <c r="AX196" s="14" t="s">
        <v>90</v>
      </c>
      <c r="AY196" s="266" t="s">
        <v>131</v>
      </c>
    </row>
    <row r="197" spans="1:65" s="2" customFormat="1" ht="16.5" customHeight="1">
      <c r="A197" s="39"/>
      <c r="B197" s="40"/>
      <c r="C197" s="221" t="s">
        <v>262</v>
      </c>
      <c r="D197" s="221" t="s">
        <v>133</v>
      </c>
      <c r="E197" s="222" t="s">
        <v>263</v>
      </c>
      <c r="F197" s="223" t="s">
        <v>264</v>
      </c>
      <c r="G197" s="224" t="s">
        <v>136</v>
      </c>
      <c r="H197" s="225">
        <v>1300</v>
      </c>
      <c r="I197" s="226"/>
      <c r="J197" s="227">
        <f>ROUND(I197*H197,2)</f>
        <v>0</v>
      </c>
      <c r="K197" s="223" t="s">
        <v>1</v>
      </c>
      <c r="L197" s="45"/>
      <c r="M197" s="228" t="s">
        <v>1</v>
      </c>
      <c r="N197" s="229" t="s">
        <v>47</v>
      </c>
      <c r="O197" s="92"/>
      <c r="P197" s="230">
        <f>O197*H197</f>
        <v>0</v>
      </c>
      <c r="Q197" s="230">
        <v>0.025</v>
      </c>
      <c r="R197" s="230">
        <f>Q197*H197</f>
        <v>32.5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138</v>
      </c>
      <c r="AT197" s="232" t="s">
        <v>133</v>
      </c>
      <c r="AU197" s="232" t="s">
        <v>21</v>
      </c>
      <c r="AY197" s="17" t="s">
        <v>131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7" t="s">
        <v>90</v>
      </c>
      <c r="BK197" s="233">
        <f>ROUND(I197*H197,2)</f>
        <v>0</v>
      </c>
      <c r="BL197" s="17" t="s">
        <v>138</v>
      </c>
      <c r="BM197" s="232" t="s">
        <v>265</v>
      </c>
    </row>
    <row r="198" spans="1:51" s="13" customFormat="1" ht="12">
      <c r="A198" s="13"/>
      <c r="B198" s="244"/>
      <c r="C198" s="245"/>
      <c r="D198" s="246" t="s">
        <v>146</v>
      </c>
      <c r="E198" s="247" t="s">
        <v>1</v>
      </c>
      <c r="F198" s="248" t="s">
        <v>266</v>
      </c>
      <c r="G198" s="245"/>
      <c r="H198" s="249">
        <v>1300</v>
      </c>
      <c r="I198" s="250"/>
      <c r="J198" s="245"/>
      <c r="K198" s="245"/>
      <c r="L198" s="251"/>
      <c r="M198" s="252"/>
      <c r="N198" s="253"/>
      <c r="O198" s="253"/>
      <c r="P198" s="253"/>
      <c r="Q198" s="253"/>
      <c r="R198" s="253"/>
      <c r="S198" s="253"/>
      <c r="T198" s="25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5" t="s">
        <v>146</v>
      </c>
      <c r="AU198" s="255" t="s">
        <v>21</v>
      </c>
      <c r="AV198" s="13" t="s">
        <v>21</v>
      </c>
      <c r="AW198" s="13" t="s">
        <v>38</v>
      </c>
      <c r="AX198" s="13" t="s">
        <v>82</v>
      </c>
      <c r="AY198" s="255" t="s">
        <v>131</v>
      </c>
    </row>
    <row r="199" spans="1:51" s="14" customFormat="1" ht="12">
      <c r="A199" s="14"/>
      <c r="B199" s="256"/>
      <c r="C199" s="257"/>
      <c r="D199" s="246" t="s">
        <v>146</v>
      </c>
      <c r="E199" s="258" t="s">
        <v>1</v>
      </c>
      <c r="F199" s="259" t="s">
        <v>148</v>
      </c>
      <c r="G199" s="257"/>
      <c r="H199" s="260">
        <v>1300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146</v>
      </c>
      <c r="AU199" s="266" t="s">
        <v>21</v>
      </c>
      <c r="AV199" s="14" t="s">
        <v>138</v>
      </c>
      <c r="AW199" s="14" t="s">
        <v>38</v>
      </c>
      <c r="AX199" s="14" t="s">
        <v>90</v>
      </c>
      <c r="AY199" s="266" t="s">
        <v>131</v>
      </c>
    </row>
    <row r="200" spans="1:65" s="2" customFormat="1" ht="16.5" customHeight="1">
      <c r="A200" s="39"/>
      <c r="B200" s="40"/>
      <c r="C200" s="234" t="s">
        <v>267</v>
      </c>
      <c r="D200" s="234" t="s">
        <v>140</v>
      </c>
      <c r="E200" s="235" t="s">
        <v>268</v>
      </c>
      <c r="F200" s="236" t="s">
        <v>269</v>
      </c>
      <c r="G200" s="237" t="s">
        <v>204</v>
      </c>
      <c r="H200" s="238">
        <v>2</v>
      </c>
      <c r="I200" s="239"/>
      <c r="J200" s="240">
        <f>ROUND(I200*H200,2)</f>
        <v>0</v>
      </c>
      <c r="K200" s="236" t="s">
        <v>1</v>
      </c>
      <c r="L200" s="241"/>
      <c r="M200" s="242" t="s">
        <v>1</v>
      </c>
      <c r="N200" s="243" t="s">
        <v>47</v>
      </c>
      <c r="O200" s="92"/>
      <c r="P200" s="230">
        <f>O200*H200</f>
        <v>0</v>
      </c>
      <c r="Q200" s="230">
        <v>0.03</v>
      </c>
      <c r="R200" s="230">
        <f>Q200*H200</f>
        <v>0.06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144</v>
      </c>
      <c r="AT200" s="232" t="s">
        <v>140</v>
      </c>
      <c r="AU200" s="232" t="s">
        <v>21</v>
      </c>
      <c r="AY200" s="17" t="s">
        <v>131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7" t="s">
        <v>90</v>
      </c>
      <c r="BK200" s="233">
        <f>ROUND(I200*H200,2)</f>
        <v>0</v>
      </c>
      <c r="BL200" s="17" t="s">
        <v>138</v>
      </c>
      <c r="BM200" s="232" t="s">
        <v>270</v>
      </c>
    </row>
    <row r="201" spans="1:51" s="13" customFormat="1" ht="12">
      <c r="A201" s="13"/>
      <c r="B201" s="244"/>
      <c r="C201" s="245"/>
      <c r="D201" s="246" t="s">
        <v>146</v>
      </c>
      <c r="E201" s="247" t="s">
        <v>1</v>
      </c>
      <c r="F201" s="248" t="s">
        <v>21</v>
      </c>
      <c r="G201" s="245"/>
      <c r="H201" s="249">
        <v>2</v>
      </c>
      <c r="I201" s="250"/>
      <c r="J201" s="245"/>
      <c r="K201" s="245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146</v>
      </c>
      <c r="AU201" s="255" t="s">
        <v>21</v>
      </c>
      <c r="AV201" s="13" t="s">
        <v>21</v>
      </c>
      <c r="AW201" s="13" t="s">
        <v>38</v>
      </c>
      <c r="AX201" s="13" t="s">
        <v>82</v>
      </c>
      <c r="AY201" s="255" t="s">
        <v>131</v>
      </c>
    </row>
    <row r="202" spans="1:51" s="14" customFormat="1" ht="12">
      <c r="A202" s="14"/>
      <c r="B202" s="256"/>
      <c r="C202" s="257"/>
      <c r="D202" s="246" t="s">
        <v>146</v>
      </c>
      <c r="E202" s="258" t="s">
        <v>1</v>
      </c>
      <c r="F202" s="259" t="s">
        <v>148</v>
      </c>
      <c r="G202" s="257"/>
      <c r="H202" s="260">
        <v>2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6" t="s">
        <v>146</v>
      </c>
      <c r="AU202" s="266" t="s">
        <v>21</v>
      </c>
      <c r="AV202" s="14" t="s">
        <v>138</v>
      </c>
      <c r="AW202" s="14" t="s">
        <v>38</v>
      </c>
      <c r="AX202" s="14" t="s">
        <v>90</v>
      </c>
      <c r="AY202" s="266" t="s">
        <v>131</v>
      </c>
    </row>
    <row r="203" spans="1:65" s="2" customFormat="1" ht="16.5" customHeight="1">
      <c r="A203" s="39"/>
      <c r="B203" s="40"/>
      <c r="C203" s="234" t="s">
        <v>271</v>
      </c>
      <c r="D203" s="234" t="s">
        <v>140</v>
      </c>
      <c r="E203" s="235" t="s">
        <v>272</v>
      </c>
      <c r="F203" s="236" t="s">
        <v>273</v>
      </c>
      <c r="G203" s="237" t="s">
        <v>222</v>
      </c>
      <c r="H203" s="238">
        <v>2</v>
      </c>
      <c r="I203" s="239"/>
      <c r="J203" s="240">
        <f>ROUND(I203*H203,2)</f>
        <v>0</v>
      </c>
      <c r="K203" s="236" t="s">
        <v>1</v>
      </c>
      <c r="L203" s="241"/>
      <c r="M203" s="242" t="s">
        <v>1</v>
      </c>
      <c r="N203" s="243" t="s">
        <v>47</v>
      </c>
      <c r="O203" s="92"/>
      <c r="P203" s="230">
        <f>O203*H203</f>
        <v>0</v>
      </c>
      <c r="Q203" s="230">
        <v>0.05</v>
      </c>
      <c r="R203" s="230">
        <f>Q203*H203</f>
        <v>0.1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144</v>
      </c>
      <c r="AT203" s="232" t="s">
        <v>140</v>
      </c>
      <c r="AU203" s="232" t="s">
        <v>21</v>
      </c>
      <c r="AY203" s="17" t="s">
        <v>131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7" t="s">
        <v>90</v>
      </c>
      <c r="BK203" s="233">
        <f>ROUND(I203*H203,2)</f>
        <v>0</v>
      </c>
      <c r="BL203" s="17" t="s">
        <v>138</v>
      </c>
      <c r="BM203" s="232" t="s">
        <v>274</v>
      </c>
    </row>
    <row r="204" spans="1:65" s="2" customFormat="1" ht="16.5" customHeight="1">
      <c r="A204" s="39"/>
      <c r="B204" s="40"/>
      <c r="C204" s="221" t="s">
        <v>275</v>
      </c>
      <c r="D204" s="221" t="s">
        <v>133</v>
      </c>
      <c r="E204" s="222" t="s">
        <v>276</v>
      </c>
      <c r="F204" s="223" t="s">
        <v>277</v>
      </c>
      <c r="G204" s="224" t="s">
        <v>136</v>
      </c>
      <c r="H204" s="225">
        <v>1660</v>
      </c>
      <c r="I204" s="226"/>
      <c r="J204" s="227">
        <f>ROUND(I204*H204,2)</f>
        <v>0</v>
      </c>
      <c r="K204" s="223" t="s">
        <v>1</v>
      </c>
      <c r="L204" s="45"/>
      <c r="M204" s="228" t="s">
        <v>1</v>
      </c>
      <c r="N204" s="229" t="s">
        <v>47</v>
      </c>
      <c r="O204" s="92"/>
      <c r="P204" s="230">
        <f>O204*H204</f>
        <v>0</v>
      </c>
      <c r="Q204" s="230">
        <v>0.1</v>
      </c>
      <c r="R204" s="230">
        <f>Q204*H204</f>
        <v>166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138</v>
      </c>
      <c r="AT204" s="232" t="s">
        <v>133</v>
      </c>
      <c r="AU204" s="232" t="s">
        <v>21</v>
      </c>
      <c r="AY204" s="17" t="s">
        <v>131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7" t="s">
        <v>90</v>
      </c>
      <c r="BK204" s="233">
        <f>ROUND(I204*H204,2)</f>
        <v>0</v>
      </c>
      <c r="BL204" s="17" t="s">
        <v>138</v>
      </c>
      <c r="BM204" s="232" t="s">
        <v>278</v>
      </c>
    </row>
    <row r="205" spans="1:51" s="15" customFormat="1" ht="12">
      <c r="A205" s="15"/>
      <c r="B205" s="267"/>
      <c r="C205" s="268"/>
      <c r="D205" s="246" t="s">
        <v>146</v>
      </c>
      <c r="E205" s="269" t="s">
        <v>1</v>
      </c>
      <c r="F205" s="270" t="s">
        <v>279</v>
      </c>
      <c r="G205" s="268"/>
      <c r="H205" s="269" t="s">
        <v>1</v>
      </c>
      <c r="I205" s="271"/>
      <c r="J205" s="268"/>
      <c r="K205" s="268"/>
      <c r="L205" s="272"/>
      <c r="M205" s="273"/>
      <c r="N205" s="274"/>
      <c r="O205" s="274"/>
      <c r="P205" s="274"/>
      <c r="Q205" s="274"/>
      <c r="R205" s="274"/>
      <c r="S205" s="274"/>
      <c r="T205" s="27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6" t="s">
        <v>146</v>
      </c>
      <c r="AU205" s="276" t="s">
        <v>21</v>
      </c>
      <c r="AV205" s="15" t="s">
        <v>90</v>
      </c>
      <c r="AW205" s="15" t="s">
        <v>38</v>
      </c>
      <c r="AX205" s="15" t="s">
        <v>82</v>
      </c>
      <c r="AY205" s="276" t="s">
        <v>131</v>
      </c>
    </row>
    <row r="206" spans="1:51" s="13" customFormat="1" ht="12">
      <c r="A206" s="13"/>
      <c r="B206" s="244"/>
      <c r="C206" s="245"/>
      <c r="D206" s="246" t="s">
        <v>146</v>
      </c>
      <c r="E206" s="247" t="s">
        <v>1</v>
      </c>
      <c r="F206" s="248" t="s">
        <v>82</v>
      </c>
      <c r="G206" s="245"/>
      <c r="H206" s="249">
        <v>0</v>
      </c>
      <c r="I206" s="250"/>
      <c r="J206" s="245"/>
      <c r="K206" s="245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146</v>
      </c>
      <c r="AU206" s="255" t="s">
        <v>21</v>
      </c>
      <c r="AV206" s="13" t="s">
        <v>21</v>
      </c>
      <c r="AW206" s="13" t="s">
        <v>38</v>
      </c>
      <c r="AX206" s="13" t="s">
        <v>82</v>
      </c>
      <c r="AY206" s="255" t="s">
        <v>131</v>
      </c>
    </row>
    <row r="207" spans="1:51" s="15" customFormat="1" ht="12">
      <c r="A207" s="15"/>
      <c r="B207" s="267"/>
      <c r="C207" s="268"/>
      <c r="D207" s="246" t="s">
        <v>146</v>
      </c>
      <c r="E207" s="269" t="s">
        <v>1</v>
      </c>
      <c r="F207" s="270" t="s">
        <v>280</v>
      </c>
      <c r="G207" s="268"/>
      <c r="H207" s="269" t="s">
        <v>1</v>
      </c>
      <c r="I207" s="271"/>
      <c r="J207" s="268"/>
      <c r="K207" s="268"/>
      <c r="L207" s="272"/>
      <c r="M207" s="273"/>
      <c r="N207" s="274"/>
      <c r="O207" s="274"/>
      <c r="P207" s="274"/>
      <c r="Q207" s="274"/>
      <c r="R207" s="274"/>
      <c r="S207" s="274"/>
      <c r="T207" s="27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6" t="s">
        <v>146</v>
      </c>
      <c r="AU207" s="276" t="s">
        <v>21</v>
      </c>
      <c r="AV207" s="15" t="s">
        <v>90</v>
      </c>
      <c r="AW207" s="15" t="s">
        <v>38</v>
      </c>
      <c r="AX207" s="15" t="s">
        <v>82</v>
      </c>
      <c r="AY207" s="276" t="s">
        <v>131</v>
      </c>
    </row>
    <row r="208" spans="1:51" s="13" customFormat="1" ht="12">
      <c r="A208" s="13"/>
      <c r="B208" s="244"/>
      <c r="C208" s="245"/>
      <c r="D208" s="246" t="s">
        <v>146</v>
      </c>
      <c r="E208" s="247" t="s">
        <v>1</v>
      </c>
      <c r="F208" s="248" t="s">
        <v>261</v>
      </c>
      <c r="G208" s="245"/>
      <c r="H208" s="249">
        <v>1660</v>
      </c>
      <c r="I208" s="250"/>
      <c r="J208" s="245"/>
      <c r="K208" s="245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146</v>
      </c>
      <c r="AU208" s="255" t="s">
        <v>21</v>
      </c>
      <c r="AV208" s="13" t="s">
        <v>21</v>
      </c>
      <c r="AW208" s="13" t="s">
        <v>38</v>
      </c>
      <c r="AX208" s="13" t="s">
        <v>82</v>
      </c>
      <c r="AY208" s="255" t="s">
        <v>131</v>
      </c>
    </row>
    <row r="209" spans="1:51" s="14" customFormat="1" ht="12">
      <c r="A209" s="14"/>
      <c r="B209" s="256"/>
      <c r="C209" s="257"/>
      <c r="D209" s="246" t="s">
        <v>146</v>
      </c>
      <c r="E209" s="258" t="s">
        <v>1</v>
      </c>
      <c r="F209" s="259" t="s">
        <v>148</v>
      </c>
      <c r="G209" s="257"/>
      <c r="H209" s="260">
        <v>1660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6" t="s">
        <v>146</v>
      </c>
      <c r="AU209" s="266" t="s">
        <v>21</v>
      </c>
      <c r="AV209" s="14" t="s">
        <v>138</v>
      </c>
      <c r="AW209" s="14" t="s">
        <v>38</v>
      </c>
      <c r="AX209" s="14" t="s">
        <v>90</v>
      </c>
      <c r="AY209" s="266" t="s">
        <v>131</v>
      </c>
    </row>
    <row r="210" spans="1:63" s="12" customFormat="1" ht="22.8" customHeight="1">
      <c r="A210" s="12"/>
      <c r="B210" s="205"/>
      <c r="C210" s="206"/>
      <c r="D210" s="207" t="s">
        <v>81</v>
      </c>
      <c r="E210" s="219" t="s">
        <v>144</v>
      </c>
      <c r="F210" s="219" t="s">
        <v>281</v>
      </c>
      <c r="G210" s="206"/>
      <c r="H210" s="206"/>
      <c r="I210" s="209"/>
      <c r="J210" s="220">
        <f>BK210</f>
        <v>0</v>
      </c>
      <c r="K210" s="206"/>
      <c r="L210" s="211"/>
      <c r="M210" s="212"/>
      <c r="N210" s="213"/>
      <c r="O210" s="213"/>
      <c r="P210" s="214">
        <f>SUM(P211:P213)</f>
        <v>0</v>
      </c>
      <c r="Q210" s="213"/>
      <c r="R210" s="214">
        <f>SUM(R211:R213)</f>
        <v>0.2</v>
      </c>
      <c r="S210" s="213"/>
      <c r="T210" s="215">
        <f>SUM(T211:T213)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6" t="s">
        <v>90</v>
      </c>
      <c r="AT210" s="217" t="s">
        <v>81</v>
      </c>
      <c r="AU210" s="217" t="s">
        <v>90</v>
      </c>
      <c r="AY210" s="216" t="s">
        <v>131</v>
      </c>
      <c r="BK210" s="218">
        <f>SUM(BK211:BK213)</f>
        <v>0</v>
      </c>
    </row>
    <row r="211" spans="1:65" s="2" customFormat="1" ht="16.5" customHeight="1">
      <c r="A211" s="39"/>
      <c r="B211" s="40"/>
      <c r="C211" s="221" t="s">
        <v>282</v>
      </c>
      <c r="D211" s="221" t="s">
        <v>133</v>
      </c>
      <c r="E211" s="222" t="s">
        <v>283</v>
      </c>
      <c r="F211" s="223" t="s">
        <v>284</v>
      </c>
      <c r="G211" s="224" t="s">
        <v>204</v>
      </c>
      <c r="H211" s="225">
        <v>5</v>
      </c>
      <c r="I211" s="226"/>
      <c r="J211" s="227">
        <f>ROUND(I211*H211,2)</f>
        <v>0</v>
      </c>
      <c r="K211" s="223" t="s">
        <v>1</v>
      </c>
      <c r="L211" s="45"/>
      <c r="M211" s="228" t="s">
        <v>1</v>
      </c>
      <c r="N211" s="229" t="s">
        <v>47</v>
      </c>
      <c r="O211" s="92"/>
      <c r="P211" s="230">
        <f>O211*H211</f>
        <v>0</v>
      </c>
      <c r="Q211" s="230">
        <v>0.04</v>
      </c>
      <c r="R211" s="230">
        <f>Q211*H211</f>
        <v>0.2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138</v>
      </c>
      <c r="AT211" s="232" t="s">
        <v>133</v>
      </c>
      <c r="AU211" s="232" t="s">
        <v>21</v>
      </c>
      <c r="AY211" s="17" t="s">
        <v>131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7" t="s">
        <v>90</v>
      </c>
      <c r="BK211" s="233">
        <f>ROUND(I211*H211,2)</f>
        <v>0</v>
      </c>
      <c r="BL211" s="17" t="s">
        <v>138</v>
      </c>
      <c r="BM211" s="232" t="s">
        <v>285</v>
      </c>
    </row>
    <row r="212" spans="1:51" s="13" customFormat="1" ht="12">
      <c r="A212" s="13"/>
      <c r="B212" s="244"/>
      <c r="C212" s="245"/>
      <c r="D212" s="246" t="s">
        <v>146</v>
      </c>
      <c r="E212" s="247" t="s">
        <v>1</v>
      </c>
      <c r="F212" s="248" t="s">
        <v>160</v>
      </c>
      <c r="G212" s="245"/>
      <c r="H212" s="249">
        <v>5</v>
      </c>
      <c r="I212" s="250"/>
      <c r="J212" s="245"/>
      <c r="K212" s="245"/>
      <c r="L212" s="251"/>
      <c r="M212" s="252"/>
      <c r="N212" s="253"/>
      <c r="O212" s="253"/>
      <c r="P212" s="253"/>
      <c r="Q212" s="253"/>
      <c r="R212" s="253"/>
      <c r="S212" s="253"/>
      <c r="T212" s="25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5" t="s">
        <v>146</v>
      </c>
      <c r="AU212" s="255" t="s">
        <v>21</v>
      </c>
      <c r="AV212" s="13" t="s">
        <v>21</v>
      </c>
      <c r="AW212" s="13" t="s">
        <v>38</v>
      </c>
      <c r="AX212" s="13" t="s">
        <v>82</v>
      </c>
      <c r="AY212" s="255" t="s">
        <v>131</v>
      </c>
    </row>
    <row r="213" spans="1:51" s="14" customFormat="1" ht="12">
      <c r="A213" s="14"/>
      <c r="B213" s="256"/>
      <c r="C213" s="257"/>
      <c r="D213" s="246" t="s">
        <v>146</v>
      </c>
      <c r="E213" s="258" t="s">
        <v>1</v>
      </c>
      <c r="F213" s="259" t="s">
        <v>148</v>
      </c>
      <c r="G213" s="257"/>
      <c r="H213" s="260">
        <v>5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6" t="s">
        <v>146</v>
      </c>
      <c r="AU213" s="266" t="s">
        <v>21</v>
      </c>
      <c r="AV213" s="14" t="s">
        <v>138</v>
      </c>
      <c r="AW213" s="14" t="s">
        <v>38</v>
      </c>
      <c r="AX213" s="14" t="s">
        <v>90</v>
      </c>
      <c r="AY213" s="266" t="s">
        <v>131</v>
      </c>
    </row>
    <row r="214" spans="1:63" s="12" customFormat="1" ht="22.8" customHeight="1">
      <c r="A214" s="12"/>
      <c r="B214" s="205"/>
      <c r="C214" s="206"/>
      <c r="D214" s="207" t="s">
        <v>81</v>
      </c>
      <c r="E214" s="219" t="s">
        <v>178</v>
      </c>
      <c r="F214" s="219" t="s">
        <v>286</v>
      </c>
      <c r="G214" s="206"/>
      <c r="H214" s="206"/>
      <c r="I214" s="209"/>
      <c r="J214" s="220">
        <f>BK214</f>
        <v>0</v>
      </c>
      <c r="K214" s="206"/>
      <c r="L214" s="211"/>
      <c r="M214" s="212"/>
      <c r="N214" s="213"/>
      <c r="O214" s="213"/>
      <c r="P214" s="214">
        <f>SUM(P215:P224)</f>
        <v>0</v>
      </c>
      <c r="Q214" s="213"/>
      <c r="R214" s="214">
        <f>SUM(R215:R224)</f>
        <v>0.8955399999999999</v>
      </c>
      <c r="S214" s="213"/>
      <c r="T214" s="215">
        <f>SUM(T215:T224)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6" t="s">
        <v>90</v>
      </c>
      <c r="AT214" s="217" t="s">
        <v>81</v>
      </c>
      <c r="AU214" s="217" t="s">
        <v>90</v>
      </c>
      <c r="AY214" s="216" t="s">
        <v>131</v>
      </c>
      <c r="BK214" s="218">
        <f>SUM(BK215:BK224)</f>
        <v>0</v>
      </c>
    </row>
    <row r="215" spans="1:65" s="2" customFormat="1" ht="16.5" customHeight="1">
      <c r="A215" s="39"/>
      <c r="B215" s="40"/>
      <c r="C215" s="221" t="s">
        <v>287</v>
      </c>
      <c r="D215" s="221" t="s">
        <v>133</v>
      </c>
      <c r="E215" s="222" t="s">
        <v>288</v>
      </c>
      <c r="F215" s="223" t="s">
        <v>289</v>
      </c>
      <c r="G215" s="224" t="s">
        <v>136</v>
      </c>
      <c r="H215" s="225">
        <v>650</v>
      </c>
      <c r="I215" s="226"/>
      <c r="J215" s="227">
        <f>ROUND(I215*H215,2)</f>
        <v>0</v>
      </c>
      <c r="K215" s="223" t="s">
        <v>137</v>
      </c>
      <c r="L215" s="45"/>
      <c r="M215" s="228" t="s">
        <v>1</v>
      </c>
      <c r="N215" s="229" t="s">
        <v>47</v>
      </c>
      <c r="O215" s="92"/>
      <c r="P215" s="230">
        <f>O215*H215</f>
        <v>0</v>
      </c>
      <c r="Q215" s="230">
        <v>0.00047</v>
      </c>
      <c r="R215" s="230">
        <f>Q215*H215</f>
        <v>0.3055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138</v>
      </c>
      <c r="AT215" s="232" t="s">
        <v>133</v>
      </c>
      <c r="AU215" s="232" t="s">
        <v>21</v>
      </c>
      <c r="AY215" s="17" t="s">
        <v>131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7" t="s">
        <v>90</v>
      </c>
      <c r="BK215" s="233">
        <f>ROUND(I215*H215,2)</f>
        <v>0</v>
      </c>
      <c r="BL215" s="17" t="s">
        <v>138</v>
      </c>
      <c r="BM215" s="232" t="s">
        <v>290</v>
      </c>
    </row>
    <row r="216" spans="1:51" s="13" customFormat="1" ht="12">
      <c r="A216" s="13"/>
      <c r="B216" s="244"/>
      <c r="C216" s="245"/>
      <c r="D216" s="246" t="s">
        <v>146</v>
      </c>
      <c r="E216" s="247" t="s">
        <v>1</v>
      </c>
      <c r="F216" s="248" t="s">
        <v>244</v>
      </c>
      <c r="G216" s="245"/>
      <c r="H216" s="249">
        <v>650</v>
      </c>
      <c r="I216" s="250"/>
      <c r="J216" s="245"/>
      <c r="K216" s="245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146</v>
      </c>
      <c r="AU216" s="255" t="s">
        <v>21</v>
      </c>
      <c r="AV216" s="13" t="s">
        <v>21</v>
      </c>
      <c r="AW216" s="13" t="s">
        <v>38</v>
      </c>
      <c r="AX216" s="13" t="s">
        <v>90</v>
      </c>
      <c r="AY216" s="255" t="s">
        <v>131</v>
      </c>
    </row>
    <row r="217" spans="1:65" s="2" customFormat="1" ht="16.5" customHeight="1">
      <c r="A217" s="39"/>
      <c r="B217" s="40"/>
      <c r="C217" s="221" t="s">
        <v>291</v>
      </c>
      <c r="D217" s="221" t="s">
        <v>133</v>
      </c>
      <c r="E217" s="222" t="s">
        <v>292</v>
      </c>
      <c r="F217" s="223" t="s">
        <v>293</v>
      </c>
      <c r="G217" s="224" t="s">
        <v>222</v>
      </c>
      <c r="H217" s="225">
        <v>4</v>
      </c>
      <c r="I217" s="226"/>
      <c r="J217" s="227">
        <f>ROUND(I217*H217,2)</f>
        <v>0</v>
      </c>
      <c r="K217" s="223" t="s">
        <v>137</v>
      </c>
      <c r="L217" s="45"/>
      <c r="M217" s="228" t="s">
        <v>1</v>
      </c>
      <c r="N217" s="229" t="s">
        <v>47</v>
      </c>
      <c r="O217" s="92"/>
      <c r="P217" s="230">
        <f>O217*H217</f>
        <v>0</v>
      </c>
      <c r="Q217" s="230">
        <v>1E-05</v>
      </c>
      <c r="R217" s="230">
        <f>Q217*H217</f>
        <v>4E-05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138</v>
      </c>
      <c r="AT217" s="232" t="s">
        <v>133</v>
      </c>
      <c r="AU217" s="232" t="s">
        <v>21</v>
      </c>
      <c r="AY217" s="17" t="s">
        <v>131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7" t="s">
        <v>90</v>
      </c>
      <c r="BK217" s="233">
        <f>ROUND(I217*H217,2)</f>
        <v>0</v>
      </c>
      <c r="BL217" s="17" t="s">
        <v>138</v>
      </c>
      <c r="BM217" s="232" t="s">
        <v>294</v>
      </c>
    </row>
    <row r="218" spans="1:51" s="13" customFormat="1" ht="12">
      <c r="A218" s="13"/>
      <c r="B218" s="244"/>
      <c r="C218" s="245"/>
      <c r="D218" s="246" t="s">
        <v>146</v>
      </c>
      <c r="E218" s="247" t="s">
        <v>1</v>
      </c>
      <c r="F218" s="248" t="s">
        <v>138</v>
      </c>
      <c r="G218" s="245"/>
      <c r="H218" s="249">
        <v>4</v>
      </c>
      <c r="I218" s="250"/>
      <c r="J218" s="245"/>
      <c r="K218" s="245"/>
      <c r="L218" s="251"/>
      <c r="M218" s="252"/>
      <c r="N218" s="253"/>
      <c r="O218" s="253"/>
      <c r="P218" s="253"/>
      <c r="Q218" s="253"/>
      <c r="R218" s="253"/>
      <c r="S218" s="253"/>
      <c r="T218" s="25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5" t="s">
        <v>146</v>
      </c>
      <c r="AU218" s="255" t="s">
        <v>21</v>
      </c>
      <c r="AV218" s="13" t="s">
        <v>21</v>
      </c>
      <c r="AW218" s="13" t="s">
        <v>38</v>
      </c>
      <c r="AX218" s="13" t="s">
        <v>82</v>
      </c>
      <c r="AY218" s="255" t="s">
        <v>131</v>
      </c>
    </row>
    <row r="219" spans="1:51" s="14" customFormat="1" ht="12">
      <c r="A219" s="14"/>
      <c r="B219" s="256"/>
      <c r="C219" s="257"/>
      <c r="D219" s="246" t="s">
        <v>146</v>
      </c>
      <c r="E219" s="258" t="s">
        <v>1</v>
      </c>
      <c r="F219" s="259" t="s">
        <v>148</v>
      </c>
      <c r="G219" s="257"/>
      <c r="H219" s="260">
        <v>4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6" t="s">
        <v>146</v>
      </c>
      <c r="AU219" s="266" t="s">
        <v>21</v>
      </c>
      <c r="AV219" s="14" t="s">
        <v>138</v>
      </c>
      <c r="AW219" s="14" t="s">
        <v>38</v>
      </c>
      <c r="AX219" s="14" t="s">
        <v>90</v>
      </c>
      <c r="AY219" s="266" t="s">
        <v>131</v>
      </c>
    </row>
    <row r="220" spans="1:65" s="2" customFormat="1" ht="16.5" customHeight="1">
      <c r="A220" s="39"/>
      <c r="B220" s="40"/>
      <c r="C220" s="234" t="s">
        <v>199</v>
      </c>
      <c r="D220" s="234" t="s">
        <v>140</v>
      </c>
      <c r="E220" s="235" t="s">
        <v>295</v>
      </c>
      <c r="F220" s="236" t="s">
        <v>296</v>
      </c>
      <c r="G220" s="237" t="s">
        <v>222</v>
      </c>
      <c r="H220" s="238">
        <v>4</v>
      </c>
      <c r="I220" s="239"/>
      <c r="J220" s="240">
        <f>ROUND(I220*H220,2)</f>
        <v>0</v>
      </c>
      <c r="K220" s="236" t="s">
        <v>137</v>
      </c>
      <c r="L220" s="241"/>
      <c r="M220" s="242" t="s">
        <v>1</v>
      </c>
      <c r="N220" s="243" t="s">
        <v>47</v>
      </c>
      <c r="O220" s="92"/>
      <c r="P220" s="230">
        <f>O220*H220</f>
        <v>0</v>
      </c>
      <c r="Q220" s="230">
        <v>0.006</v>
      </c>
      <c r="R220" s="230">
        <f>Q220*H220</f>
        <v>0.024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144</v>
      </c>
      <c r="AT220" s="232" t="s">
        <v>140</v>
      </c>
      <c r="AU220" s="232" t="s">
        <v>21</v>
      </c>
      <c r="AY220" s="17" t="s">
        <v>131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7" t="s">
        <v>90</v>
      </c>
      <c r="BK220" s="233">
        <f>ROUND(I220*H220,2)</f>
        <v>0</v>
      </c>
      <c r="BL220" s="17" t="s">
        <v>138</v>
      </c>
      <c r="BM220" s="232" t="s">
        <v>297</v>
      </c>
    </row>
    <row r="221" spans="1:65" s="2" customFormat="1" ht="16.5" customHeight="1">
      <c r="A221" s="39"/>
      <c r="B221" s="40"/>
      <c r="C221" s="221" t="s">
        <v>298</v>
      </c>
      <c r="D221" s="221" t="s">
        <v>133</v>
      </c>
      <c r="E221" s="222" t="s">
        <v>299</v>
      </c>
      <c r="F221" s="223" t="s">
        <v>300</v>
      </c>
      <c r="G221" s="224" t="s">
        <v>222</v>
      </c>
      <c r="H221" s="225">
        <v>10</v>
      </c>
      <c r="I221" s="226"/>
      <c r="J221" s="227">
        <f>ROUND(I221*H221,2)</f>
        <v>0</v>
      </c>
      <c r="K221" s="223" t="s">
        <v>137</v>
      </c>
      <c r="L221" s="45"/>
      <c r="M221" s="228" t="s">
        <v>1</v>
      </c>
      <c r="N221" s="229" t="s">
        <v>47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138</v>
      </c>
      <c r="AT221" s="232" t="s">
        <v>133</v>
      </c>
      <c r="AU221" s="232" t="s">
        <v>21</v>
      </c>
      <c r="AY221" s="17" t="s">
        <v>131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7" t="s">
        <v>90</v>
      </c>
      <c r="BK221" s="233">
        <f>ROUND(I221*H221,2)</f>
        <v>0</v>
      </c>
      <c r="BL221" s="17" t="s">
        <v>138</v>
      </c>
      <c r="BM221" s="232" t="s">
        <v>301</v>
      </c>
    </row>
    <row r="222" spans="1:51" s="13" customFormat="1" ht="12">
      <c r="A222" s="13"/>
      <c r="B222" s="244"/>
      <c r="C222" s="245"/>
      <c r="D222" s="246" t="s">
        <v>146</v>
      </c>
      <c r="E222" s="247" t="s">
        <v>1</v>
      </c>
      <c r="F222" s="248" t="s">
        <v>188</v>
      </c>
      <c r="G222" s="245"/>
      <c r="H222" s="249">
        <v>10</v>
      </c>
      <c r="I222" s="250"/>
      <c r="J222" s="245"/>
      <c r="K222" s="245"/>
      <c r="L222" s="251"/>
      <c r="M222" s="252"/>
      <c r="N222" s="253"/>
      <c r="O222" s="253"/>
      <c r="P222" s="253"/>
      <c r="Q222" s="253"/>
      <c r="R222" s="253"/>
      <c r="S222" s="253"/>
      <c r="T222" s="25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5" t="s">
        <v>146</v>
      </c>
      <c r="AU222" s="255" t="s">
        <v>21</v>
      </c>
      <c r="AV222" s="13" t="s">
        <v>21</v>
      </c>
      <c r="AW222" s="13" t="s">
        <v>38</v>
      </c>
      <c r="AX222" s="13" t="s">
        <v>82</v>
      </c>
      <c r="AY222" s="255" t="s">
        <v>131</v>
      </c>
    </row>
    <row r="223" spans="1:51" s="14" customFormat="1" ht="12">
      <c r="A223" s="14"/>
      <c r="B223" s="256"/>
      <c r="C223" s="257"/>
      <c r="D223" s="246" t="s">
        <v>146</v>
      </c>
      <c r="E223" s="258" t="s">
        <v>1</v>
      </c>
      <c r="F223" s="259" t="s">
        <v>148</v>
      </c>
      <c r="G223" s="257"/>
      <c r="H223" s="260">
        <v>10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6" t="s">
        <v>146</v>
      </c>
      <c r="AU223" s="266" t="s">
        <v>21</v>
      </c>
      <c r="AV223" s="14" t="s">
        <v>138</v>
      </c>
      <c r="AW223" s="14" t="s">
        <v>38</v>
      </c>
      <c r="AX223" s="14" t="s">
        <v>90</v>
      </c>
      <c r="AY223" s="266" t="s">
        <v>131</v>
      </c>
    </row>
    <row r="224" spans="1:65" s="2" customFormat="1" ht="16.5" customHeight="1">
      <c r="A224" s="39"/>
      <c r="B224" s="40"/>
      <c r="C224" s="234" t="s">
        <v>302</v>
      </c>
      <c r="D224" s="234" t="s">
        <v>140</v>
      </c>
      <c r="E224" s="235" t="s">
        <v>303</v>
      </c>
      <c r="F224" s="236" t="s">
        <v>304</v>
      </c>
      <c r="G224" s="237" t="s">
        <v>222</v>
      </c>
      <c r="H224" s="238">
        <v>10</v>
      </c>
      <c r="I224" s="239"/>
      <c r="J224" s="240">
        <f>ROUND(I224*H224,2)</f>
        <v>0</v>
      </c>
      <c r="K224" s="236" t="s">
        <v>137</v>
      </c>
      <c r="L224" s="241"/>
      <c r="M224" s="242" t="s">
        <v>1</v>
      </c>
      <c r="N224" s="243" t="s">
        <v>47</v>
      </c>
      <c r="O224" s="92"/>
      <c r="P224" s="230">
        <f>O224*H224</f>
        <v>0</v>
      </c>
      <c r="Q224" s="230">
        <v>0.0566</v>
      </c>
      <c r="R224" s="230">
        <f>Q224*H224</f>
        <v>0.566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144</v>
      </c>
      <c r="AT224" s="232" t="s">
        <v>140</v>
      </c>
      <c r="AU224" s="232" t="s">
        <v>21</v>
      </c>
      <c r="AY224" s="17" t="s">
        <v>131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7" t="s">
        <v>90</v>
      </c>
      <c r="BK224" s="233">
        <f>ROUND(I224*H224,2)</f>
        <v>0</v>
      </c>
      <c r="BL224" s="17" t="s">
        <v>138</v>
      </c>
      <c r="BM224" s="232" t="s">
        <v>305</v>
      </c>
    </row>
    <row r="225" spans="1:63" s="12" customFormat="1" ht="22.8" customHeight="1">
      <c r="A225" s="12"/>
      <c r="B225" s="205"/>
      <c r="C225" s="206"/>
      <c r="D225" s="207" t="s">
        <v>81</v>
      </c>
      <c r="E225" s="219" t="s">
        <v>306</v>
      </c>
      <c r="F225" s="219" t="s">
        <v>307</v>
      </c>
      <c r="G225" s="206"/>
      <c r="H225" s="206"/>
      <c r="I225" s="209"/>
      <c r="J225" s="220">
        <f>BK225</f>
        <v>0</v>
      </c>
      <c r="K225" s="206"/>
      <c r="L225" s="211"/>
      <c r="M225" s="212"/>
      <c r="N225" s="213"/>
      <c r="O225" s="213"/>
      <c r="P225" s="214">
        <f>P226</f>
        <v>0</v>
      </c>
      <c r="Q225" s="213"/>
      <c r="R225" s="214">
        <f>R226</f>
        <v>0</v>
      </c>
      <c r="S225" s="213"/>
      <c r="T225" s="215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6" t="s">
        <v>90</v>
      </c>
      <c r="AT225" s="217" t="s">
        <v>81</v>
      </c>
      <c r="AU225" s="217" t="s">
        <v>90</v>
      </c>
      <c r="AY225" s="216" t="s">
        <v>131</v>
      </c>
      <c r="BK225" s="218">
        <f>BK226</f>
        <v>0</v>
      </c>
    </row>
    <row r="226" spans="1:65" s="2" customFormat="1" ht="16.5" customHeight="1">
      <c r="A226" s="39"/>
      <c r="B226" s="40"/>
      <c r="C226" s="221" t="s">
        <v>308</v>
      </c>
      <c r="D226" s="221" t="s">
        <v>133</v>
      </c>
      <c r="E226" s="222" t="s">
        <v>309</v>
      </c>
      <c r="F226" s="223" t="s">
        <v>310</v>
      </c>
      <c r="G226" s="224" t="s">
        <v>163</v>
      </c>
      <c r="H226" s="225">
        <v>797.268</v>
      </c>
      <c r="I226" s="226"/>
      <c r="J226" s="227">
        <f>ROUND(I226*H226,2)</f>
        <v>0</v>
      </c>
      <c r="K226" s="223" t="s">
        <v>137</v>
      </c>
      <c r="L226" s="45"/>
      <c r="M226" s="277" t="s">
        <v>1</v>
      </c>
      <c r="N226" s="278" t="s">
        <v>47</v>
      </c>
      <c r="O226" s="279"/>
      <c r="P226" s="280">
        <f>O226*H226</f>
        <v>0</v>
      </c>
      <c r="Q226" s="280">
        <v>0</v>
      </c>
      <c r="R226" s="280">
        <f>Q226*H226</f>
        <v>0</v>
      </c>
      <c r="S226" s="280">
        <v>0</v>
      </c>
      <c r="T226" s="28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138</v>
      </c>
      <c r="AT226" s="232" t="s">
        <v>133</v>
      </c>
      <c r="AU226" s="232" t="s">
        <v>21</v>
      </c>
      <c r="AY226" s="17" t="s">
        <v>131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7" t="s">
        <v>90</v>
      </c>
      <c r="BK226" s="233">
        <f>ROUND(I226*H226,2)</f>
        <v>0</v>
      </c>
      <c r="BL226" s="17" t="s">
        <v>138</v>
      </c>
      <c r="BM226" s="232" t="s">
        <v>311</v>
      </c>
    </row>
    <row r="227" spans="1:31" s="2" customFormat="1" ht="6.95" customHeight="1">
      <c r="A227" s="39"/>
      <c r="B227" s="67"/>
      <c r="C227" s="68"/>
      <c r="D227" s="68"/>
      <c r="E227" s="68"/>
      <c r="F227" s="68"/>
      <c r="G227" s="68"/>
      <c r="H227" s="68"/>
      <c r="I227" s="68"/>
      <c r="J227" s="68"/>
      <c r="K227" s="68"/>
      <c r="L227" s="45"/>
      <c r="M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</sheetData>
  <sheetProtection password="CC35" sheet="1" objects="1" scenarios="1" formatColumns="0" formatRows="0" autoFilter="0"/>
  <autoFilter ref="C123:K226"/>
  <mergeCells count="9">
    <mergeCell ref="E7:H7"/>
    <mergeCell ref="E9:H9"/>
    <mergeCell ref="E18:H18"/>
    <mergeCell ref="E27:H27"/>
    <mergeCell ref="E84:H84"/>
    <mergeCell ref="E86:H86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98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3a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99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5. 5. 2022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101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ROUND((SUM(BE122:BE276)),2)</f>
        <v>0</v>
      </c>
      <c r="G33" s="39"/>
      <c r="H33" s="39"/>
      <c r="I33" s="158">
        <v>0.21</v>
      </c>
      <c r="J33" s="157">
        <f>ROUND(((SUM(BE122:BE276))*I33),2)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ROUND((SUM(BF122:BF276)),2)</f>
        <v>0</v>
      </c>
      <c r="G34" s="39"/>
      <c r="H34" s="39"/>
      <c r="I34" s="158">
        <v>0.15</v>
      </c>
      <c r="J34" s="157">
        <f>ROUND(((SUM(BF122:BF276))*I34),2)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ROUND((SUM(BG122:BG276)),2)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ROUND((SUM(BH122:BH276)),2)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ROUND((SUM(BI122:BI276)),2)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4"/>
      <c r="D50" s="166" t="s">
        <v>55</v>
      </c>
      <c r="E50" s="167"/>
      <c r="F50" s="167"/>
      <c r="G50" s="166" t="s">
        <v>56</v>
      </c>
      <c r="H50" s="167"/>
      <c r="I50" s="167"/>
      <c r="J50" s="167"/>
      <c r="K50" s="167"/>
      <c r="L50" s="64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9"/>
      <c r="B61" s="45"/>
      <c r="C61" s="39"/>
      <c r="D61" s="168" t="s">
        <v>57</v>
      </c>
      <c r="E61" s="169"/>
      <c r="F61" s="170" t="s">
        <v>58</v>
      </c>
      <c r="G61" s="168" t="s">
        <v>57</v>
      </c>
      <c r="H61" s="169"/>
      <c r="I61" s="169"/>
      <c r="J61" s="171" t="s">
        <v>58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9"/>
      <c r="B65" s="45"/>
      <c r="C65" s="39"/>
      <c r="D65" s="166" t="s">
        <v>59</v>
      </c>
      <c r="E65" s="172"/>
      <c r="F65" s="172"/>
      <c r="G65" s="166" t="s">
        <v>60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9"/>
      <c r="B76" s="45"/>
      <c r="C76" s="39"/>
      <c r="D76" s="168" t="s">
        <v>57</v>
      </c>
      <c r="E76" s="169"/>
      <c r="F76" s="170" t="s">
        <v>58</v>
      </c>
      <c r="G76" s="168" t="s">
        <v>57</v>
      </c>
      <c r="H76" s="169"/>
      <c r="I76" s="169"/>
      <c r="J76" s="171" t="s">
        <v>58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3" t="s">
        <v>102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2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7" t="str">
        <f>E7</f>
        <v>Sportovní areál Křimice etapa 3a</v>
      </c>
      <c r="F85" s="32"/>
      <c r="G85" s="32"/>
      <c r="H85" s="32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2" t="s">
        <v>99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24042020_h - Sportovní areál Křimice IO 400 - Stavební elektroinstalace 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2" t="s">
        <v>22</v>
      </c>
      <c r="D89" s="41"/>
      <c r="E89" s="41"/>
      <c r="F89" s="27" t="str">
        <f>F12</f>
        <v xml:space="preserve">Křimice </v>
      </c>
      <c r="G89" s="41"/>
      <c r="H89" s="41"/>
      <c r="I89" s="32" t="s">
        <v>24</v>
      </c>
      <c r="J89" s="80" t="str">
        <f>IF(J12="","",J12)</f>
        <v>5. 5. 2022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30</v>
      </c>
      <c r="D91" s="41"/>
      <c r="E91" s="41"/>
      <c r="F91" s="27" t="str">
        <f>E15</f>
        <v>Střední průmyslová škola dopravní Plzeň</v>
      </c>
      <c r="G91" s="41"/>
      <c r="H91" s="41"/>
      <c r="I91" s="32" t="s">
        <v>36</v>
      </c>
      <c r="J91" s="37" t="str">
        <f>E21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2" t="s">
        <v>34</v>
      </c>
      <c r="D92" s="41"/>
      <c r="E92" s="41"/>
      <c r="F92" s="27" t="str">
        <f>IF(E18="","",E18)</f>
        <v>Vyplň údaj</v>
      </c>
      <c r="G92" s="41"/>
      <c r="H92" s="41"/>
      <c r="I92" s="32" t="s">
        <v>39</v>
      </c>
      <c r="J92" s="37" t="str">
        <f>E24</f>
        <v>Labron,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8" t="s">
        <v>103</v>
      </c>
      <c r="D94" s="179"/>
      <c r="E94" s="179"/>
      <c r="F94" s="179"/>
      <c r="G94" s="179"/>
      <c r="H94" s="179"/>
      <c r="I94" s="179"/>
      <c r="J94" s="180" t="s">
        <v>104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1" t="s">
        <v>105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7" t="s">
        <v>106</v>
      </c>
    </row>
    <row r="97" spans="1:31" s="9" customFormat="1" ht="24.95" customHeight="1">
      <c r="A97" s="9"/>
      <c r="B97" s="182"/>
      <c r="C97" s="183"/>
      <c r="D97" s="184" t="s">
        <v>109</v>
      </c>
      <c r="E97" s="185"/>
      <c r="F97" s="185"/>
      <c r="G97" s="185"/>
      <c r="H97" s="185"/>
      <c r="I97" s="185"/>
      <c r="J97" s="186">
        <f>J123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313</v>
      </c>
      <c r="E98" s="191"/>
      <c r="F98" s="191"/>
      <c r="G98" s="191"/>
      <c r="H98" s="191"/>
      <c r="I98" s="191"/>
      <c r="J98" s="192">
        <f>J124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82"/>
      <c r="C99" s="183"/>
      <c r="D99" s="184" t="s">
        <v>314</v>
      </c>
      <c r="E99" s="185"/>
      <c r="F99" s="185"/>
      <c r="G99" s="185"/>
      <c r="H99" s="185"/>
      <c r="I99" s="185"/>
      <c r="J99" s="186">
        <f>J141</f>
        <v>0</v>
      </c>
      <c r="K99" s="183"/>
      <c r="L99" s="18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88"/>
      <c r="C100" s="189"/>
      <c r="D100" s="190" t="s">
        <v>315</v>
      </c>
      <c r="E100" s="191"/>
      <c r="F100" s="191"/>
      <c r="G100" s="191"/>
      <c r="H100" s="191"/>
      <c r="I100" s="191"/>
      <c r="J100" s="192">
        <f>J142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316</v>
      </c>
      <c r="E101" s="191"/>
      <c r="F101" s="191"/>
      <c r="G101" s="191"/>
      <c r="H101" s="191"/>
      <c r="I101" s="191"/>
      <c r="J101" s="192">
        <f>J206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2"/>
      <c r="C102" s="183"/>
      <c r="D102" s="184" t="s">
        <v>317</v>
      </c>
      <c r="E102" s="185"/>
      <c r="F102" s="185"/>
      <c r="G102" s="185"/>
      <c r="H102" s="185"/>
      <c r="I102" s="185"/>
      <c r="J102" s="186">
        <f>J270</f>
        <v>0</v>
      </c>
      <c r="K102" s="183"/>
      <c r="L102" s="18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7" t="str">
        <f>E7</f>
        <v>Sportovní areál Křimice etapa 3a</v>
      </c>
      <c r="F112" s="32"/>
      <c r="G112" s="32"/>
      <c r="H112" s="32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99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24042020_h - Sportovní areál Křimice IO 400 - Stavební elektroinstalace 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41"/>
      <c r="E116" s="41"/>
      <c r="F116" s="27" t="str">
        <f>F12</f>
        <v xml:space="preserve">Křimice </v>
      </c>
      <c r="G116" s="41"/>
      <c r="H116" s="41"/>
      <c r="I116" s="32" t="s">
        <v>24</v>
      </c>
      <c r="J116" s="80" t="str">
        <f>IF(J12="","",J12)</f>
        <v>5. 5. 2022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2" t="s">
        <v>30</v>
      </c>
      <c r="D118" s="41"/>
      <c r="E118" s="41"/>
      <c r="F118" s="27" t="str">
        <f>E15</f>
        <v>Střední průmyslová škola dopravní Plzeň</v>
      </c>
      <c r="G118" s="41"/>
      <c r="H118" s="41"/>
      <c r="I118" s="32" t="s">
        <v>36</v>
      </c>
      <c r="J118" s="37" t="str">
        <f>E21</f>
        <v>Labron,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2" t="s">
        <v>34</v>
      </c>
      <c r="D119" s="41"/>
      <c r="E119" s="41"/>
      <c r="F119" s="27" t="str">
        <f>IF(E18="","",E18)</f>
        <v>Vyplň údaj</v>
      </c>
      <c r="G119" s="41"/>
      <c r="H119" s="41"/>
      <c r="I119" s="32" t="s">
        <v>39</v>
      </c>
      <c r="J119" s="37" t="str">
        <f>E24</f>
        <v>Labron,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4"/>
      <c r="B121" s="195"/>
      <c r="C121" s="196" t="s">
        <v>117</v>
      </c>
      <c r="D121" s="197" t="s">
        <v>67</v>
      </c>
      <c r="E121" s="197" t="s">
        <v>63</v>
      </c>
      <c r="F121" s="197" t="s">
        <v>64</v>
      </c>
      <c r="G121" s="197" t="s">
        <v>118</v>
      </c>
      <c r="H121" s="197" t="s">
        <v>119</v>
      </c>
      <c r="I121" s="197" t="s">
        <v>120</v>
      </c>
      <c r="J121" s="197" t="s">
        <v>104</v>
      </c>
      <c r="K121" s="198" t="s">
        <v>121</v>
      </c>
      <c r="L121" s="199"/>
      <c r="M121" s="101" t="s">
        <v>1</v>
      </c>
      <c r="N121" s="102" t="s">
        <v>46</v>
      </c>
      <c r="O121" s="102" t="s">
        <v>122</v>
      </c>
      <c r="P121" s="102" t="s">
        <v>123</v>
      </c>
      <c r="Q121" s="102" t="s">
        <v>124</v>
      </c>
      <c r="R121" s="102" t="s">
        <v>125</v>
      </c>
      <c r="S121" s="102" t="s">
        <v>126</v>
      </c>
      <c r="T121" s="103" t="s">
        <v>127</v>
      </c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</row>
    <row r="122" spans="1:63" s="2" customFormat="1" ht="22.8" customHeight="1">
      <c r="A122" s="39"/>
      <c r="B122" s="40"/>
      <c r="C122" s="108" t="s">
        <v>128</v>
      </c>
      <c r="D122" s="41"/>
      <c r="E122" s="41"/>
      <c r="F122" s="41"/>
      <c r="G122" s="41"/>
      <c r="H122" s="41"/>
      <c r="I122" s="41"/>
      <c r="J122" s="200">
        <f>BK122</f>
        <v>0</v>
      </c>
      <c r="K122" s="41"/>
      <c r="L122" s="45"/>
      <c r="M122" s="104"/>
      <c r="N122" s="201"/>
      <c r="O122" s="105"/>
      <c r="P122" s="202">
        <f>P123+P141+P270</f>
        <v>0</v>
      </c>
      <c r="Q122" s="105"/>
      <c r="R122" s="202">
        <f>R123+R141+R270</f>
        <v>246.05594860000005</v>
      </c>
      <c r="S122" s="105"/>
      <c r="T122" s="203">
        <f>T123+T141+T270</f>
        <v>7.1160000000000005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81</v>
      </c>
      <c r="AU122" s="17" t="s">
        <v>106</v>
      </c>
      <c r="BK122" s="204">
        <f>BK123+BK141+BK270</f>
        <v>0</v>
      </c>
    </row>
    <row r="123" spans="1:63" s="12" customFormat="1" ht="25.9" customHeight="1">
      <c r="A123" s="12"/>
      <c r="B123" s="205"/>
      <c r="C123" s="206"/>
      <c r="D123" s="207" t="s">
        <v>81</v>
      </c>
      <c r="E123" s="208" t="s">
        <v>184</v>
      </c>
      <c r="F123" s="208" t="s">
        <v>185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</f>
        <v>0</v>
      </c>
      <c r="Q123" s="213"/>
      <c r="R123" s="214">
        <f>R124</f>
        <v>0.03412</v>
      </c>
      <c r="S123" s="213"/>
      <c r="T123" s="215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21</v>
      </c>
      <c r="AT123" s="217" t="s">
        <v>81</v>
      </c>
      <c r="AU123" s="217" t="s">
        <v>82</v>
      </c>
      <c r="AY123" s="216" t="s">
        <v>131</v>
      </c>
      <c r="BK123" s="218">
        <f>BK124</f>
        <v>0</v>
      </c>
    </row>
    <row r="124" spans="1:63" s="12" customFormat="1" ht="22.8" customHeight="1">
      <c r="A124" s="12"/>
      <c r="B124" s="205"/>
      <c r="C124" s="206"/>
      <c r="D124" s="207" t="s">
        <v>81</v>
      </c>
      <c r="E124" s="219" t="s">
        <v>318</v>
      </c>
      <c r="F124" s="219" t="s">
        <v>319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SUM(P125:P140)</f>
        <v>0</v>
      </c>
      <c r="Q124" s="213"/>
      <c r="R124" s="214">
        <f>SUM(R125:R140)</f>
        <v>0.03412</v>
      </c>
      <c r="S124" s="213"/>
      <c r="T124" s="215">
        <f>SUM(T125:T140)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21</v>
      </c>
      <c r="AT124" s="217" t="s">
        <v>81</v>
      </c>
      <c r="AU124" s="217" t="s">
        <v>90</v>
      </c>
      <c r="AY124" s="216" t="s">
        <v>131</v>
      </c>
      <c r="BK124" s="218">
        <f>SUM(BK125:BK140)</f>
        <v>0</v>
      </c>
    </row>
    <row r="125" spans="1:65" s="2" customFormat="1" ht="16.5" customHeight="1">
      <c r="A125" s="39"/>
      <c r="B125" s="40"/>
      <c r="C125" s="221" t="s">
        <v>90</v>
      </c>
      <c r="D125" s="221" t="s">
        <v>133</v>
      </c>
      <c r="E125" s="222" t="s">
        <v>320</v>
      </c>
      <c r="F125" s="223" t="s">
        <v>321</v>
      </c>
      <c r="G125" s="224" t="s">
        <v>322</v>
      </c>
      <c r="H125" s="225">
        <v>30</v>
      </c>
      <c r="I125" s="226"/>
      <c r="J125" s="227">
        <f>ROUND(I125*H125,2)</f>
        <v>0</v>
      </c>
      <c r="K125" s="223" t="s">
        <v>137</v>
      </c>
      <c r="L125" s="45"/>
      <c r="M125" s="228" t="s">
        <v>1</v>
      </c>
      <c r="N125" s="229" t="s">
        <v>47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191</v>
      </c>
      <c r="AT125" s="232" t="s">
        <v>133</v>
      </c>
      <c r="AU125" s="232" t="s">
        <v>21</v>
      </c>
      <c r="AY125" s="17" t="s">
        <v>131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7" t="s">
        <v>90</v>
      </c>
      <c r="BK125" s="233">
        <f>ROUND(I125*H125,2)</f>
        <v>0</v>
      </c>
      <c r="BL125" s="17" t="s">
        <v>191</v>
      </c>
      <c r="BM125" s="232" t="s">
        <v>323</v>
      </c>
    </row>
    <row r="126" spans="1:51" s="13" customFormat="1" ht="12">
      <c r="A126" s="13"/>
      <c r="B126" s="244"/>
      <c r="C126" s="245"/>
      <c r="D126" s="246" t="s">
        <v>146</v>
      </c>
      <c r="E126" s="247" t="s">
        <v>1</v>
      </c>
      <c r="F126" s="248" t="s">
        <v>324</v>
      </c>
      <c r="G126" s="245"/>
      <c r="H126" s="249">
        <v>30</v>
      </c>
      <c r="I126" s="250"/>
      <c r="J126" s="245"/>
      <c r="K126" s="245"/>
      <c r="L126" s="251"/>
      <c r="M126" s="252"/>
      <c r="N126" s="253"/>
      <c r="O126" s="253"/>
      <c r="P126" s="253"/>
      <c r="Q126" s="253"/>
      <c r="R126" s="253"/>
      <c r="S126" s="253"/>
      <c r="T126" s="25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5" t="s">
        <v>146</v>
      </c>
      <c r="AU126" s="255" t="s">
        <v>21</v>
      </c>
      <c r="AV126" s="13" t="s">
        <v>21</v>
      </c>
      <c r="AW126" s="13" t="s">
        <v>38</v>
      </c>
      <c r="AX126" s="13" t="s">
        <v>90</v>
      </c>
      <c r="AY126" s="255" t="s">
        <v>131</v>
      </c>
    </row>
    <row r="127" spans="1:65" s="2" customFormat="1" ht="16.5" customHeight="1">
      <c r="A127" s="39"/>
      <c r="B127" s="40"/>
      <c r="C127" s="234" t="s">
        <v>21</v>
      </c>
      <c r="D127" s="234" t="s">
        <v>140</v>
      </c>
      <c r="E127" s="235" t="s">
        <v>325</v>
      </c>
      <c r="F127" s="236" t="s">
        <v>326</v>
      </c>
      <c r="G127" s="237" t="s">
        <v>322</v>
      </c>
      <c r="H127" s="238">
        <v>30</v>
      </c>
      <c r="I127" s="239"/>
      <c r="J127" s="240">
        <f>ROUND(I127*H127,2)</f>
        <v>0</v>
      </c>
      <c r="K127" s="236" t="s">
        <v>137</v>
      </c>
      <c r="L127" s="241"/>
      <c r="M127" s="242" t="s">
        <v>1</v>
      </c>
      <c r="N127" s="243" t="s">
        <v>47</v>
      </c>
      <c r="O127" s="92"/>
      <c r="P127" s="230">
        <f>O127*H127</f>
        <v>0</v>
      </c>
      <c r="Q127" s="230">
        <v>0.00019</v>
      </c>
      <c r="R127" s="230">
        <f>Q127*H127</f>
        <v>0.0057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199</v>
      </c>
      <c r="AT127" s="232" t="s">
        <v>140</v>
      </c>
      <c r="AU127" s="232" t="s">
        <v>21</v>
      </c>
      <c r="AY127" s="17" t="s">
        <v>131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90</v>
      </c>
      <c r="BK127" s="233">
        <f>ROUND(I127*H127,2)</f>
        <v>0</v>
      </c>
      <c r="BL127" s="17" t="s">
        <v>191</v>
      </c>
      <c r="BM127" s="232" t="s">
        <v>327</v>
      </c>
    </row>
    <row r="128" spans="1:65" s="2" customFormat="1" ht="16.5" customHeight="1">
      <c r="A128" s="39"/>
      <c r="B128" s="40"/>
      <c r="C128" s="221" t="s">
        <v>149</v>
      </c>
      <c r="D128" s="221" t="s">
        <v>133</v>
      </c>
      <c r="E128" s="222" t="s">
        <v>328</v>
      </c>
      <c r="F128" s="223" t="s">
        <v>329</v>
      </c>
      <c r="G128" s="224" t="s">
        <v>322</v>
      </c>
      <c r="H128" s="225">
        <v>90</v>
      </c>
      <c r="I128" s="226"/>
      <c r="J128" s="227">
        <f>ROUND(I128*H128,2)</f>
        <v>0</v>
      </c>
      <c r="K128" s="223" t="s">
        <v>137</v>
      </c>
      <c r="L128" s="45"/>
      <c r="M128" s="228" t="s">
        <v>1</v>
      </c>
      <c r="N128" s="229" t="s">
        <v>47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191</v>
      </c>
      <c r="AT128" s="232" t="s">
        <v>133</v>
      </c>
      <c r="AU128" s="232" t="s">
        <v>21</v>
      </c>
      <c r="AY128" s="17" t="s">
        <v>131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7" t="s">
        <v>90</v>
      </c>
      <c r="BK128" s="233">
        <f>ROUND(I128*H128,2)</f>
        <v>0</v>
      </c>
      <c r="BL128" s="17" t="s">
        <v>191</v>
      </c>
      <c r="BM128" s="232" t="s">
        <v>330</v>
      </c>
    </row>
    <row r="129" spans="1:51" s="13" customFormat="1" ht="12">
      <c r="A129" s="13"/>
      <c r="B129" s="244"/>
      <c r="C129" s="245"/>
      <c r="D129" s="246" t="s">
        <v>146</v>
      </c>
      <c r="E129" s="247" t="s">
        <v>1</v>
      </c>
      <c r="F129" s="248" t="s">
        <v>331</v>
      </c>
      <c r="G129" s="245"/>
      <c r="H129" s="249">
        <v>90</v>
      </c>
      <c r="I129" s="250"/>
      <c r="J129" s="245"/>
      <c r="K129" s="245"/>
      <c r="L129" s="251"/>
      <c r="M129" s="252"/>
      <c r="N129" s="253"/>
      <c r="O129" s="253"/>
      <c r="P129" s="253"/>
      <c r="Q129" s="253"/>
      <c r="R129" s="253"/>
      <c r="S129" s="253"/>
      <c r="T129" s="25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5" t="s">
        <v>146</v>
      </c>
      <c r="AU129" s="255" t="s">
        <v>21</v>
      </c>
      <c r="AV129" s="13" t="s">
        <v>21</v>
      </c>
      <c r="AW129" s="13" t="s">
        <v>38</v>
      </c>
      <c r="AX129" s="13" t="s">
        <v>90</v>
      </c>
      <c r="AY129" s="255" t="s">
        <v>131</v>
      </c>
    </row>
    <row r="130" spans="1:65" s="2" customFormat="1" ht="16.5" customHeight="1">
      <c r="A130" s="39"/>
      <c r="B130" s="40"/>
      <c r="C130" s="234" t="s">
        <v>138</v>
      </c>
      <c r="D130" s="234" t="s">
        <v>140</v>
      </c>
      <c r="E130" s="235" t="s">
        <v>332</v>
      </c>
      <c r="F130" s="236" t="s">
        <v>333</v>
      </c>
      <c r="G130" s="237" t="s">
        <v>322</v>
      </c>
      <c r="H130" s="238">
        <v>90</v>
      </c>
      <c r="I130" s="239"/>
      <c r="J130" s="240">
        <f>ROUND(I130*H130,2)</f>
        <v>0</v>
      </c>
      <c r="K130" s="236" t="s">
        <v>137</v>
      </c>
      <c r="L130" s="241"/>
      <c r="M130" s="242" t="s">
        <v>1</v>
      </c>
      <c r="N130" s="243" t="s">
        <v>47</v>
      </c>
      <c r="O130" s="92"/>
      <c r="P130" s="230">
        <f>O130*H130</f>
        <v>0</v>
      </c>
      <c r="Q130" s="230">
        <v>0.00019</v>
      </c>
      <c r="R130" s="230">
        <f>Q130*H130</f>
        <v>0.0171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199</v>
      </c>
      <c r="AT130" s="232" t="s">
        <v>140</v>
      </c>
      <c r="AU130" s="232" t="s">
        <v>21</v>
      </c>
      <c r="AY130" s="17" t="s">
        <v>131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7" t="s">
        <v>90</v>
      </c>
      <c r="BK130" s="233">
        <f>ROUND(I130*H130,2)</f>
        <v>0</v>
      </c>
      <c r="BL130" s="17" t="s">
        <v>191</v>
      </c>
      <c r="BM130" s="232" t="s">
        <v>334</v>
      </c>
    </row>
    <row r="131" spans="1:65" s="2" customFormat="1" ht="16.5" customHeight="1">
      <c r="A131" s="39"/>
      <c r="B131" s="40"/>
      <c r="C131" s="221" t="s">
        <v>160</v>
      </c>
      <c r="D131" s="221" t="s">
        <v>133</v>
      </c>
      <c r="E131" s="222" t="s">
        <v>335</v>
      </c>
      <c r="F131" s="223" t="s">
        <v>336</v>
      </c>
      <c r="G131" s="224" t="s">
        <v>322</v>
      </c>
      <c r="H131" s="225">
        <v>20</v>
      </c>
      <c r="I131" s="226"/>
      <c r="J131" s="227">
        <f>ROUND(I131*H131,2)</f>
        <v>0</v>
      </c>
      <c r="K131" s="223" t="s">
        <v>137</v>
      </c>
      <c r="L131" s="45"/>
      <c r="M131" s="228" t="s">
        <v>1</v>
      </c>
      <c r="N131" s="229" t="s">
        <v>47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191</v>
      </c>
      <c r="AT131" s="232" t="s">
        <v>133</v>
      </c>
      <c r="AU131" s="232" t="s">
        <v>21</v>
      </c>
      <c r="AY131" s="17" t="s">
        <v>131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90</v>
      </c>
      <c r="BK131" s="233">
        <f>ROUND(I131*H131,2)</f>
        <v>0</v>
      </c>
      <c r="BL131" s="17" t="s">
        <v>191</v>
      </c>
      <c r="BM131" s="232" t="s">
        <v>337</v>
      </c>
    </row>
    <row r="132" spans="1:51" s="13" customFormat="1" ht="12">
      <c r="A132" s="13"/>
      <c r="B132" s="244"/>
      <c r="C132" s="245"/>
      <c r="D132" s="246" t="s">
        <v>146</v>
      </c>
      <c r="E132" s="247" t="s">
        <v>1</v>
      </c>
      <c r="F132" s="248" t="s">
        <v>338</v>
      </c>
      <c r="G132" s="245"/>
      <c r="H132" s="249">
        <v>20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146</v>
      </c>
      <c r="AU132" s="255" t="s">
        <v>21</v>
      </c>
      <c r="AV132" s="13" t="s">
        <v>21</v>
      </c>
      <c r="AW132" s="13" t="s">
        <v>38</v>
      </c>
      <c r="AX132" s="13" t="s">
        <v>90</v>
      </c>
      <c r="AY132" s="255" t="s">
        <v>131</v>
      </c>
    </row>
    <row r="133" spans="1:65" s="2" customFormat="1" ht="16.5" customHeight="1">
      <c r="A133" s="39"/>
      <c r="B133" s="40"/>
      <c r="C133" s="234" t="s">
        <v>166</v>
      </c>
      <c r="D133" s="234" t="s">
        <v>140</v>
      </c>
      <c r="E133" s="235" t="s">
        <v>339</v>
      </c>
      <c r="F133" s="236" t="s">
        <v>340</v>
      </c>
      <c r="G133" s="237" t="s">
        <v>322</v>
      </c>
      <c r="H133" s="238">
        <v>20</v>
      </c>
      <c r="I133" s="239"/>
      <c r="J133" s="240">
        <f>ROUND(I133*H133,2)</f>
        <v>0</v>
      </c>
      <c r="K133" s="236" t="s">
        <v>137</v>
      </c>
      <c r="L133" s="241"/>
      <c r="M133" s="242" t="s">
        <v>1</v>
      </c>
      <c r="N133" s="243" t="s">
        <v>47</v>
      </c>
      <c r="O133" s="92"/>
      <c r="P133" s="230">
        <f>O133*H133</f>
        <v>0</v>
      </c>
      <c r="Q133" s="230">
        <v>0.00035</v>
      </c>
      <c r="R133" s="230">
        <f>Q133*H133</f>
        <v>0.007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199</v>
      </c>
      <c r="AT133" s="232" t="s">
        <v>140</v>
      </c>
      <c r="AU133" s="232" t="s">
        <v>21</v>
      </c>
      <c r="AY133" s="17" t="s">
        <v>131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7" t="s">
        <v>90</v>
      </c>
      <c r="BK133" s="233">
        <f>ROUND(I133*H133,2)</f>
        <v>0</v>
      </c>
      <c r="BL133" s="17" t="s">
        <v>191</v>
      </c>
      <c r="BM133" s="232" t="s">
        <v>341</v>
      </c>
    </row>
    <row r="134" spans="1:65" s="2" customFormat="1" ht="16.5" customHeight="1">
      <c r="A134" s="39"/>
      <c r="B134" s="40"/>
      <c r="C134" s="221" t="s">
        <v>171</v>
      </c>
      <c r="D134" s="221" t="s">
        <v>133</v>
      </c>
      <c r="E134" s="222" t="s">
        <v>342</v>
      </c>
      <c r="F134" s="223" t="s">
        <v>343</v>
      </c>
      <c r="G134" s="224" t="s">
        <v>322</v>
      </c>
      <c r="H134" s="225">
        <v>40</v>
      </c>
      <c r="I134" s="226"/>
      <c r="J134" s="227">
        <f>ROUND(I134*H134,2)</f>
        <v>0</v>
      </c>
      <c r="K134" s="223" t="s">
        <v>137</v>
      </c>
      <c r="L134" s="45"/>
      <c r="M134" s="228" t="s">
        <v>1</v>
      </c>
      <c r="N134" s="229" t="s">
        <v>47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191</v>
      </c>
      <c r="AT134" s="232" t="s">
        <v>133</v>
      </c>
      <c r="AU134" s="232" t="s">
        <v>21</v>
      </c>
      <c r="AY134" s="17" t="s">
        <v>131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7" t="s">
        <v>90</v>
      </c>
      <c r="BK134" s="233">
        <f>ROUND(I134*H134,2)</f>
        <v>0</v>
      </c>
      <c r="BL134" s="17" t="s">
        <v>191</v>
      </c>
      <c r="BM134" s="232" t="s">
        <v>344</v>
      </c>
    </row>
    <row r="135" spans="1:51" s="13" customFormat="1" ht="12">
      <c r="A135" s="13"/>
      <c r="B135" s="244"/>
      <c r="C135" s="245"/>
      <c r="D135" s="246" t="s">
        <v>146</v>
      </c>
      <c r="E135" s="247" t="s">
        <v>1</v>
      </c>
      <c r="F135" s="248" t="s">
        <v>345</v>
      </c>
      <c r="G135" s="245"/>
      <c r="H135" s="249">
        <v>40</v>
      </c>
      <c r="I135" s="250"/>
      <c r="J135" s="245"/>
      <c r="K135" s="245"/>
      <c r="L135" s="251"/>
      <c r="M135" s="252"/>
      <c r="N135" s="253"/>
      <c r="O135" s="253"/>
      <c r="P135" s="253"/>
      <c r="Q135" s="253"/>
      <c r="R135" s="253"/>
      <c r="S135" s="253"/>
      <c r="T135" s="25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5" t="s">
        <v>146</v>
      </c>
      <c r="AU135" s="255" t="s">
        <v>21</v>
      </c>
      <c r="AV135" s="13" t="s">
        <v>21</v>
      </c>
      <c r="AW135" s="13" t="s">
        <v>38</v>
      </c>
      <c r="AX135" s="13" t="s">
        <v>90</v>
      </c>
      <c r="AY135" s="255" t="s">
        <v>131</v>
      </c>
    </row>
    <row r="136" spans="1:65" s="2" customFormat="1" ht="16.5" customHeight="1">
      <c r="A136" s="39"/>
      <c r="B136" s="40"/>
      <c r="C136" s="234" t="s">
        <v>144</v>
      </c>
      <c r="D136" s="234" t="s">
        <v>140</v>
      </c>
      <c r="E136" s="235" t="s">
        <v>346</v>
      </c>
      <c r="F136" s="236" t="s">
        <v>347</v>
      </c>
      <c r="G136" s="237" t="s">
        <v>322</v>
      </c>
      <c r="H136" s="238">
        <v>46</v>
      </c>
      <c r="I136" s="239"/>
      <c r="J136" s="240">
        <f>ROUND(I136*H136,2)</f>
        <v>0</v>
      </c>
      <c r="K136" s="236" t="s">
        <v>1</v>
      </c>
      <c r="L136" s="241"/>
      <c r="M136" s="242" t="s">
        <v>1</v>
      </c>
      <c r="N136" s="243" t="s">
        <v>47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199</v>
      </c>
      <c r="AT136" s="232" t="s">
        <v>140</v>
      </c>
      <c r="AU136" s="232" t="s">
        <v>21</v>
      </c>
      <c r="AY136" s="17" t="s">
        <v>131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90</v>
      </c>
      <c r="BK136" s="233">
        <f>ROUND(I136*H136,2)</f>
        <v>0</v>
      </c>
      <c r="BL136" s="17" t="s">
        <v>191</v>
      </c>
      <c r="BM136" s="232" t="s">
        <v>348</v>
      </c>
    </row>
    <row r="137" spans="1:51" s="13" customFormat="1" ht="12">
      <c r="A137" s="13"/>
      <c r="B137" s="244"/>
      <c r="C137" s="245"/>
      <c r="D137" s="246" t="s">
        <v>146</v>
      </c>
      <c r="E137" s="245"/>
      <c r="F137" s="248" t="s">
        <v>349</v>
      </c>
      <c r="G137" s="245"/>
      <c r="H137" s="249">
        <v>46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146</v>
      </c>
      <c r="AU137" s="255" t="s">
        <v>21</v>
      </c>
      <c r="AV137" s="13" t="s">
        <v>21</v>
      </c>
      <c r="AW137" s="13" t="s">
        <v>4</v>
      </c>
      <c r="AX137" s="13" t="s">
        <v>90</v>
      </c>
      <c r="AY137" s="255" t="s">
        <v>131</v>
      </c>
    </row>
    <row r="138" spans="1:65" s="2" customFormat="1" ht="16.5" customHeight="1">
      <c r="A138" s="39"/>
      <c r="B138" s="40"/>
      <c r="C138" s="221" t="s">
        <v>178</v>
      </c>
      <c r="D138" s="221" t="s">
        <v>133</v>
      </c>
      <c r="E138" s="222" t="s">
        <v>350</v>
      </c>
      <c r="F138" s="223" t="s">
        <v>351</v>
      </c>
      <c r="G138" s="224" t="s">
        <v>222</v>
      </c>
      <c r="H138" s="225">
        <v>18</v>
      </c>
      <c r="I138" s="226"/>
      <c r="J138" s="227">
        <f>ROUND(I138*H138,2)</f>
        <v>0</v>
      </c>
      <c r="K138" s="223" t="s">
        <v>137</v>
      </c>
      <c r="L138" s="45"/>
      <c r="M138" s="228" t="s">
        <v>1</v>
      </c>
      <c r="N138" s="229" t="s">
        <v>47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191</v>
      </c>
      <c r="AT138" s="232" t="s">
        <v>133</v>
      </c>
      <c r="AU138" s="232" t="s">
        <v>21</v>
      </c>
      <c r="AY138" s="17" t="s">
        <v>131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7" t="s">
        <v>90</v>
      </c>
      <c r="BK138" s="233">
        <f>ROUND(I138*H138,2)</f>
        <v>0</v>
      </c>
      <c r="BL138" s="17" t="s">
        <v>191</v>
      </c>
      <c r="BM138" s="232" t="s">
        <v>352</v>
      </c>
    </row>
    <row r="139" spans="1:65" s="2" customFormat="1" ht="16.5" customHeight="1">
      <c r="A139" s="39"/>
      <c r="B139" s="40"/>
      <c r="C139" s="234" t="s">
        <v>188</v>
      </c>
      <c r="D139" s="234" t="s">
        <v>140</v>
      </c>
      <c r="E139" s="235" t="s">
        <v>353</v>
      </c>
      <c r="F139" s="236" t="s">
        <v>354</v>
      </c>
      <c r="G139" s="237" t="s">
        <v>222</v>
      </c>
      <c r="H139" s="238">
        <v>18</v>
      </c>
      <c r="I139" s="239"/>
      <c r="J139" s="240">
        <f>ROUND(I139*H139,2)</f>
        <v>0</v>
      </c>
      <c r="K139" s="236" t="s">
        <v>137</v>
      </c>
      <c r="L139" s="241"/>
      <c r="M139" s="242" t="s">
        <v>1</v>
      </c>
      <c r="N139" s="243" t="s">
        <v>47</v>
      </c>
      <c r="O139" s="92"/>
      <c r="P139" s="230">
        <f>O139*H139</f>
        <v>0</v>
      </c>
      <c r="Q139" s="230">
        <v>0.00024</v>
      </c>
      <c r="R139" s="230">
        <f>Q139*H139</f>
        <v>0.00432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199</v>
      </c>
      <c r="AT139" s="232" t="s">
        <v>140</v>
      </c>
      <c r="AU139" s="232" t="s">
        <v>21</v>
      </c>
      <c r="AY139" s="17" t="s">
        <v>131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7" t="s">
        <v>90</v>
      </c>
      <c r="BK139" s="233">
        <f>ROUND(I139*H139,2)</f>
        <v>0</v>
      </c>
      <c r="BL139" s="17" t="s">
        <v>191</v>
      </c>
      <c r="BM139" s="232" t="s">
        <v>355</v>
      </c>
    </row>
    <row r="140" spans="1:65" s="2" customFormat="1" ht="16.5" customHeight="1">
      <c r="A140" s="39"/>
      <c r="B140" s="40"/>
      <c r="C140" s="221" t="s">
        <v>196</v>
      </c>
      <c r="D140" s="221" t="s">
        <v>133</v>
      </c>
      <c r="E140" s="222" t="s">
        <v>356</v>
      </c>
      <c r="F140" s="223" t="s">
        <v>357</v>
      </c>
      <c r="G140" s="224" t="s">
        <v>222</v>
      </c>
      <c r="H140" s="225">
        <v>1</v>
      </c>
      <c r="I140" s="226"/>
      <c r="J140" s="227">
        <f>ROUND(I140*H140,2)</f>
        <v>0</v>
      </c>
      <c r="K140" s="223" t="s">
        <v>1</v>
      </c>
      <c r="L140" s="45"/>
      <c r="M140" s="228" t="s">
        <v>1</v>
      </c>
      <c r="N140" s="229" t="s">
        <v>47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191</v>
      </c>
      <c r="AT140" s="232" t="s">
        <v>133</v>
      </c>
      <c r="AU140" s="232" t="s">
        <v>21</v>
      </c>
      <c r="AY140" s="17" t="s">
        <v>131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7" t="s">
        <v>90</v>
      </c>
      <c r="BK140" s="233">
        <f>ROUND(I140*H140,2)</f>
        <v>0</v>
      </c>
      <c r="BL140" s="17" t="s">
        <v>191</v>
      </c>
      <c r="BM140" s="232" t="s">
        <v>358</v>
      </c>
    </row>
    <row r="141" spans="1:63" s="12" customFormat="1" ht="25.9" customHeight="1">
      <c r="A141" s="12"/>
      <c r="B141" s="205"/>
      <c r="C141" s="206"/>
      <c r="D141" s="207" t="s">
        <v>81</v>
      </c>
      <c r="E141" s="208" t="s">
        <v>140</v>
      </c>
      <c r="F141" s="208" t="s">
        <v>359</v>
      </c>
      <c r="G141" s="206"/>
      <c r="H141" s="206"/>
      <c r="I141" s="209"/>
      <c r="J141" s="210">
        <f>BK141</f>
        <v>0</v>
      </c>
      <c r="K141" s="206"/>
      <c r="L141" s="211"/>
      <c r="M141" s="212"/>
      <c r="N141" s="213"/>
      <c r="O141" s="213"/>
      <c r="P141" s="214">
        <f>P142+P206</f>
        <v>0</v>
      </c>
      <c r="Q141" s="213"/>
      <c r="R141" s="214">
        <f>R142+R206</f>
        <v>246.02182860000005</v>
      </c>
      <c r="S141" s="213"/>
      <c r="T141" s="215">
        <f>T142+T206</f>
        <v>7.1160000000000005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6" t="s">
        <v>149</v>
      </c>
      <c r="AT141" s="217" t="s">
        <v>81</v>
      </c>
      <c r="AU141" s="217" t="s">
        <v>82</v>
      </c>
      <c r="AY141" s="216" t="s">
        <v>131</v>
      </c>
      <c r="BK141" s="218">
        <f>BK142+BK206</f>
        <v>0</v>
      </c>
    </row>
    <row r="142" spans="1:63" s="12" customFormat="1" ht="22.8" customHeight="1">
      <c r="A142" s="12"/>
      <c r="B142" s="205"/>
      <c r="C142" s="206"/>
      <c r="D142" s="207" t="s">
        <v>81</v>
      </c>
      <c r="E142" s="219" t="s">
        <v>360</v>
      </c>
      <c r="F142" s="219" t="s">
        <v>361</v>
      </c>
      <c r="G142" s="206"/>
      <c r="H142" s="206"/>
      <c r="I142" s="209"/>
      <c r="J142" s="220">
        <f>BK142</f>
        <v>0</v>
      </c>
      <c r="K142" s="206"/>
      <c r="L142" s="211"/>
      <c r="M142" s="212"/>
      <c r="N142" s="213"/>
      <c r="O142" s="213"/>
      <c r="P142" s="214">
        <f>SUM(P143:P205)</f>
        <v>0</v>
      </c>
      <c r="Q142" s="213"/>
      <c r="R142" s="214">
        <f>SUM(R143:R205)</f>
        <v>14.824981500000002</v>
      </c>
      <c r="S142" s="213"/>
      <c r="T142" s="215">
        <f>SUM(T143:T205)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6" t="s">
        <v>149</v>
      </c>
      <c r="AT142" s="217" t="s">
        <v>81</v>
      </c>
      <c r="AU142" s="217" t="s">
        <v>90</v>
      </c>
      <c r="AY142" s="216" t="s">
        <v>131</v>
      </c>
      <c r="BK142" s="218">
        <f>SUM(BK143:BK205)</f>
        <v>0</v>
      </c>
    </row>
    <row r="143" spans="1:65" s="2" customFormat="1" ht="16.5" customHeight="1">
      <c r="A143" s="39"/>
      <c r="B143" s="40"/>
      <c r="C143" s="221" t="s">
        <v>201</v>
      </c>
      <c r="D143" s="221" t="s">
        <v>133</v>
      </c>
      <c r="E143" s="222" t="s">
        <v>362</v>
      </c>
      <c r="F143" s="223" t="s">
        <v>363</v>
      </c>
      <c r="G143" s="224" t="s">
        <v>222</v>
      </c>
      <c r="H143" s="225">
        <v>30</v>
      </c>
      <c r="I143" s="226"/>
      <c r="J143" s="227">
        <f>ROUND(I143*H143,2)</f>
        <v>0</v>
      </c>
      <c r="K143" s="223" t="s">
        <v>137</v>
      </c>
      <c r="L143" s="45"/>
      <c r="M143" s="228" t="s">
        <v>1</v>
      </c>
      <c r="N143" s="229" t="s">
        <v>47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364</v>
      </c>
      <c r="AT143" s="232" t="s">
        <v>133</v>
      </c>
      <c r="AU143" s="232" t="s">
        <v>21</v>
      </c>
      <c r="AY143" s="17" t="s">
        <v>131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7" t="s">
        <v>90</v>
      </c>
      <c r="BK143" s="233">
        <f>ROUND(I143*H143,2)</f>
        <v>0</v>
      </c>
      <c r="BL143" s="17" t="s">
        <v>364</v>
      </c>
      <c r="BM143" s="232" t="s">
        <v>365</v>
      </c>
    </row>
    <row r="144" spans="1:65" s="2" customFormat="1" ht="16.5" customHeight="1">
      <c r="A144" s="39"/>
      <c r="B144" s="40"/>
      <c r="C144" s="234" t="s">
        <v>206</v>
      </c>
      <c r="D144" s="234" t="s">
        <v>140</v>
      </c>
      <c r="E144" s="235" t="s">
        <v>366</v>
      </c>
      <c r="F144" s="236" t="s">
        <v>367</v>
      </c>
      <c r="G144" s="237" t="s">
        <v>222</v>
      </c>
      <c r="H144" s="238">
        <v>30</v>
      </c>
      <c r="I144" s="239"/>
      <c r="J144" s="240">
        <f>ROUND(I144*H144,2)</f>
        <v>0</v>
      </c>
      <c r="K144" s="236" t="s">
        <v>137</v>
      </c>
      <c r="L144" s="241"/>
      <c r="M144" s="242" t="s">
        <v>1</v>
      </c>
      <c r="N144" s="243" t="s">
        <v>47</v>
      </c>
      <c r="O144" s="92"/>
      <c r="P144" s="230">
        <f>O144*H144</f>
        <v>0</v>
      </c>
      <c r="Q144" s="230">
        <v>9E-05</v>
      </c>
      <c r="R144" s="230">
        <f>Q144*H144</f>
        <v>0.0027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368</v>
      </c>
      <c r="AT144" s="232" t="s">
        <v>140</v>
      </c>
      <c r="AU144" s="232" t="s">
        <v>21</v>
      </c>
      <c r="AY144" s="17" t="s">
        <v>131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7" t="s">
        <v>90</v>
      </c>
      <c r="BK144" s="233">
        <f>ROUND(I144*H144,2)</f>
        <v>0</v>
      </c>
      <c r="BL144" s="17" t="s">
        <v>368</v>
      </c>
      <c r="BM144" s="232" t="s">
        <v>369</v>
      </c>
    </row>
    <row r="145" spans="1:65" s="2" customFormat="1" ht="16.5" customHeight="1">
      <c r="A145" s="39"/>
      <c r="B145" s="40"/>
      <c r="C145" s="221" t="s">
        <v>212</v>
      </c>
      <c r="D145" s="221" t="s">
        <v>133</v>
      </c>
      <c r="E145" s="222" t="s">
        <v>370</v>
      </c>
      <c r="F145" s="223" t="s">
        <v>371</v>
      </c>
      <c r="G145" s="224" t="s">
        <v>222</v>
      </c>
      <c r="H145" s="225">
        <v>3</v>
      </c>
      <c r="I145" s="226"/>
      <c r="J145" s="227">
        <f>ROUND(I145*H145,2)</f>
        <v>0</v>
      </c>
      <c r="K145" s="223" t="s">
        <v>137</v>
      </c>
      <c r="L145" s="45"/>
      <c r="M145" s="228" t="s">
        <v>1</v>
      </c>
      <c r="N145" s="229" t="s">
        <v>47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364</v>
      </c>
      <c r="AT145" s="232" t="s">
        <v>133</v>
      </c>
      <c r="AU145" s="232" t="s">
        <v>21</v>
      </c>
      <c r="AY145" s="17" t="s">
        <v>131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7" t="s">
        <v>90</v>
      </c>
      <c r="BK145" s="233">
        <f>ROUND(I145*H145,2)</f>
        <v>0</v>
      </c>
      <c r="BL145" s="17" t="s">
        <v>364</v>
      </c>
      <c r="BM145" s="232" t="s">
        <v>372</v>
      </c>
    </row>
    <row r="146" spans="1:65" s="2" customFormat="1" ht="16.5" customHeight="1">
      <c r="A146" s="39"/>
      <c r="B146" s="40"/>
      <c r="C146" s="234" t="s">
        <v>8</v>
      </c>
      <c r="D146" s="234" t="s">
        <v>140</v>
      </c>
      <c r="E146" s="235" t="s">
        <v>373</v>
      </c>
      <c r="F146" s="236" t="s">
        <v>374</v>
      </c>
      <c r="G146" s="237" t="s">
        <v>222</v>
      </c>
      <c r="H146" s="238">
        <v>3</v>
      </c>
      <c r="I146" s="239"/>
      <c r="J146" s="240">
        <f>ROUND(I146*H146,2)</f>
        <v>0</v>
      </c>
      <c r="K146" s="236" t="s">
        <v>137</v>
      </c>
      <c r="L146" s="241"/>
      <c r="M146" s="242" t="s">
        <v>1</v>
      </c>
      <c r="N146" s="243" t="s">
        <v>47</v>
      </c>
      <c r="O146" s="92"/>
      <c r="P146" s="230">
        <f>O146*H146</f>
        <v>0</v>
      </c>
      <c r="Q146" s="230">
        <v>0.0003</v>
      </c>
      <c r="R146" s="230">
        <f>Q146*H146</f>
        <v>0.0009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368</v>
      </c>
      <c r="AT146" s="232" t="s">
        <v>140</v>
      </c>
      <c r="AU146" s="232" t="s">
        <v>21</v>
      </c>
      <c r="AY146" s="17" t="s">
        <v>131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7" t="s">
        <v>90</v>
      </c>
      <c r="BK146" s="233">
        <f>ROUND(I146*H146,2)</f>
        <v>0</v>
      </c>
      <c r="BL146" s="17" t="s">
        <v>368</v>
      </c>
      <c r="BM146" s="232" t="s">
        <v>375</v>
      </c>
    </row>
    <row r="147" spans="1:65" s="2" customFormat="1" ht="16.5" customHeight="1">
      <c r="A147" s="39"/>
      <c r="B147" s="40"/>
      <c r="C147" s="221" t="s">
        <v>240</v>
      </c>
      <c r="D147" s="221" t="s">
        <v>133</v>
      </c>
      <c r="E147" s="222" t="s">
        <v>376</v>
      </c>
      <c r="F147" s="223" t="s">
        <v>377</v>
      </c>
      <c r="G147" s="224" t="s">
        <v>222</v>
      </c>
      <c r="H147" s="225">
        <v>1</v>
      </c>
      <c r="I147" s="226"/>
      <c r="J147" s="227">
        <f>ROUND(I147*H147,2)</f>
        <v>0</v>
      </c>
      <c r="K147" s="223" t="s">
        <v>1</v>
      </c>
      <c r="L147" s="45"/>
      <c r="M147" s="228" t="s">
        <v>1</v>
      </c>
      <c r="N147" s="229" t="s">
        <v>47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364</v>
      </c>
      <c r="AT147" s="232" t="s">
        <v>133</v>
      </c>
      <c r="AU147" s="232" t="s">
        <v>21</v>
      </c>
      <c r="AY147" s="17" t="s">
        <v>131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7" t="s">
        <v>90</v>
      </c>
      <c r="BK147" s="233">
        <f>ROUND(I147*H147,2)</f>
        <v>0</v>
      </c>
      <c r="BL147" s="17" t="s">
        <v>364</v>
      </c>
      <c r="BM147" s="232" t="s">
        <v>378</v>
      </c>
    </row>
    <row r="148" spans="1:65" s="2" customFormat="1" ht="16.5" customHeight="1">
      <c r="A148" s="39"/>
      <c r="B148" s="40"/>
      <c r="C148" s="221" t="s">
        <v>7</v>
      </c>
      <c r="D148" s="221" t="s">
        <v>133</v>
      </c>
      <c r="E148" s="222" t="s">
        <v>379</v>
      </c>
      <c r="F148" s="223" t="s">
        <v>380</v>
      </c>
      <c r="G148" s="224" t="s">
        <v>222</v>
      </c>
      <c r="H148" s="225">
        <v>18</v>
      </c>
      <c r="I148" s="226"/>
      <c r="J148" s="227">
        <f>ROUND(I148*H148,2)</f>
        <v>0</v>
      </c>
      <c r="K148" s="223" t="s">
        <v>137</v>
      </c>
      <c r="L148" s="45"/>
      <c r="M148" s="228" t="s">
        <v>1</v>
      </c>
      <c r="N148" s="229" t="s">
        <v>47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364</v>
      </c>
      <c r="AT148" s="232" t="s">
        <v>133</v>
      </c>
      <c r="AU148" s="232" t="s">
        <v>21</v>
      </c>
      <c r="AY148" s="17" t="s">
        <v>131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7" t="s">
        <v>90</v>
      </c>
      <c r="BK148" s="233">
        <f>ROUND(I148*H148,2)</f>
        <v>0</v>
      </c>
      <c r="BL148" s="17" t="s">
        <v>364</v>
      </c>
      <c r="BM148" s="232" t="s">
        <v>381</v>
      </c>
    </row>
    <row r="149" spans="1:51" s="13" customFormat="1" ht="12">
      <c r="A149" s="13"/>
      <c r="B149" s="244"/>
      <c r="C149" s="245"/>
      <c r="D149" s="246" t="s">
        <v>146</v>
      </c>
      <c r="E149" s="247" t="s">
        <v>1</v>
      </c>
      <c r="F149" s="248" t="s">
        <v>382</v>
      </c>
      <c r="G149" s="245"/>
      <c r="H149" s="249">
        <v>10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146</v>
      </c>
      <c r="AU149" s="255" t="s">
        <v>21</v>
      </c>
      <c r="AV149" s="13" t="s">
        <v>21</v>
      </c>
      <c r="AW149" s="13" t="s">
        <v>38</v>
      </c>
      <c r="AX149" s="13" t="s">
        <v>82</v>
      </c>
      <c r="AY149" s="255" t="s">
        <v>131</v>
      </c>
    </row>
    <row r="150" spans="1:51" s="13" customFormat="1" ht="12">
      <c r="A150" s="13"/>
      <c r="B150" s="244"/>
      <c r="C150" s="245"/>
      <c r="D150" s="246" t="s">
        <v>146</v>
      </c>
      <c r="E150" s="247" t="s">
        <v>1</v>
      </c>
      <c r="F150" s="248" t="s">
        <v>383</v>
      </c>
      <c r="G150" s="245"/>
      <c r="H150" s="249">
        <v>8</v>
      </c>
      <c r="I150" s="250"/>
      <c r="J150" s="245"/>
      <c r="K150" s="245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146</v>
      </c>
      <c r="AU150" s="255" t="s">
        <v>21</v>
      </c>
      <c r="AV150" s="13" t="s">
        <v>21</v>
      </c>
      <c r="AW150" s="13" t="s">
        <v>38</v>
      </c>
      <c r="AX150" s="13" t="s">
        <v>82</v>
      </c>
      <c r="AY150" s="255" t="s">
        <v>131</v>
      </c>
    </row>
    <row r="151" spans="1:51" s="14" customFormat="1" ht="12">
      <c r="A151" s="14"/>
      <c r="B151" s="256"/>
      <c r="C151" s="257"/>
      <c r="D151" s="246" t="s">
        <v>146</v>
      </c>
      <c r="E151" s="258" t="s">
        <v>1</v>
      </c>
      <c r="F151" s="259" t="s">
        <v>148</v>
      </c>
      <c r="G151" s="257"/>
      <c r="H151" s="260">
        <v>18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6" t="s">
        <v>146</v>
      </c>
      <c r="AU151" s="266" t="s">
        <v>21</v>
      </c>
      <c r="AV151" s="14" t="s">
        <v>138</v>
      </c>
      <c r="AW151" s="14" t="s">
        <v>38</v>
      </c>
      <c r="AX151" s="14" t="s">
        <v>90</v>
      </c>
      <c r="AY151" s="266" t="s">
        <v>131</v>
      </c>
    </row>
    <row r="152" spans="1:65" s="2" customFormat="1" ht="16.5" customHeight="1">
      <c r="A152" s="39"/>
      <c r="B152" s="40"/>
      <c r="C152" s="234" t="s">
        <v>249</v>
      </c>
      <c r="D152" s="234" t="s">
        <v>140</v>
      </c>
      <c r="E152" s="235" t="s">
        <v>384</v>
      </c>
      <c r="F152" s="236" t="s">
        <v>385</v>
      </c>
      <c r="G152" s="237" t="s">
        <v>222</v>
      </c>
      <c r="H152" s="238">
        <v>10</v>
      </c>
      <c r="I152" s="239"/>
      <c r="J152" s="240">
        <f>ROUND(I152*H152,2)</f>
        <v>0</v>
      </c>
      <c r="K152" s="236" t="s">
        <v>1</v>
      </c>
      <c r="L152" s="241"/>
      <c r="M152" s="242" t="s">
        <v>1</v>
      </c>
      <c r="N152" s="243" t="s">
        <v>47</v>
      </c>
      <c r="O152" s="92"/>
      <c r="P152" s="230">
        <f>O152*H152</f>
        <v>0</v>
      </c>
      <c r="Q152" s="230">
        <v>0.0026</v>
      </c>
      <c r="R152" s="230">
        <f>Q152*H152</f>
        <v>0.026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368</v>
      </c>
      <c r="AT152" s="232" t="s">
        <v>140</v>
      </c>
      <c r="AU152" s="232" t="s">
        <v>21</v>
      </c>
      <c r="AY152" s="17" t="s">
        <v>131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7" t="s">
        <v>90</v>
      </c>
      <c r="BK152" s="233">
        <f>ROUND(I152*H152,2)</f>
        <v>0</v>
      </c>
      <c r="BL152" s="17" t="s">
        <v>368</v>
      </c>
      <c r="BM152" s="232" t="s">
        <v>386</v>
      </c>
    </row>
    <row r="153" spans="1:65" s="2" customFormat="1" ht="16.5" customHeight="1">
      <c r="A153" s="39"/>
      <c r="B153" s="40"/>
      <c r="C153" s="234" t="s">
        <v>253</v>
      </c>
      <c r="D153" s="234" t="s">
        <v>140</v>
      </c>
      <c r="E153" s="235" t="s">
        <v>387</v>
      </c>
      <c r="F153" s="236" t="s">
        <v>388</v>
      </c>
      <c r="G153" s="237" t="s">
        <v>222</v>
      </c>
      <c r="H153" s="238">
        <v>8</v>
      </c>
      <c r="I153" s="239"/>
      <c r="J153" s="240">
        <f>ROUND(I153*H153,2)</f>
        <v>0</v>
      </c>
      <c r="K153" s="236" t="s">
        <v>1</v>
      </c>
      <c r="L153" s="241"/>
      <c r="M153" s="242" t="s">
        <v>1</v>
      </c>
      <c r="N153" s="243" t="s">
        <v>47</v>
      </c>
      <c r="O153" s="92"/>
      <c r="P153" s="230">
        <f>O153*H153</f>
        <v>0</v>
      </c>
      <c r="Q153" s="230">
        <v>0.0075</v>
      </c>
      <c r="R153" s="230">
        <f>Q153*H153</f>
        <v>0.06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368</v>
      </c>
      <c r="AT153" s="232" t="s">
        <v>140</v>
      </c>
      <c r="AU153" s="232" t="s">
        <v>21</v>
      </c>
      <c r="AY153" s="17" t="s">
        <v>131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7" t="s">
        <v>90</v>
      </c>
      <c r="BK153" s="233">
        <f>ROUND(I153*H153,2)</f>
        <v>0</v>
      </c>
      <c r="BL153" s="17" t="s">
        <v>368</v>
      </c>
      <c r="BM153" s="232" t="s">
        <v>389</v>
      </c>
    </row>
    <row r="154" spans="1:65" s="2" customFormat="1" ht="16.5" customHeight="1">
      <c r="A154" s="39"/>
      <c r="B154" s="40"/>
      <c r="C154" s="221" t="s">
        <v>257</v>
      </c>
      <c r="D154" s="221" t="s">
        <v>133</v>
      </c>
      <c r="E154" s="222" t="s">
        <v>390</v>
      </c>
      <c r="F154" s="223" t="s">
        <v>391</v>
      </c>
      <c r="G154" s="224" t="s">
        <v>222</v>
      </c>
      <c r="H154" s="225">
        <v>14</v>
      </c>
      <c r="I154" s="226"/>
      <c r="J154" s="227">
        <f>ROUND(I154*H154,2)</f>
        <v>0</v>
      </c>
      <c r="K154" s="223" t="s">
        <v>137</v>
      </c>
      <c r="L154" s="45"/>
      <c r="M154" s="228" t="s">
        <v>1</v>
      </c>
      <c r="N154" s="229" t="s">
        <v>47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364</v>
      </c>
      <c r="AT154" s="232" t="s">
        <v>133</v>
      </c>
      <c r="AU154" s="232" t="s">
        <v>21</v>
      </c>
      <c r="AY154" s="17" t="s">
        <v>131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7" t="s">
        <v>90</v>
      </c>
      <c r="BK154" s="233">
        <f>ROUND(I154*H154,2)</f>
        <v>0</v>
      </c>
      <c r="BL154" s="17" t="s">
        <v>364</v>
      </c>
      <c r="BM154" s="232" t="s">
        <v>392</v>
      </c>
    </row>
    <row r="155" spans="1:51" s="13" customFormat="1" ht="12">
      <c r="A155" s="13"/>
      <c r="B155" s="244"/>
      <c r="C155" s="245"/>
      <c r="D155" s="246" t="s">
        <v>146</v>
      </c>
      <c r="E155" s="247" t="s">
        <v>1</v>
      </c>
      <c r="F155" s="248" t="s">
        <v>393</v>
      </c>
      <c r="G155" s="245"/>
      <c r="H155" s="249">
        <v>14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146</v>
      </c>
      <c r="AU155" s="255" t="s">
        <v>21</v>
      </c>
      <c r="AV155" s="13" t="s">
        <v>21</v>
      </c>
      <c r="AW155" s="13" t="s">
        <v>38</v>
      </c>
      <c r="AX155" s="13" t="s">
        <v>90</v>
      </c>
      <c r="AY155" s="255" t="s">
        <v>131</v>
      </c>
    </row>
    <row r="156" spans="1:65" s="2" customFormat="1" ht="24.15" customHeight="1">
      <c r="A156" s="39"/>
      <c r="B156" s="40"/>
      <c r="C156" s="234" t="s">
        <v>262</v>
      </c>
      <c r="D156" s="234" t="s">
        <v>140</v>
      </c>
      <c r="E156" s="235" t="s">
        <v>394</v>
      </c>
      <c r="F156" s="236" t="s">
        <v>395</v>
      </c>
      <c r="G156" s="237" t="s">
        <v>222</v>
      </c>
      <c r="H156" s="238">
        <v>4</v>
      </c>
      <c r="I156" s="239"/>
      <c r="J156" s="240">
        <f>ROUND(I156*H156,2)</f>
        <v>0</v>
      </c>
      <c r="K156" s="236" t="s">
        <v>1</v>
      </c>
      <c r="L156" s="241"/>
      <c r="M156" s="242" t="s">
        <v>1</v>
      </c>
      <c r="N156" s="243" t="s">
        <v>47</v>
      </c>
      <c r="O156" s="92"/>
      <c r="P156" s="230">
        <f>O156*H156</f>
        <v>0</v>
      </c>
      <c r="Q156" s="230">
        <v>1.54</v>
      </c>
      <c r="R156" s="230">
        <f>Q156*H156</f>
        <v>6.16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368</v>
      </c>
      <c r="AT156" s="232" t="s">
        <v>140</v>
      </c>
      <c r="AU156" s="232" t="s">
        <v>21</v>
      </c>
      <c r="AY156" s="17" t="s">
        <v>131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7" t="s">
        <v>90</v>
      </c>
      <c r="BK156" s="233">
        <f>ROUND(I156*H156,2)</f>
        <v>0</v>
      </c>
      <c r="BL156" s="17" t="s">
        <v>368</v>
      </c>
      <c r="BM156" s="232" t="s">
        <v>396</v>
      </c>
    </row>
    <row r="157" spans="1:65" s="2" customFormat="1" ht="16.5" customHeight="1">
      <c r="A157" s="39"/>
      <c r="B157" s="40"/>
      <c r="C157" s="234" t="s">
        <v>267</v>
      </c>
      <c r="D157" s="234" t="s">
        <v>140</v>
      </c>
      <c r="E157" s="235" t="s">
        <v>397</v>
      </c>
      <c r="F157" s="236" t="s">
        <v>398</v>
      </c>
      <c r="G157" s="237" t="s">
        <v>222</v>
      </c>
      <c r="H157" s="238">
        <v>10</v>
      </c>
      <c r="I157" s="239"/>
      <c r="J157" s="240">
        <f>ROUND(I157*H157,2)</f>
        <v>0</v>
      </c>
      <c r="K157" s="236" t="s">
        <v>1</v>
      </c>
      <c r="L157" s="241"/>
      <c r="M157" s="242" t="s">
        <v>1</v>
      </c>
      <c r="N157" s="243" t="s">
        <v>47</v>
      </c>
      <c r="O157" s="92"/>
      <c r="P157" s="230">
        <f>O157*H157</f>
        <v>0</v>
      </c>
      <c r="Q157" s="230">
        <v>0.77</v>
      </c>
      <c r="R157" s="230">
        <f>Q157*H157</f>
        <v>7.7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368</v>
      </c>
      <c r="AT157" s="232" t="s">
        <v>140</v>
      </c>
      <c r="AU157" s="232" t="s">
        <v>21</v>
      </c>
      <c r="AY157" s="17" t="s">
        <v>131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7" t="s">
        <v>90</v>
      </c>
      <c r="BK157" s="233">
        <f>ROUND(I157*H157,2)</f>
        <v>0</v>
      </c>
      <c r="BL157" s="17" t="s">
        <v>368</v>
      </c>
      <c r="BM157" s="232" t="s">
        <v>399</v>
      </c>
    </row>
    <row r="158" spans="1:51" s="13" customFormat="1" ht="12">
      <c r="A158" s="13"/>
      <c r="B158" s="244"/>
      <c r="C158" s="245"/>
      <c r="D158" s="246" t="s">
        <v>146</v>
      </c>
      <c r="E158" s="247" t="s">
        <v>1</v>
      </c>
      <c r="F158" s="248" t="s">
        <v>188</v>
      </c>
      <c r="G158" s="245"/>
      <c r="H158" s="249">
        <v>10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146</v>
      </c>
      <c r="AU158" s="255" t="s">
        <v>21</v>
      </c>
      <c r="AV158" s="13" t="s">
        <v>21</v>
      </c>
      <c r="AW158" s="13" t="s">
        <v>38</v>
      </c>
      <c r="AX158" s="13" t="s">
        <v>90</v>
      </c>
      <c r="AY158" s="255" t="s">
        <v>131</v>
      </c>
    </row>
    <row r="159" spans="1:65" s="2" customFormat="1" ht="16.5" customHeight="1">
      <c r="A159" s="39"/>
      <c r="B159" s="40"/>
      <c r="C159" s="221" t="s">
        <v>271</v>
      </c>
      <c r="D159" s="221" t="s">
        <v>133</v>
      </c>
      <c r="E159" s="222" t="s">
        <v>400</v>
      </c>
      <c r="F159" s="223" t="s">
        <v>401</v>
      </c>
      <c r="G159" s="224" t="s">
        <v>222</v>
      </c>
      <c r="H159" s="225">
        <v>10</v>
      </c>
      <c r="I159" s="226"/>
      <c r="J159" s="227">
        <f>ROUND(I159*H159,2)</f>
        <v>0</v>
      </c>
      <c r="K159" s="223" t="s">
        <v>137</v>
      </c>
      <c r="L159" s="45"/>
      <c r="M159" s="228" t="s">
        <v>1</v>
      </c>
      <c r="N159" s="229" t="s">
        <v>47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364</v>
      </c>
      <c r="AT159" s="232" t="s">
        <v>133</v>
      </c>
      <c r="AU159" s="232" t="s">
        <v>21</v>
      </c>
      <c r="AY159" s="17" t="s">
        <v>131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7" t="s">
        <v>90</v>
      </c>
      <c r="BK159" s="233">
        <f>ROUND(I159*H159,2)</f>
        <v>0</v>
      </c>
      <c r="BL159" s="17" t="s">
        <v>364</v>
      </c>
      <c r="BM159" s="232" t="s">
        <v>402</v>
      </c>
    </row>
    <row r="160" spans="1:65" s="2" customFormat="1" ht="16.5" customHeight="1">
      <c r="A160" s="39"/>
      <c r="B160" s="40"/>
      <c r="C160" s="234" t="s">
        <v>275</v>
      </c>
      <c r="D160" s="234" t="s">
        <v>140</v>
      </c>
      <c r="E160" s="235" t="s">
        <v>403</v>
      </c>
      <c r="F160" s="236" t="s">
        <v>404</v>
      </c>
      <c r="G160" s="237" t="s">
        <v>222</v>
      </c>
      <c r="H160" s="238">
        <v>10</v>
      </c>
      <c r="I160" s="239"/>
      <c r="J160" s="240">
        <f>ROUND(I160*H160,2)</f>
        <v>0</v>
      </c>
      <c r="K160" s="236" t="s">
        <v>137</v>
      </c>
      <c r="L160" s="241"/>
      <c r="M160" s="242" t="s">
        <v>1</v>
      </c>
      <c r="N160" s="243" t="s">
        <v>47</v>
      </c>
      <c r="O160" s="92"/>
      <c r="P160" s="230">
        <f>O160*H160</f>
        <v>0</v>
      </c>
      <c r="Q160" s="230">
        <v>0.0185</v>
      </c>
      <c r="R160" s="230">
        <f>Q160*H160</f>
        <v>0.185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368</v>
      </c>
      <c r="AT160" s="232" t="s">
        <v>140</v>
      </c>
      <c r="AU160" s="232" t="s">
        <v>21</v>
      </c>
      <c r="AY160" s="17" t="s">
        <v>131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7" t="s">
        <v>90</v>
      </c>
      <c r="BK160" s="233">
        <f>ROUND(I160*H160,2)</f>
        <v>0</v>
      </c>
      <c r="BL160" s="17" t="s">
        <v>368</v>
      </c>
      <c r="BM160" s="232" t="s">
        <v>405</v>
      </c>
    </row>
    <row r="161" spans="1:65" s="2" customFormat="1" ht="21.75" customHeight="1">
      <c r="A161" s="39"/>
      <c r="B161" s="40"/>
      <c r="C161" s="221" t="s">
        <v>291</v>
      </c>
      <c r="D161" s="221" t="s">
        <v>133</v>
      </c>
      <c r="E161" s="222" t="s">
        <v>406</v>
      </c>
      <c r="F161" s="223" t="s">
        <v>407</v>
      </c>
      <c r="G161" s="224" t="s">
        <v>322</v>
      </c>
      <c r="H161" s="225">
        <v>415</v>
      </c>
      <c r="I161" s="226"/>
      <c r="J161" s="227">
        <f>ROUND(I161*H161,2)</f>
        <v>0</v>
      </c>
      <c r="K161" s="223" t="s">
        <v>137</v>
      </c>
      <c r="L161" s="45"/>
      <c r="M161" s="228" t="s">
        <v>1</v>
      </c>
      <c r="N161" s="229" t="s">
        <v>47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364</v>
      </c>
      <c r="AT161" s="232" t="s">
        <v>133</v>
      </c>
      <c r="AU161" s="232" t="s">
        <v>21</v>
      </c>
      <c r="AY161" s="17" t="s">
        <v>131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7" t="s">
        <v>90</v>
      </c>
      <c r="BK161" s="233">
        <f>ROUND(I161*H161,2)</f>
        <v>0</v>
      </c>
      <c r="BL161" s="17" t="s">
        <v>364</v>
      </c>
      <c r="BM161" s="232" t="s">
        <v>408</v>
      </c>
    </row>
    <row r="162" spans="1:51" s="13" customFormat="1" ht="12">
      <c r="A162" s="13"/>
      <c r="B162" s="244"/>
      <c r="C162" s="245"/>
      <c r="D162" s="246" t="s">
        <v>146</v>
      </c>
      <c r="E162" s="247" t="s">
        <v>1</v>
      </c>
      <c r="F162" s="248" t="s">
        <v>409</v>
      </c>
      <c r="G162" s="245"/>
      <c r="H162" s="249">
        <v>415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146</v>
      </c>
      <c r="AU162" s="255" t="s">
        <v>21</v>
      </c>
      <c r="AV162" s="13" t="s">
        <v>21</v>
      </c>
      <c r="AW162" s="13" t="s">
        <v>38</v>
      </c>
      <c r="AX162" s="13" t="s">
        <v>90</v>
      </c>
      <c r="AY162" s="255" t="s">
        <v>131</v>
      </c>
    </row>
    <row r="163" spans="1:65" s="2" customFormat="1" ht="16.5" customHeight="1">
      <c r="A163" s="39"/>
      <c r="B163" s="40"/>
      <c r="C163" s="234" t="s">
        <v>199</v>
      </c>
      <c r="D163" s="234" t="s">
        <v>140</v>
      </c>
      <c r="E163" s="235" t="s">
        <v>410</v>
      </c>
      <c r="F163" s="236" t="s">
        <v>411</v>
      </c>
      <c r="G163" s="237" t="s">
        <v>143</v>
      </c>
      <c r="H163" s="238">
        <v>257.3</v>
      </c>
      <c r="I163" s="239"/>
      <c r="J163" s="240">
        <f>ROUND(I163*H163,2)</f>
        <v>0</v>
      </c>
      <c r="K163" s="236" t="s">
        <v>137</v>
      </c>
      <c r="L163" s="241"/>
      <c r="M163" s="242" t="s">
        <v>1</v>
      </c>
      <c r="N163" s="243" t="s">
        <v>47</v>
      </c>
      <c r="O163" s="92"/>
      <c r="P163" s="230">
        <f>O163*H163</f>
        <v>0</v>
      </c>
      <c r="Q163" s="230">
        <v>0.001</v>
      </c>
      <c r="R163" s="230">
        <f>Q163*H163</f>
        <v>0.25730000000000003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368</v>
      </c>
      <c r="AT163" s="232" t="s">
        <v>140</v>
      </c>
      <c r="AU163" s="232" t="s">
        <v>21</v>
      </c>
      <c r="AY163" s="17" t="s">
        <v>131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7" t="s">
        <v>90</v>
      </c>
      <c r="BK163" s="233">
        <f>ROUND(I163*H163,2)</f>
        <v>0</v>
      </c>
      <c r="BL163" s="17" t="s">
        <v>368</v>
      </c>
      <c r="BM163" s="232" t="s">
        <v>412</v>
      </c>
    </row>
    <row r="164" spans="1:51" s="13" customFormat="1" ht="12">
      <c r="A164" s="13"/>
      <c r="B164" s="244"/>
      <c r="C164" s="245"/>
      <c r="D164" s="246" t="s">
        <v>146</v>
      </c>
      <c r="E164" s="247" t="s">
        <v>1</v>
      </c>
      <c r="F164" s="248" t="s">
        <v>413</v>
      </c>
      <c r="G164" s="245"/>
      <c r="H164" s="249">
        <v>257.3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146</v>
      </c>
      <c r="AU164" s="255" t="s">
        <v>21</v>
      </c>
      <c r="AV164" s="13" t="s">
        <v>21</v>
      </c>
      <c r="AW164" s="13" t="s">
        <v>38</v>
      </c>
      <c r="AX164" s="13" t="s">
        <v>90</v>
      </c>
      <c r="AY164" s="255" t="s">
        <v>131</v>
      </c>
    </row>
    <row r="165" spans="1:65" s="2" customFormat="1" ht="16.5" customHeight="1">
      <c r="A165" s="39"/>
      <c r="B165" s="40"/>
      <c r="C165" s="221" t="s">
        <v>298</v>
      </c>
      <c r="D165" s="221" t="s">
        <v>133</v>
      </c>
      <c r="E165" s="222" t="s">
        <v>414</v>
      </c>
      <c r="F165" s="223" t="s">
        <v>415</v>
      </c>
      <c r="G165" s="224" t="s">
        <v>222</v>
      </c>
      <c r="H165" s="225">
        <v>62</v>
      </c>
      <c r="I165" s="226"/>
      <c r="J165" s="227">
        <f>ROUND(I165*H165,2)</f>
        <v>0</v>
      </c>
      <c r="K165" s="223" t="s">
        <v>137</v>
      </c>
      <c r="L165" s="45"/>
      <c r="M165" s="228" t="s">
        <v>1</v>
      </c>
      <c r="N165" s="229" t="s">
        <v>47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364</v>
      </c>
      <c r="AT165" s="232" t="s">
        <v>133</v>
      </c>
      <c r="AU165" s="232" t="s">
        <v>21</v>
      </c>
      <c r="AY165" s="17" t="s">
        <v>131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7" t="s">
        <v>90</v>
      </c>
      <c r="BK165" s="233">
        <f>ROUND(I165*H165,2)</f>
        <v>0</v>
      </c>
      <c r="BL165" s="17" t="s">
        <v>364</v>
      </c>
      <c r="BM165" s="232" t="s">
        <v>416</v>
      </c>
    </row>
    <row r="166" spans="1:65" s="2" customFormat="1" ht="16.5" customHeight="1">
      <c r="A166" s="39"/>
      <c r="B166" s="40"/>
      <c r="C166" s="234" t="s">
        <v>302</v>
      </c>
      <c r="D166" s="234" t="s">
        <v>140</v>
      </c>
      <c r="E166" s="235" t="s">
        <v>417</v>
      </c>
      <c r="F166" s="236" t="s">
        <v>418</v>
      </c>
      <c r="G166" s="237" t="s">
        <v>222</v>
      </c>
      <c r="H166" s="238">
        <v>62</v>
      </c>
      <c r="I166" s="239"/>
      <c r="J166" s="240">
        <f>ROUND(I166*H166,2)</f>
        <v>0</v>
      </c>
      <c r="K166" s="236" t="s">
        <v>137</v>
      </c>
      <c r="L166" s="241"/>
      <c r="M166" s="242" t="s">
        <v>1</v>
      </c>
      <c r="N166" s="243" t="s">
        <v>47</v>
      </c>
      <c r="O166" s="92"/>
      <c r="P166" s="230">
        <f>O166*H166</f>
        <v>0</v>
      </c>
      <c r="Q166" s="230">
        <v>0.00043</v>
      </c>
      <c r="R166" s="230">
        <f>Q166*H166</f>
        <v>0.02666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368</v>
      </c>
      <c r="AT166" s="232" t="s">
        <v>140</v>
      </c>
      <c r="AU166" s="232" t="s">
        <v>21</v>
      </c>
      <c r="AY166" s="17" t="s">
        <v>131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7" t="s">
        <v>90</v>
      </c>
      <c r="BK166" s="233">
        <f>ROUND(I166*H166,2)</f>
        <v>0</v>
      </c>
      <c r="BL166" s="17" t="s">
        <v>368</v>
      </c>
      <c r="BM166" s="232" t="s">
        <v>419</v>
      </c>
    </row>
    <row r="167" spans="1:51" s="13" customFormat="1" ht="12">
      <c r="A167" s="13"/>
      <c r="B167" s="244"/>
      <c r="C167" s="245"/>
      <c r="D167" s="246" t="s">
        <v>146</v>
      </c>
      <c r="E167" s="247" t="s">
        <v>1</v>
      </c>
      <c r="F167" s="248" t="s">
        <v>420</v>
      </c>
      <c r="G167" s="245"/>
      <c r="H167" s="249">
        <v>8</v>
      </c>
      <c r="I167" s="250"/>
      <c r="J167" s="245"/>
      <c r="K167" s="245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146</v>
      </c>
      <c r="AU167" s="255" t="s">
        <v>21</v>
      </c>
      <c r="AV167" s="13" t="s">
        <v>21</v>
      </c>
      <c r="AW167" s="13" t="s">
        <v>38</v>
      </c>
      <c r="AX167" s="13" t="s">
        <v>82</v>
      </c>
      <c r="AY167" s="255" t="s">
        <v>131</v>
      </c>
    </row>
    <row r="168" spans="1:51" s="13" customFormat="1" ht="12">
      <c r="A168" s="13"/>
      <c r="B168" s="244"/>
      <c r="C168" s="245"/>
      <c r="D168" s="246" t="s">
        <v>146</v>
      </c>
      <c r="E168" s="247" t="s">
        <v>1</v>
      </c>
      <c r="F168" s="248" t="s">
        <v>421</v>
      </c>
      <c r="G168" s="245"/>
      <c r="H168" s="249">
        <v>10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146</v>
      </c>
      <c r="AU168" s="255" t="s">
        <v>21</v>
      </c>
      <c r="AV168" s="13" t="s">
        <v>21</v>
      </c>
      <c r="AW168" s="13" t="s">
        <v>38</v>
      </c>
      <c r="AX168" s="13" t="s">
        <v>82</v>
      </c>
      <c r="AY168" s="255" t="s">
        <v>131</v>
      </c>
    </row>
    <row r="169" spans="1:51" s="13" customFormat="1" ht="12">
      <c r="A169" s="13"/>
      <c r="B169" s="244"/>
      <c r="C169" s="245"/>
      <c r="D169" s="246" t="s">
        <v>146</v>
      </c>
      <c r="E169" s="247" t="s">
        <v>1</v>
      </c>
      <c r="F169" s="248" t="s">
        <v>422</v>
      </c>
      <c r="G169" s="245"/>
      <c r="H169" s="249">
        <v>18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146</v>
      </c>
      <c r="AU169" s="255" t="s">
        <v>21</v>
      </c>
      <c r="AV169" s="13" t="s">
        <v>21</v>
      </c>
      <c r="AW169" s="13" t="s">
        <v>38</v>
      </c>
      <c r="AX169" s="13" t="s">
        <v>82</v>
      </c>
      <c r="AY169" s="255" t="s">
        <v>131</v>
      </c>
    </row>
    <row r="170" spans="1:51" s="13" customFormat="1" ht="12">
      <c r="A170" s="13"/>
      <c r="B170" s="244"/>
      <c r="C170" s="245"/>
      <c r="D170" s="246" t="s">
        <v>146</v>
      </c>
      <c r="E170" s="247" t="s">
        <v>1</v>
      </c>
      <c r="F170" s="248" t="s">
        <v>423</v>
      </c>
      <c r="G170" s="245"/>
      <c r="H170" s="249">
        <v>26</v>
      </c>
      <c r="I170" s="250"/>
      <c r="J170" s="245"/>
      <c r="K170" s="245"/>
      <c r="L170" s="251"/>
      <c r="M170" s="252"/>
      <c r="N170" s="253"/>
      <c r="O170" s="253"/>
      <c r="P170" s="253"/>
      <c r="Q170" s="253"/>
      <c r="R170" s="253"/>
      <c r="S170" s="253"/>
      <c r="T170" s="25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5" t="s">
        <v>146</v>
      </c>
      <c r="AU170" s="255" t="s">
        <v>21</v>
      </c>
      <c r="AV170" s="13" t="s">
        <v>21</v>
      </c>
      <c r="AW170" s="13" t="s">
        <v>38</v>
      </c>
      <c r="AX170" s="13" t="s">
        <v>82</v>
      </c>
      <c r="AY170" s="255" t="s">
        <v>131</v>
      </c>
    </row>
    <row r="171" spans="1:51" s="14" customFormat="1" ht="12">
      <c r="A171" s="14"/>
      <c r="B171" s="256"/>
      <c r="C171" s="257"/>
      <c r="D171" s="246" t="s">
        <v>146</v>
      </c>
      <c r="E171" s="258" t="s">
        <v>1</v>
      </c>
      <c r="F171" s="259" t="s">
        <v>148</v>
      </c>
      <c r="G171" s="257"/>
      <c r="H171" s="260">
        <v>62</v>
      </c>
      <c r="I171" s="261"/>
      <c r="J171" s="257"/>
      <c r="K171" s="257"/>
      <c r="L171" s="262"/>
      <c r="M171" s="263"/>
      <c r="N171" s="264"/>
      <c r="O171" s="264"/>
      <c r="P171" s="264"/>
      <c r="Q171" s="264"/>
      <c r="R171" s="264"/>
      <c r="S171" s="264"/>
      <c r="T171" s="26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6" t="s">
        <v>146</v>
      </c>
      <c r="AU171" s="266" t="s">
        <v>21</v>
      </c>
      <c r="AV171" s="14" t="s">
        <v>138</v>
      </c>
      <c r="AW171" s="14" t="s">
        <v>38</v>
      </c>
      <c r="AX171" s="14" t="s">
        <v>90</v>
      </c>
      <c r="AY171" s="266" t="s">
        <v>131</v>
      </c>
    </row>
    <row r="172" spans="1:65" s="2" customFormat="1" ht="21.75" customHeight="1">
      <c r="A172" s="39"/>
      <c r="B172" s="40"/>
      <c r="C172" s="221" t="s">
        <v>308</v>
      </c>
      <c r="D172" s="221" t="s">
        <v>133</v>
      </c>
      <c r="E172" s="222" t="s">
        <v>424</v>
      </c>
      <c r="F172" s="223" t="s">
        <v>425</v>
      </c>
      <c r="G172" s="224" t="s">
        <v>322</v>
      </c>
      <c r="H172" s="225">
        <v>40</v>
      </c>
      <c r="I172" s="226"/>
      <c r="J172" s="227">
        <f>ROUND(I172*H172,2)</f>
        <v>0</v>
      </c>
      <c r="K172" s="223" t="s">
        <v>137</v>
      </c>
      <c r="L172" s="45"/>
      <c r="M172" s="228" t="s">
        <v>1</v>
      </c>
      <c r="N172" s="229" t="s">
        <v>47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364</v>
      </c>
      <c r="AT172" s="232" t="s">
        <v>133</v>
      </c>
      <c r="AU172" s="232" t="s">
        <v>21</v>
      </c>
      <c r="AY172" s="17" t="s">
        <v>131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7" t="s">
        <v>90</v>
      </c>
      <c r="BK172" s="233">
        <f>ROUND(I172*H172,2)</f>
        <v>0</v>
      </c>
      <c r="BL172" s="17" t="s">
        <v>364</v>
      </c>
      <c r="BM172" s="232" t="s">
        <v>426</v>
      </c>
    </row>
    <row r="173" spans="1:51" s="13" customFormat="1" ht="12">
      <c r="A173" s="13"/>
      <c r="B173" s="244"/>
      <c r="C173" s="245"/>
      <c r="D173" s="246" t="s">
        <v>146</v>
      </c>
      <c r="E173" s="247" t="s">
        <v>1</v>
      </c>
      <c r="F173" s="248" t="s">
        <v>427</v>
      </c>
      <c r="G173" s="245"/>
      <c r="H173" s="249">
        <v>40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146</v>
      </c>
      <c r="AU173" s="255" t="s">
        <v>21</v>
      </c>
      <c r="AV173" s="13" t="s">
        <v>21</v>
      </c>
      <c r="AW173" s="13" t="s">
        <v>38</v>
      </c>
      <c r="AX173" s="13" t="s">
        <v>90</v>
      </c>
      <c r="AY173" s="255" t="s">
        <v>131</v>
      </c>
    </row>
    <row r="174" spans="1:65" s="2" customFormat="1" ht="16.5" customHeight="1">
      <c r="A174" s="39"/>
      <c r="B174" s="40"/>
      <c r="C174" s="234" t="s">
        <v>428</v>
      </c>
      <c r="D174" s="234" t="s">
        <v>140</v>
      </c>
      <c r="E174" s="235" t="s">
        <v>429</v>
      </c>
      <c r="F174" s="236" t="s">
        <v>430</v>
      </c>
      <c r="G174" s="237" t="s">
        <v>322</v>
      </c>
      <c r="H174" s="238">
        <v>46</v>
      </c>
      <c r="I174" s="239"/>
      <c r="J174" s="240">
        <f>ROUND(I174*H174,2)</f>
        <v>0</v>
      </c>
      <c r="K174" s="236" t="s">
        <v>137</v>
      </c>
      <c r="L174" s="241"/>
      <c r="M174" s="242" t="s">
        <v>1</v>
      </c>
      <c r="N174" s="243" t="s">
        <v>47</v>
      </c>
      <c r="O174" s="92"/>
      <c r="P174" s="230">
        <f>O174*H174</f>
        <v>0</v>
      </c>
      <c r="Q174" s="230">
        <v>9E-05</v>
      </c>
      <c r="R174" s="230">
        <f>Q174*H174</f>
        <v>0.0041400000000000005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368</v>
      </c>
      <c r="AT174" s="232" t="s">
        <v>140</v>
      </c>
      <c r="AU174" s="232" t="s">
        <v>21</v>
      </c>
      <c r="AY174" s="17" t="s">
        <v>131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7" t="s">
        <v>90</v>
      </c>
      <c r="BK174" s="233">
        <f>ROUND(I174*H174,2)</f>
        <v>0</v>
      </c>
      <c r="BL174" s="17" t="s">
        <v>368</v>
      </c>
      <c r="BM174" s="232" t="s">
        <v>431</v>
      </c>
    </row>
    <row r="175" spans="1:51" s="13" customFormat="1" ht="12">
      <c r="A175" s="13"/>
      <c r="B175" s="244"/>
      <c r="C175" s="245"/>
      <c r="D175" s="246" t="s">
        <v>146</v>
      </c>
      <c r="E175" s="245"/>
      <c r="F175" s="248" t="s">
        <v>349</v>
      </c>
      <c r="G175" s="245"/>
      <c r="H175" s="249">
        <v>46</v>
      </c>
      <c r="I175" s="250"/>
      <c r="J175" s="245"/>
      <c r="K175" s="245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146</v>
      </c>
      <c r="AU175" s="255" t="s">
        <v>21</v>
      </c>
      <c r="AV175" s="13" t="s">
        <v>21</v>
      </c>
      <c r="AW175" s="13" t="s">
        <v>4</v>
      </c>
      <c r="AX175" s="13" t="s">
        <v>90</v>
      </c>
      <c r="AY175" s="255" t="s">
        <v>131</v>
      </c>
    </row>
    <row r="176" spans="1:65" s="2" customFormat="1" ht="21.75" customHeight="1">
      <c r="A176" s="39"/>
      <c r="B176" s="40"/>
      <c r="C176" s="221" t="s">
        <v>432</v>
      </c>
      <c r="D176" s="221" t="s">
        <v>133</v>
      </c>
      <c r="E176" s="222" t="s">
        <v>433</v>
      </c>
      <c r="F176" s="223" t="s">
        <v>434</v>
      </c>
      <c r="G176" s="224" t="s">
        <v>322</v>
      </c>
      <c r="H176" s="225">
        <v>35</v>
      </c>
      <c r="I176" s="226"/>
      <c r="J176" s="227">
        <f>ROUND(I176*H176,2)</f>
        <v>0</v>
      </c>
      <c r="K176" s="223" t="s">
        <v>137</v>
      </c>
      <c r="L176" s="45"/>
      <c r="M176" s="228" t="s">
        <v>1</v>
      </c>
      <c r="N176" s="229" t="s">
        <v>47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364</v>
      </c>
      <c r="AT176" s="232" t="s">
        <v>133</v>
      </c>
      <c r="AU176" s="232" t="s">
        <v>21</v>
      </c>
      <c r="AY176" s="17" t="s">
        <v>131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7" t="s">
        <v>90</v>
      </c>
      <c r="BK176" s="233">
        <f>ROUND(I176*H176,2)</f>
        <v>0</v>
      </c>
      <c r="BL176" s="17" t="s">
        <v>364</v>
      </c>
      <c r="BM176" s="232" t="s">
        <v>435</v>
      </c>
    </row>
    <row r="177" spans="1:51" s="13" customFormat="1" ht="12">
      <c r="A177" s="13"/>
      <c r="B177" s="244"/>
      <c r="C177" s="245"/>
      <c r="D177" s="246" t="s">
        <v>146</v>
      </c>
      <c r="E177" s="247" t="s">
        <v>1</v>
      </c>
      <c r="F177" s="248" t="s">
        <v>308</v>
      </c>
      <c r="G177" s="245"/>
      <c r="H177" s="249">
        <v>35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146</v>
      </c>
      <c r="AU177" s="255" t="s">
        <v>21</v>
      </c>
      <c r="AV177" s="13" t="s">
        <v>21</v>
      </c>
      <c r="AW177" s="13" t="s">
        <v>38</v>
      </c>
      <c r="AX177" s="13" t="s">
        <v>90</v>
      </c>
      <c r="AY177" s="255" t="s">
        <v>131</v>
      </c>
    </row>
    <row r="178" spans="1:65" s="2" customFormat="1" ht="16.5" customHeight="1">
      <c r="A178" s="39"/>
      <c r="B178" s="40"/>
      <c r="C178" s="234" t="s">
        <v>436</v>
      </c>
      <c r="D178" s="234" t="s">
        <v>140</v>
      </c>
      <c r="E178" s="235" t="s">
        <v>437</v>
      </c>
      <c r="F178" s="236" t="s">
        <v>438</v>
      </c>
      <c r="G178" s="237" t="s">
        <v>322</v>
      </c>
      <c r="H178" s="238">
        <v>40.25</v>
      </c>
      <c r="I178" s="239"/>
      <c r="J178" s="240">
        <f>ROUND(I178*H178,2)</f>
        <v>0</v>
      </c>
      <c r="K178" s="236" t="s">
        <v>137</v>
      </c>
      <c r="L178" s="241"/>
      <c r="M178" s="242" t="s">
        <v>1</v>
      </c>
      <c r="N178" s="243" t="s">
        <v>47</v>
      </c>
      <c r="O178" s="92"/>
      <c r="P178" s="230">
        <f>O178*H178</f>
        <v>0</v>
      </c>
      <c r="Q178" s="230">
        <v>0.00034</v>
      </c>
      <c r="R178" s="230">
        <f>Q178*H178</f>
        <v>0.013685000000000001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368</v>
      </c>
      <c r="AT178" s="232" t="s">
        <v>140</v>
      </c>
      <c r="AU178" s="232" t="s">
        <v>21</v>
      </c>
      <c r="AY178" s="17" t="s">
        <v>131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7" t="s">
        <v>90</v>
      </c>
      <c r="BK178" s="233">
        <f>ROUND(I178*H178,2)</f>
        <v>0</v>
      </c>
      <c r="BL178" s="17" t="s">
        <v>368</v>
      </c>
      <c r="BM178" s="232" t="s">
        <v>439</v>
      </c>
    </row>
    <row r="179" spans="1:51" s="13" customFormat="1" ht="12">
      <c r="A179" s="13"/>
      <c r="B179" s="244"/>
      <c r="C179" s="245"/>
      <c r="D179" s="246" t="s">
        <v>146</v>
      </c>
      <c r="E179" s="245"/>
      <c r="F179" s="248" t="s">
        <v>440</v>
      </c>
      <c r="G179" s="245"/>
      <c r="H179" s="249">
        <v>40.25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146</v>
      </c>
      <c r="AU179" s="255" t="s">
        <v>21</v>
      </c>
      <c r="AV179" s="13" t="s">
        <v>21</v>
      </c>
      <c r="AW179" s="13" t="s">
        <v>4</v>
      </c>
      <c r="AX179" s="13" t="s">
        <v>90</v>
      </c>
      <c r="AY179" s="255" t="s">
        <v>131</v>
      </c>
    </row>
    <row r="180" spans="1:65" s="2" customFormat="1" ht="16.5" customHeight="1">
      <c r="A180" s="39"/>
      <c r="B180" s="40"/>
      <c r="C180" s="221" t="s">
        <v>441</v>
      </c>
      <c r="D180" s="221" t="s">
        <v>133</v>
      </c>
      <c r="E180" s="222" t="s">
        <v>442</v>
      </c>
      <c r="F180" s="223" t="s">
        <v>443</v>
      </c>
      <c r="G180" s="224" t="s">
        <v>322</v>
      </c>
      <c r="H180" s="225">
        <v>35</v>
      </c>
      <c r="I180" s="226"/>
      <c r="J180" s="227">
        <f>ROUND(I180*H180,2)</f>
        <v>0</v>
      </c>
      <c r="K180" s="223" t="s">
        <v>137</v>
      </c>
      <c r="L180" s="45"/>
      <c r="M180" s="228" t="s">
        <v>1</v>
      </c>
      <c r="N180" s="229" t="s">
        <v>47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364</v>
      </c>
      <c r="AT180" s="232" t="s">
        <v>133</v>
      </c>
      <c r="AU180" s="232" t="s">
        <v>21</v>
      </c>
      <c r="AY180" s="17" t="s">
        <v>131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7" t="s">
        <v>90</v>
      </c>
      <c r="BK180" s="233">
        <f>ROUND(I180*H180,2)</f>
        <v>0</v>
      </c>
      <c r="BL180" s="17" t="s">
        <v>364</v>
      </c>
      <c r="BM180" s="232" t="s">
        <v>444</v>
      </c>
    </row>
    <row r="181" spans="1:51" s="13" customFormat="1" ht="12">
      <c r="A181" s="13"/>
      <c r="B181" s="244"/>
      <c r="C181" s="245"/>
      <c r="D181" s="246" t="s">
        <v>146</v>
      </c>
      <c r="E181" s="247" t="s">
        <v>1</v>
      </c>
      <c r="F181" s="248" t="s">
        <v>445</v>
      </c>
      <c r="G181" s="245"/>
      <c r="H181" s="249">
        <v>35</v>
      </c>
      <c r="I181" s="250"/>
      <c r="J181" s="245"/>
      <c r="K181" s="245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146</v>
      </c>
      <c r="AU181" s="255" t="s">
        <v>21</v>
      </c>
      <c r="AV181" s="13" t="s">
        <v>21</v>
      </c>
      <c r="AW181" s="13" t="s">
        <v>38</v>
      </c>
      <c r="AX181" s="13" t="s">
        <v>90</v>
      </c>
      <c r="AY181" s="255" t="s">
        <v>131</v>
      </c>
    </row>
    <row r="182" spans="1:65" s="2" customFormat="1" ht="16.5" customHeight="1">
      <c r="A182" s="39"/>
      <c r="B182" s="40"/>
      <c r="C182" s="234" t="s">
        <v>427</v>
      </c>
      <c r="D182" s="234" t="s">
        <v>140</v>
      </c>
      <c r="E182" s="235" t="s">
        <v>446</v>
      </c>
      <c r="F182" s="236" t="s">
        <v>447</v>
      </c>
      <c r="G182" s="237" t="s">
        <v>322</v>
      </c>
      <c r="H182" s="238">
        <v>40.25</v>
      </c>
      <c r="I182" s="239"/>
      <c r="J182" s="240">
        <f>ROUND(I182*H182,2)</f>
        <v>0</v>
      </c>
      <c r="K182" s="236" t="s">
        <v>137</v>
      </c>
      <c r="L182" s="241"/>
      <c r="M182" s="242" t="s">
        <v>1</v>
      </c>
      <c r="N182" s="243" t="s">
        <v>47</v>
      </c>
      <c r="O182" s="92"/>
      <c r="P182" s="230">
        <f>O182*H182</f>
        <v>0</v>
      </c>
      <c r="Q182" s="230">
        <v>0.00012</v>
      </c>
      <c r="R182" s="230">
        <f>Q182*H182</f>
        <v>0.00483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368</v>
      </c>
      <c r="AT182" s="232" t="s">
        <v>140</v>
      </c>
      <c r="AU182" s="232" t="s">
        <v>21</v>
      </c>
      <c r="AY182" s="17" t="s">
        <v>131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7" t="s">
        <v>90</v>
      </c>
      <c r="BK182" s="233">
        <f>ROUND(I182*H182,2)</f>
        <v>0</v>
      </c>
      <c r="BL182" s="17" t="s">
        <v>368</v>
      </c>
      <c r="BM182" s="232" t="s">
        <v>448</v>
      </c>
    </row>
    <row r="183" spans="1:51" s="13" customFormat="1" ht="12">
      <c r="A183" s="13"/>
      <c r="B183" s="244"/>
      <c r="C183" s="245"/>
      <c r="D183" s="246" t="s">
        <v>146</v>
      </c>
      <c r="E183" s="245"/>
      <c r="F183" s="248" t="s">
        <v>440</v>
      </c>
      <c r="G183" s="245"/>
      <c r="H183" s="249">
        <v>40.25</v>
      </c>
      <c r="I183" s="250"/>
      <c r="J183" s="245"/>
      <c r="K183" s="245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146</v>
      </c>
      <c r="AU183" s="255" t="s">
        <v>21</v>
      </c>
      <c r="AV183" s="13" t="s">
        <v>21</v>
      </c>
      <c r="AW183" s="13" t="s">
        <v>4</v>
      </c>
      <c r="AX183" s="13" t="s">
        <v>90</v>
      </c>
      <c r="AY183" s="255" t="s">
        <v>131</v>
      </c>
    </row>
    <row r="184" spans="1:65" s="2" customFormat="1" ht="16.5" customHeight="1">
      <c r="A184" s="39"/>
      <c r="B184" s="40"/>
      <c r="C184" s="221" t="s">
        <v>449</v>
      </c>
      <c r="D184" s="221" t="s">
        <v>133</v>
      </c>
      <c r="E184" s="222" t="s">
        <v>450</v>
      </c>
      <c r="F184" s="223" t="s">
        <v>451</v>
      </c>
      <c r="G184" s="224" t="s">
        <v>322</v>
      </c>
      <c r="H184" s="225">
        <v>53</v>
      </c>
      <c r="I184" s="226"/>
      <c r="J184" s="227">
        <f>ROUND(I184*H184,2)</f>
        <v>0</v>
      </c>
      <c r="K184" s="223" t="s">
        <v>137</v>
      </c>
      <c r="L184" s="45"/>
      <c r="M184" s="228" t="s">
        <v>1</v>
      </c>
      <c r="N184" s="229" t="s">
        <v>47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364</v>
      </c>
      <c r="AT184" s="232" t="s">
        <v>133</v>
      </c>
      <c r="AU184" s="232" t="s">
        <v>21</v>
      </c>
      <c r="AY184" s="17" t="s">
        <v>131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7" t="s">
        <v>90</v>
      </c>
      <c r="BK184" s="233">
        <f>ROUND(I184*H184,2)</f>
        <v>0</v>
      </c>
      <c r="BL184" s="17" t="s">
        <v>364</v>
      </c>
      <c r="BM184" s="232" t="s">
        <v>452</v>
      </c>
    </row>
    <row r="185" spans="1:51" s="13" customFormat="1" ht="12">
      <c r="A185" s="13"/>
      <c r="B185" s="244"/>
      <c r="C185" s="245"/>
      <c r="D185" s="246" t="s">
        <v>146</v>
      </c>
      <c r="E185" s="247" t="s">
        <v>1</v>
      </c>
      <c r="F185" s="248" t="s">
        <v>453</v>
      </c>
      <c r="G185" s="245"/>
      <c r="H185" s="249">
        <v>8</v>
      </c>
      <c r="I185" s="250"/>
      <c r="J185" s="245"/>
      <c r="K185" s="245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146</v>
      </c>
      <c r="AU185" s="255" t="s">
        <v>21</v>
      </c>
      <c r="AV185" s="13" t="s">
        <v>21</v>
      </c>
      <c r="AW185" s="13" t="s">
        <v>38</v>
      </c>
      <c r="AX185" s="13" t="s">
        <v>82</v>
      </c>
      <c r="AY185" s="255" t="s">
        <v>131</v>
      </c>
    </row>
    <row r="186" spans="1:51" s="13" customFormat="1" ht="12">
      <c r="A186" s="13"/>
      <c r="B186" s="244"/>
      <c r="C186" s="245"/>
      <c r="D186" s="246" t="s">
        <v>146</v>
      </c>
      <c r="E186" s="247" t="s">
        <v>1</v>
      </c>
      <c r="F186" s="248" t="s">
        <v>454</v>
      </c>
      <c r="G186" s="245"/>
      <c r="H186" s="249">
        <v>45</v>
      </c>
      <c r="I186" s="250"/>
      <c r="J186" s="245"/>
      <c r="K186" s="245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146</v>
      </c>
      <c r="AU186" s="255" t="s">
        <v>21</v>
      </c>
      <c r="AV186" s="13" t="s">
        <v>21</v>
      </c>
      <c r="AW186" s="13" t="s">
        <v>38</v>
      </c>
      <c r="AX186" s="13" t="s">
        <v>82</v>
      </c>
      <c r="AY186" s="255" t="s">
        <v>131</v>
      </c>
    </row>
    <row r="187" spans="1:51" s="14" customFormat="1" ht="12">
      <c r="A187" s="14"/>
      <c r="B187" s="256"/>
      <c r="C187" s="257"/>
      <c r="D187" s="246" t="s">
        <v>146</v>
      </c>
      <c r="E187" s="258" t="s">
        <v>1</v>
      </c>
      <c r="F187" s="259" t="s">
        <v>148</v>
      </c>
      <c r="G187" s="257"/>
      <c r="H187" s="260">
        <v>53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6" t="s">
        <v>146</v>
      </c>
      <c r="AU187" s="266" t="s">
        <v>21</v>
      </c>
      <c r="AV187" s="14" t="s">
        <v>138</v>
      </c>
      <c r="AW187" s="14" t="s">
        <v>38</v>
      </c>
      <c r="AX187" s="14" t="s">
        <v>90</v>
      </c>
      <c r="AY187" s="266" t="s">
        <v>131</v>
      </c>
    </row>
    <row r="188" spans="1:65" s="2" customFormat="1" ht="16.5" customHeight="1">
      <c r="A188" s="39"/>
      <c r="B188" s="40"/>
      <c r="C188" s="234" t="s">
        <v>29</v>
      </c>
      <c r="D188" s="234" t="s">
        <v>140</v>
      </c>
      <c r="E188" s="235" t="s">
        <v>455</v>
      </c>
      <c r="F188" s="236" t="s">
        <v>456</v>
      </c>
      <c r="G188" s="237" t="s">
        <v>322</v>
      </c>
      <c r="H188" s="238">
        <v>60.95</v>
      </c>
      <c r="I188" s="239"/>
      <c r="J188" s="240">
        <f>ROUND(I188*H188,2)</f>
        <v>0</v>
      </c>
      <c r="K188" s="236" t="s">
        <v>137</v>
      </c>
      <c r="L188" s="241"/>
      <c r="M188" s="242" t="s">
        <v>1</v>
      </c>
      <c r="N188" s="243" t="s">
        <v>47</v>
      </c>
      <c r="O188" s="92"/>
      <c r="P188" s="230">
        <f>O188*H188</f>
        <v>0</v>
      </c>
      <c r="Q188" s="230">
        <v>0.00147</v>
      </c>
      <c r="R188" s="230">
        <f>Q188*H188</f>
        <v>0.0895965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368</v>
      </c>
      <c r="AT188" s="232" t="s">
        <v>140</v>
      </c>
      <c r="AU188" s="232" t="s">
        <v>21</v>
      </c>
      <c r="AY188" s="17" t="s">
        <v>131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7" t="s">
        <v>90</v>
      </c>
      <c r="BK188" s="233">
        <f>ROUND(I188*H188,2)</f>
        <v>0</v>
      </c>
      <c r="BL188" s="17" t="s">
        <v>368</v>
      </c>
      <c r="BM188" s="232" t="s">
        <v>457</v>
      </c>
    </row>
    <row r="189" spans="1:51" s="13" customFormat="1" ht="12">
      <c r="A189" s="13"/>
      <c r="B189" s="244"/>
      <c r="C189" s="245"/>
      <c r="D189" s="246" t="s">
        <v>146</v>
      </c>
      <c r="E189" s="245"/>
      <c r="F189" s="248" t="s">
        <v>458</v>
      </c>
      <c r="G189" s="245"/>
      <c r="H189" s="249">
        <v>60.95</v>
      </c>
      <c r="I189" s="250"/>
      <c r="J189" s="245"/>
      <c r="K189" s="245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146</v>
      </c>
      <c r="AU189" s="255" t="s">
        <v>21</v>
      </c>
      <c r="AV189" s="13" t="s">
        <v>21</v>
      </c>
      <c r="AW189" s="13" t="s">
        <v>4</v>
      </c>
      <c r="AX189" s="13" t="s">
        <v>90</v>
      </c>
      <c r="AY189" s="255" t="s">
        <v>131</v>
      </c>
    </row>
    <row r="190" spans="1:65" s="2" customFormat="1" ht="16.5" customHeight="1">
      <c r="A190" s="39"/>
      <c r="B190" s="40"/>
      <c r="C190" s="221" t="s">
        <v>459</v>
      </c>
      <c r="D190" s="221" t="s">
        <v>133</v>
      </c>
      <c r="E190" s="222" t="s">
        <v>460</v>
      </c>
      <c r="F190" s="223" t="s">
        <v>461</v>
      </c>
      <c r="G190" s="224" t="s">
        <v>322</v>
      </c>
      <c r="H190" s="225">
        <v>50</v>
      </c>
      <c r="I190" s="226"/>
      <c r="J190" s="227">
        <f>ROUND(I190*H190,2)</f>
        <v>0</v>
      </c>
      <c r="K190" s="223" t="s">
        <v>137</v>
      </c>
      <c r="L190" s="45"/>
      <c r="M190" s="228" t="s">
        <v>1</v>
      </c>
      <c r="N190" s="229" t="s">
        <v>47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364</v>
      </c>
      <c r="AT190" s="232" t="s">
        <v>133</v>
      </c>
      <c r="AU190" s="232" t="s">
        <v>21</v>
      </c>
      <c r="AY190" s="17" t="s">
        <v>131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7" t="s">
        <v>90</v>
      </c>
      <c r="BK190" s="233">
        <f>ROUND(I190*H190,2)</f>
        <v>0</v>
      </c>
      <c r="BL190" s="17" t="s">
        <v>364</v>
      </c>
      <c r="BM190" s="232" t="s">
        <v>462</v>
      </c>
    </row>
    <row r="191" spans="1:51" s="13" customFormat="1" ht="12">
      <c r="A191" s="13"/>
      <c r="B191" s="244"/>
      <c r="C191" s="245"/>
      <c r="D191" s="246" t="s">
        <v>146</v>
      </c>
      <c r="E191" s="247" t="s">
        <v>1</v>
      </c>
      <c r="F191" s="248" t="s">
        <v>463</v>
      </c>
      <c r="G191" s="245"/>
      <c r="H191" s="249">
        <v>50</v>
      </c>
      <c r="I191" s="250"/>
      <c r="J191" s="245"/>
      <c r="K191" s="245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146</v>
      </c>
      <c r="AU191" s="255" t="s">
        <v>21</v>
      </c>
      <c r="AV191" s="13" t="s">
        <v>21</v>
      </c>
      <c r="AW191" s="13" t="s">
        <v>38</v>
      </c>
      <c r="AX191" s="13" t="s">
        <v>90</v>
      </c>
      <c r="AY191" s="255" t="s">
        <v>131</v>
      </c>
    </row>
    <row r="192" spans="1:65" s="2" customFormat="1" ht="16.5" customHeight="1">
      <c r="A192" s="39"/>
      <c r="B192" s="40"/>
      <c r="C192" s="234" t="s">
        <v>464</v>
      </c>
      <c r="D192" s="234" t="s">
        <v>140</v>
      </c>
      <c r="E192" s="235" t="s">
        <v>465</v>
      </c>
      <c r="F192" s="236" t="s">
        <v>466</v>
      </c>
      <c r="G192" s="237" t="s">
        <v>322</v>
      </c>
      <c r="H192" s="238">
        <v>57.5</v>
      </c>
      <c r="I192" s="239"/>
      <c r="J192" s="240">
        <f>ROUND(I192*H192,2)</f>
        <v>0</v>
      </c>
      <c r="K192" s="236" t="s">
        <v>137</v>
      </c>
      <c r="L192" s="241"/>
      <c r="M192" s="242" t="s">
        <v>1</v>
      </c>
      <c r="N192" s="243" t="s">
        <v>47</v>
      </c>
      <c r="O192" s="92"/>
      <c r="P192" s="230">
        <f>O192*H192</f>
        <v>0</v>
      </c>
      <c r="Q192" s="230">
        <v>0.00025</v>
      </c>
      <c r="R192" s="230">
        <f>Q192*H192</f>
        <v>0.014375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368</v>
      </c>
      <c r="AT192" s="232" t="s">
        <v>140</v>
      </c>
      <c r="AU192" s="232" t="s">
        <v>21</v>
      </c>
      <c r="AY192" s="17" t="s">
        <v>131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7" t="s">
        <v>90</v>
      </c>
      <c r="BK192" s="233">
        <f>ROUND(I192*H192,2)</f>
        <v>0</v>
      </c>
      <c r="BL192" s="17" t="s">
        <v>368</v>
      </c>
      <c r="BM192" s="232" t="s">
        <v>467</v>
      </c>
    </row>
    <row r="193" spans="1:51" s="13" customFormat="1" ht="12">
      <c r="A193" s="13"/>
      <c r="B193" s="244"/>
      <c r="C193" s="245"/>
      <c r="D193" s="246" t="s">
        <v>146</v>
      </c>
      <c r="E193" s="245"/>
      <c r="F193" s="248" t="s">
        <v>468</v>
      </c>
      <c r="G193" s="245"/>
      <c r="H193" s="249">
        <v>57.5</v>
      </c>
      <c r="I193" s="250"/>
      <c r="J193" s="245"/>
      <c r="K193" s="245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146</v>
      </c>
      <c r="AU193" s="255" t="s">
        <v>21</v>
      </c>
      <c r="AV193" s="13" t="s">
        <v>21</v>
      </c>
      <c r="AW193" s="13" t="s">
        <v>4</v>
      </c>
      <c r="AX193" s="13" t="s">
        <v>90</v>
      </c>
      <c r="AY193" s="255" t="s">
        <v>131</v>
      </c>
    </row>
    <row r="194" spans="1:65" s="2" customFormat="1" ht="16.5" customHeight="1">
      <c r="A194" s="39"/>
      <c r="B194" s="40"/>
      <c r="C194" s="221" t="s">
        <v>469</v>
      </c>
      <c r="D194" s="221" t="s">
        <v>133</v>
      </c>
      <c r="E194" s="222" t="s">
        <v>470</v>
      </c>
      <c r="F194" s="223" t="s">
        <v>471</v>
      </c>
      <c r="G194" s="224" t="s">
        <v>322</v>
      </c>
      <c r="H194" s="225">
        <v>655</v>
      </c>
      <c r="I194" s="226"/>
      <c r="J194" s="227">
        <f>ROUND(I194*H194,2)</f>
        <v>0</v>
      </c>
      <c r="K194" s="223" t="s">
        <v>137</v>
      </c>
      <c r="L194" s="45"/>
      <c r="M194" s="228" t="s">
        <v>1</v>
      </c>
      <c r="N194" s="229" t="s">
        <v>47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364</v>
      </c>
      <c r="AT194" s="232" t="s">
        <v>133</v>
      </c>
      <c r="AU194" s="232" t="s">
        <v>21</v>
      </c>
      <c r="AY194" s="17" t="s">
        <v>131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7" t="s">
        <v>90</v>
      </c>
      <c r="BK194" s="233">
        <f>ROUND(I194*H194,2)</f>
        <v>0</v>
      </c>
      <c r="BL194" s="17" t="s">
        <v>364</v>
      </c>
      <c r="BM194" s="232" t="s">
        <v>472</v>
      </c>
    </row>
    <row r="195" spans="1:51" s="13" customFormat="1" ht="12">
      <c r="A195" s="13"/>
      <c r="B195" s="244"/>
      <c r="C195" s="245"/>
      <c r="D195" s="246" t="s">
        <v>146</v>
      </c>
      <c r="E195" s="247" t="s">
        <v>1</v>
      </c>
      <c r="F195" s="248" t="s">
        <v>473</v>
      </c>
      <c r="G195" s="245"/>
      <c r="H195" s="249">
        <v>655</v>
      </c>
      <c r="I195" s="250"/>
      <c r="J195" s="245"/>
      <c r="K195" s="245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146</v>
      </c>
      <c r="AU195" s="255" t="s">
        <v>21</v>
      </c>
      <c r="AV195" s="13" t="s">
        <v>21</v>
      </c>
      <c r="AW195" s="13" t="s">
        <v>38</v>
      </c>
      <c r="AX195" s="13" t="s">
        <v>90</v>
      </c>
      <c r="AY195" s="255" t="s">
        <v>131</v>
      </c>
    </row>
    <row r="196" spans="1:65" s="2" customFormat="1" ht="16.5" customHeight="1">
      <c r="A196" s="39"/>
      <c r="B196" s="40"/>
      <c r="C196" s="234" t="s">
        <v>474</v>
      </c>
      <c r="D196" s="234" t="s">
        <v>140</v>
      </c>
      <c r="E196" s="235" t="s">
        <v>475</v>
      </c>
      <c r="F196" s="236" t="s">
        <v>476</v>
      </c>
      <c r="G196" s="237" t="s">
        <v>322</v>
      </c>
      <c r="H196" s="238">
        <v>753.25</v>
      </c>
      <c r="I196" s="239"/>
      <c r="J196" s="240">
        <f>ROUND(I196*H196,2)</f>
        <v>0</v>
      </c>
      <c r="K196" s="236" t="s">
        <v>137</v>
      </c>
      <c r="L196" s="241"/>
      <c r="M196" s="242" t="s">
        <v>1</v>
      </c>
      <c r="N196" s="243" t="s">
        <v>47</v>
      </c>
      <c r="O196" s="92"/>
      <c r="P196" s="230">
        <f>O196*H196</f>
        <v>0</v>
      </c>
      <c r="Q196" s="230">
        <v>0.00034</v>
      </c>
      <c r="R196" s="230">
        <f>Q196*H196</f>
        <v>0.256105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368</v>
      </c>
      <c r="AT196" s="232" t="s">
        <v>140</v>
      </c>
      <c r="AU196" s="232" t="s">
        <v>21</v>
      </c>
      <c r="AY196" s="17" t="s">
        <v>131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7" t="s">
        <v>90</v>
      </c>
      <c r="BK196" s="233">
        <f>ROUND(I196*H196,2)</f>
        <v>0</v>
      </c>
      <c r="BL196" s="17" t="s">
        <v>368</v>
      </c>
      <c r="BM196" s="232" t="s">
        <v>477</v>
      </c>
    </row>
    <row r="197" spans="1:51" s="13" customFormat="1" ht="12">
      <c r="A197" s="13"/>
      <c r="B197" s="244"/>
      <c r="C197" s="245"/>
      <c r="D197" s="246" t="s">
        <v>146</v>
      </c>
      <c r="E197" s="245"/>
      <c r="F197" s="248" t="s">
        <v>478</v>
      </c>
      <c r="G197" s="245"/>
      <c r="H197" s="249">
        <v>753.25</v>
      </c>
      <c r="I197" s="250"/>
      <c r="J197" s="245"/>
      <c r="K197" s="245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146</v>
      </c>
      <c r="AU197" s="255" t="s">
        <v>21</v>
      </c>
      <c r="AV197" s="13" t="s">
        <v>21</v>
      </c>
      <c r="AW197" s="13" t="s">
        <v>4</v>
      </c>
      <c r="AX197" s="13" t="s">
        <v>90</v>
      </c>
      <c r="AY197" s="255" t="s">
        <v>131</v>
      </c>
    </row>
    <row r="198" spans="1:65" s="2" customFormat="1" ht="16.5" customHeight="1">
      <c r="A198" s="39"/>
      <c r="B198" s="40"/>
      <c r="C198" s="221" t="s">
        <v>479</v>
      </c>
      <c r="D198" s="221" t="s">
        <v>133</v>
      </c>
      <c r="E198" s="222" t="s">
        <v>480</v>
      </c>
      <c r="F198" s="223" t="s">
        <v>481</v>
      </c>
      <c r="G198" s="224" t="s">
        <v>322</v>
      </c>
      <c r="H198" s="225">
        <v>10</v>
      </c>
      <c r="I198" s="226"/>
      <c r="J198" s="227">
        <f>ROUND(I198*H198,2)</f>
        <v>0</v>
      </c>
      <c r="K198" s="223" t="s">
        <v>137</v>
      </c>
      <c r="L198" s="45"/>
      <c r="M198" s="228" t="s">
        <v>1</v>
      </c>
      <c r="N198" s="229" t="s">
        <v>47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364</v>
      </c>
      <c r="AT198" s="232" t="s">
        <v>133</v>
      </c>
      <c r="AU198" s="232" t="s">
        <v>21</v>
      </c>
      <c r="AY198" s="17" t="s">
        <v>131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7" t="s">
        <v>90</v>
      </c>
      <c r="BK198" s="233">
        <f>ROUND(I198*H198,2)</f>
        <v>0</v>
      </c>
      <c r="BL198" s="17" t="s">
        <v>364</v>
      </c>
      <c r="BM198" s="232" t="s">
        <v>482</v>
      </c>
    </row>
    <row r="199" spans="1:51" s="13" customFormat="1" ht="12">
      <c r="A199" s="13"/>
      <c r="B199" s="244"/>
      <c r="C199" s="245"/>
      <c r="D199" s="246" t="s">
        <v>146</v>
      </c>
      <c r="E199" s="247" t="s">
        <v>1</v>
      </c>
      <c r="F199" s="248" t="s">
        <v>483</v>
      </c>
      <c r="G199" s="245"/>
      <c r="H199" s="249">
        <v>10</v>
      </c>
      <c r="I199" s="250"/>
      <c r="J199" s="245"/>
      <c r="K199" s="245"/>
      <c r="L199" s="251"/>
      <c r="M199" s="252"/>
      <c r="N199" s="253"/>
      <c r="O199" s="253"/>
      <c r="P199" s="253"/>
      <c r="Q199" s="253"/>
      <c r="R199" s="253"/>
      <c r="S199" s="253"/>
      <c r="T199" s="25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5" t="s">
        <v>146</v>
      </c>
      <c r="AU199" s="255" t="s">
        <v>21</v>
      </c>
      <c r="AV199" s="13" t="s">
        <v>21</v>
      </c>
      <c r="AW199" s="13" t="s">
        <v>38</v>
      </c>
      <c r="AX199" s="13" t="s">
        <v>90</v>
      </c>
      <c r="AY199" s="255" t="s">
        <v>131</v>
      </c>
    </row>
    <row r="200" spans="1:65" s="2" customFormat="1" ht="16.5" customHeight="1">
      <c r="A200" s="39"/>
      <c r="B200" s="40"/>
      <c r="C200" s="234" t="s">
        <v>484</v>
      </c>
      <c r="D200" s="234" t="s">
        <v>140</v>
      </c>
      <c r="E200" s="235" t="s">
        <v>485</v>
      </c>
      <c r="F200" s="236" t="s">
        <v>486</v>
      </c>
      <c r="G200" s="237" t="s">
        <v>322</v>
      </c>
      <c r="H200" s="238">
        <v>11.5</v>
      </c>
      <c r="I200" s="239"/>
      <c r="J200" s="240">
        <f>ROUND(I200*H200,2)</f>
        <v>0</v>
      </c>
      <c r="K200" s="236" t="s">
        <v>137</v>
      </c>
      <c r="L200" s="241"/>
      <c r="M200" s="242" t="s">
        <v>1</v>
      </c>
      <c r="N200" s="243" t="s">
        <v>47</v>
      </c>
      <c r="O200" s="92"/>
      <c r="P200" s="230">
        <f>O200*H200</f>
        <v>0</v>
      </c>
      <c r="Q200" s="230">
        <v>0.00122</v>
      </c>
      <c r="R200" s="230">
        <f>Q200*H200</f>
        <v>0.014029999999999999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368</v>
      </c>
      <c r="AT200" s="232" t="s">
        <v>140</v>
      </c>
      <c r="AU200" s="232" t="s">
        <v>21</v>
      </c>
      <c r="AY200" s="17" t="s">
        <v>131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7" t="s">
        <v>90</v>
      </c>
      <c r="BK200" s="233">
        <f>ROUND(I200*H200,2)</f>
        <v>0</v>
      </c>
      <c r="BL200" s="17" t="s">
        <v>368</v>
      </c>
      <c r="BM200" s="232" t="s">
        <v>487</v>
      </c>
    </row>
    <row r="201" spans="1:51" s="13" customFormat="1" ht="12">
      <c r="A201" s="13"/>
      <c r="B201" s="244"/>
      <c r="C201" s="245"/>
      <c r="D201" s="246" t="s">
        <v>146</v>
      </c>
      <c r="E201" s="245"/>
      <c r="F201" s="248" t="s">
        <v>488</v>
      </c>
      <c r="G201" s="245"/>
      <c r="H201" s="249">
        <v>11.5</v>
      </c>
      <c r="I201" s="250"/>
      <c r="J201" s="245"/>
      <c r="K201" s="245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146</v>
      </c>
      <c r="AU201" s="255" t="s">
        <v>21</v>
      </c>
      <c r="AV201" s="13" t="s">
        <v>21</v>
      </c>
      <c r="AW201" s="13" t="s">
        <v>4</v>
      </c>
      <c r="AX201" s="13" t="s">
        <v>90</v>
      </c>
      <c r="AY201" s="255" t="s">
        <v>131</v>
      </c>
    </row>
    <row r="202" spans="1:65" s="2" customFormat="1" ht="16.5" customHeight="1">
      <c r="A202" s="39"/>
      <c r="B202" s="40"/>
      <c r="C202" s="221" t="s">
        <v>489</v>
      </c>
      <c r="D202" s="221" t="s">
        <v>133</v>
      </c>
      <c r="E202" s="222" t="s">
        <v>490</v>
      </c>
      <c r="F202" s="223" t="s">
        <v>491</v>
      </c>
      <c r="G202" s="224" t="s">
        <v>322</v>
      </c>
      <c r="H202" s="225">
        <v>40</v>
      </c>
      <c r="I202" s="226"/>
      <c r="J202" s="227">
        <f>ROUND(I202*H202,2)</f>
        <v>0</v>
      </c>
      <c r="K202" s="223" t="s">
        <v>137</v>
      </c>
      <c r="L202" s="45"/>
      <c r="M202" s="228" t="s">
        <v>1</v>
      </c>
      <c r="N202" s="229" t="s">
        <v>47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364</v>
      </c>
      <c r="AT202" s="232" t="s">
        <v>133</v>
      </c>
      <c r="AU202" s="232" t="s">
        <v>21</v>
      </c>
      <c r="AY202" s="17" t="s">
        <v>131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7" t="s">
        <v>90</v>
      </c>
      <c r="BK202" s="233">
        <f>ROUND(I202*H202,2)</f>
        <v>0</v>
      </c>
      <c r="BL202" s="17" t="s">
        <v>364</v>
      </c>
      <c r="BM202" s="232" t="s">
        <v>492</v>
      </c>
    </row>
    <row r="203" spans="1:51" s="13" customFormat="1" ht="12">
      <c r="A203" s="13"/>
      <c r="B203" s="244"/>
      <c r="C203" s="245"/>
      <c r="D203" s="246" t="s">
        <v>146</v>
      </c>
      <c r="E203" s="247" t="s">
        <v>1</v>
      </c>
      <c r="F203" s="248" t="s">
        <v>493</v>
      </c>
      <c r="G203" s="245"/>
      <c r="H203" s="249">
        <v>40</v>
      </c>
      <c r="I203" s="250"/>
      <c r="J203" s="245"/>
      <c r="K203" s="245"/>
      <c r="L203" s="251"/>
      <c r="M203" s="252"/>
      <c r="N203" s="253"/>
      <c r="O203" s="253"/>
      <c r="P203" s="253"/>
      <c r="Q203" s="253"/>
      <c r="R203" s="253"/>
      <c r="S203" s="253"/>
      <c r="T203" s="25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5" t="s">
        <v>146</v>
      </c>
      <c r="AU203" s="255" t="s">
        <v>21</v>
      </c>
      <c r="AV203" s="13" t="s">
        <v>21</v>
      </c>
      <c r="AW203" s="13" t="s">
        <v>38</v>
      </c>
      <c r="AX203" s="13" t="s">
        <v>90</v>
      </c>
      <c r="AY203" s="255" t="s">
        <v>131</v>
      </c>
    </row>
    <row r="204" spans="1:65" s="2" customFormat="1" ht="16.5" customHeight="1">
      <c r="A204" s="39"/>
      <c r="B204" s="40"/>
      <c r="C204" s="234" t="s">
        <v>494</v>
      </c>
      <c r="D204" s="234" t="s">
        <v>140</v>
      </c>
      <c r="E204" s="235" t="s">
        <v>495</v>
      </c>
      <c r="F204" s="236" t="s">
        <v>496</v>
      </c>
      <c r="G204" s="237" t="s">
        <v>322</v>
      </c>
      <c r="H204" s="238">
        <v>46</v>
      </c>
      <c r="I204" s="239"/>
      <c r="J204" s="240">
        <f>ROUND(I204*H204,2)</f>
        <v>0</v>
      </c>
      <c r="K204" s="236" t="s">
        <v>137</v>
      </c>
      <c r="L204" s="241"/>
      <c r="M204" s="242" t="s">
        <v>1</v>
      </c>
      <c r="N204" s="243" t="s">
        <v>47</v>
      </c>
      <c r="O204" s="92"/>
      <c r="P204" s="230">
        <f>O204*H204</f>
        <v>0</v>
      </c>
      <c r="Q204" s="230">
        <v>0.00021</v>
      </c>
      <c r="R204" s="230">
        <f>Q204*H204</f>
        <v>0.00966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368</v>
      </c>
      <c r="AT204" s="232" t="s">
        <v>140</v>
      </c>
      <c r="AU204" s="232" t="s">
        <v>21</v>
      </c>
      <c r="AY204" s="17" t="s">
        <v>131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7" t="s">
        <v>90</v>
      </c>
      <c r="BK204" s="233">
        <f>ROUND(I204*H204,2)</f>
        <v>0</v>
      </c>
      <c r="BL204" s="17" t="s">
        <v>368</v>
      </c>
      <c r="BM204" s="232" t="s">
        <v>497</v>
      </c>
    </row>
    <row r="205" spans="1:51" s="13" customFormat="1" ht="12">
      <c r="A205" s="13"/>
      <c r="B205" s="244"/>
      <c r="C205" s="245"/>
      <c r="D205" s="246" t="s">
        <v>146</v>
      </c>
      <c r="E205" s="245"/>
      <c r="F205" s="248" t="s">
        <v>349</v>
      </c>
      <c r="G205" s="245"/>
      <c r="H205" s="249">
        <v>46</v>
      </c>
      <c r="I205" s="250"/>
      <c r="J205" s="245"/>
      <c r="K205" s="245"/>
      <c r="L205" s="251"/>
      <c r="M205" s="252"/>
      <c r="N205" s="253"/>
      <c r="O205" s="253"/>
      <c r="P205" s="253"/>
      <c r="Q205" s="253"/>
      <c r="R205" s="253"/>
      <c r="S205" s="253"/>
      <c r="T205" s="25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5" t="s">
        <v>146</v>
      </c>
      <c r="AU205" s="255" t="s">
        <v>21</v>
      </c>
      <c r="AV205" s="13" t="s">
        <v>21</v>
      </c>
      <c r="AW205" s="13" t="s">
        <v>4</v>
      </c>
      <c r="AX205" s="13" t="s">
        <v>90</v>
      </c>
      <c r="AY205" s="255" t="s">
        <v>131</v>
      </c>
    </row>
    <row r="206" spans="1:63" s="12" customFormat="1" ht="22.8" customHeight="1">
      <c r="A206" s="12"/>
      <c r="B206" s="205"/>
      <c r="C206" s="206"/>
      <c r="D206" s="207" t="s">
        <v>81</v>
      </c>
      <c r="E206" s="219" t="s">
        <v>498</v>
      </c>
      <c r="F206" s="219" t="s">
        <v>499</v>
      </c>
      <c r="G206" s="206"/>
      <c r="H206" s="206"/>
      <c r="I206" s="209"/>
      <c r="J206" s="220">
        <f>BK206</f>
        <v>0</v>
      </c>
      <c r="K206" s="206"/>
      <c r="L206" s="211"/>
      <c r="M206" s="212"/>
      <c r="N206" s="213"/>
      <c r="O206" s="213"/>
      <c r="P206" s="214">
        <f>SUM(P207:P269)</f>
        <v>0</v>
      </c>
      <c r="Q206" s="213"/>
      <c r="R206" s="214">
        <f>SUM(R207:R269)</f>
        <v>231.19684710000004</v>
      </c>
      <c r="S206" s="213"/>
      <c r="T206" s="215">
        <f>SUM(T207:T269)</f>
        <v>7.1160000000000005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6" t="s">
        <v>149</v>
      </c>
      <c r="AT206" s="217" t="s">
        <v>81</v>
      </c>
      <c r="AU206" s="217" t="s">
        <v>90</v>
      </c>
      <c r="AY206" s="216" t="s">
        <v>131</v>
      </c>
      <c r="BK206" s="218">
        <f>SUM(BK207:BK269)</f>
        <v>0</v>
      </c>
    </row>
    <row r="207" spans="1:65" s="2" customFormat="1" ht="16.5" customHeight="1">
      <c r="A207" s="39"/>
      <c r="B207" s="40"/>
      <c r="C207" s="221" t="s">
        <v>500</v>
      </c>
      <c r="D207" s="221" t="s">
        <v>133</v>
      </c>
      <c r="E207" s="222" t="s">
        <v>501</v>
      </c>
      <c r="F207" s="223" t="s">
        <v>502</v>
      </c>
      <c r="G207" s="224" t="s">
        <v>163</v>
      </c>
      <c r="H207" s="225">
        <v>90.032</v>
      </c>
      <c r="I207" s="226"/>
      <c r="J207" s="227">
        <f>ROUND(I207*H207,2)</f>
        <v>0</v>
      </c>
      <c r="K207" s="223" t="s">
        <v>137</v>
      </c>
      <c r="L207" s="45"/>
      <c r="M207" s="228" t="s">
        <v>1</v>
      </c>
      <c r="N207" s="229" t="s">
        <v>47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138</v>
      </c>
      <c r="AT207" s="232" t="s">
        <v>133</v>
      </c>
      <c r="AU207" s="232" t="s">
        <v>21</v>
      </c>
      <c r="AY207" s="17" t="s">
        <v>131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7" t="s">
        <v>90</v>
      </c>
      <c r="BK207" s="233">
        <f>ROUND(I207*H207,2)</f>
        <v>0</v>
      </c>
      <c r="BL207" s="17" t="s">
        <v>138</v>
      </c>
      <c r="BM207" s="232" t="s">
        <v>503</v>
      </c>
    </row>
    <row r="208" spans="1:51" s="13" customFormat="1" ht="12">
      <c r="A208" s="13"/>
      <c r="B208" s="244"/>
      <c r="C208" s="245"/>
      <c r="D208" s="246" t="s">
        <v>146</v>
      </c>
      <c r="E208" s="247" t="s">
        <v>1</v>
      </c>
      <c r="F208" s="248" t="s">
        <v>504</v>
      </c>
      <c r="G208" s="245"/>
      <c r="H208" s="249">
        <v>90.032</v>
      </c>
      <c r="I208" s="250"/>
      <c r="J208" s="245"/>
      <c r="K208" s="245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146</v>
      </c>
      <c r="AU208" s="255" t="s">
        <v>21</v>
      </c>
      <c r="AV208" s="13" t="s">
        <v>21</v>
      </c>
      <c r="AW208" s="13" t="s">
        <v>38</v>
      </c>
      <c r="AX208" s="13" t="s">
        <v>90</v>
      </c>
      <c r="AY208" s="255" t="s">
        <v>131</v>
      </c>
    </row>
    <row r="209" spans="1:65" s="2" customFormat="1" ht="16.5" customHeight="1">
      <c r="A209" s="39"/>
      <c r="B209" s="40"/>
      <c r="C209" s="221" t="s">
        <v>505</v>
      </c>
      <c r="D209" s="221" t="s">
        <v>133</v>
      </c>
      <c r="E209" s="222" t="s">
        <v>506</v>
      </c>
      <c r="F209" s="223" t="s">
        <v>507</v>
      </c>
      <c r="G209" s="224" t="s">
        <v>156</v>
      </c>
      <c r="H209" s="225">
        <v>52.96</v>
      </c>
      <c r="I209" s="226"/>
      <c r="J209" s="227">
        <f>ROUND(I209*H209,2)</f>
        <v>0</v>
      </c>
      <c r="K209" s="223" t="s">
        <v>137</v>
      </c>
      <c r="L209" s="45"/>
      <c r="M209" s="228" t="s">
        <v>1</v>
      </c>
      <c r="N209" s="229" t="s">
        <v>47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138</v>
      </c>
      <c r="AT209" s="232" t="s">
        <v>133</v>
      </c>
      <c r="AU209" s="232" t="s">
        <v>21</v>
      </c>
      <c r="AY209" s="17" t="s">
        <v>131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7" t="s">
        <v>90</v>
      </c>
      <c r="BK209" s="233">
        <f>ROUND(I209*H209,2)</f>
        <v>0</v>
      </c>
      <c r="BL209" s="17" t="s">
        <v>138</v>
      </c>
      <c r="BM209" s="232" t="s">
        <v>508</v>
      </c>
    </row>
    <row r="210" spans="1:51" s="13" customFormat="1" ht="12">
      <c r="A210" s="13"/>
      <c r="B210" s="244"/>
      <c r="C210" s="245"/>
      <c r="D210" s="246" t="s">
        <v>146</v>
      </c>
      <c r="E210" s="247" t="s">
        <v>1</v>
      </c>
      <c r="F210" s="248" t="s">
        <v>509</v>
      </c>
      <c r="G210" s="245"/>
      <c r="H210" s="249">
        <v>52.96</v>
      </c>
      <c r="I210" s="250"/>
      <c r="J210" s="245"/>
      <c r="K210" s="245"/>
      <c r="L210" s="251"/>
      <c r="M210" s="252"/>
      <c r="N210" s="253"/>
      <c r="O210" s="253"/>
      <c r="P210" s="253"/>
      <c r="Q210" s="253"/>
      <c r="R210" s="253"/>
      <c r="S210" s="253"/>
      <c r="T210" s="25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5" t="s">
        <v>146</v>
      </c>
      <c r="AU210" s="255" t="s">
        <v>21</v>
      </c>
      <c r="AV210" s="13" t="s">
        <v>21</v>
      </c>
      <c r="AW210" s="13" t="s">
        <v>38</v>
      </c>
      <c r="AX210" s="13" t="s">
        <v>90</v>
      </c>
      <c r="AY210" s="255" t="s">
        <v>131</v>
      </c>
    </row>
    <row r="211" spans="1:65" s="2" customFormat="1" ht="16.5" customHeight="1">
      <c r="A211" s="39"/>
      <c r="B211" s="40"/>
      <c r="C211" s="221" t="s">
        <v>510</v>
      </c>
      <c r="D211" s="221" t="s">
        <v>133</v>
      </c>
      <c r="E211" s="222" t="s">
        <v>511</v>
      </c>
      <c r="F211" s="223" t="s">
        <v>512</v>
      </c>
      <c r="G211" s="224" t="s">
        <v>136</v>
      </c>
      <c r="H211" s="225">
        <v>12</v>
      </c>
      <c r="I211" s="226"/>
      <c r="J211" s="227">
        <f>ROUND(I211*H211,2)</f>
        <v>0</v>
      </c>
      <c r="K211" s="223" t="s">
        <v>137</v>
      </c>
      <c r="L211" s="45"/>
      <c r="M211" s="228" t="s">
        <v>1</v>
      </c>
      <c r="N211" s="229" t="s">
        <v>47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0.17</v>
      </c>
      <c r="T211" s="231">
        <f>S211*H211</f>
        <v>2.04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364</v>
      </c>
      <c r="AT211" s="232" t="s">
        <v>133</v>
      </c>
      <c r="AU211" s="232" t="s">
        <v>21</v>
      </c>
      <c r="AY211" s="17" t="s">
        <v>131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7" t="s">
        <v>90</v>
      </c>
      <c r="BK211" s="233">
        <f>ROUND(I211*H211,2)</f>
        <v>0</v>
      </c>
      <c r="BL211" s="17" t="s">
        <v>364</v>
      </c>
      <c r="BM211" s="232" t="s">
        <v>513</v>
      </c>
    </row>
    <row r="212" spans="1:51" s="13" customFormat="1" ht="12">
      <c r="A212" s="13"/>
      <c r="B212" s="244"/>
      <c r="C212" s="245"/>
      <c r="D212" s="246" t="s">
        <v>146</v>
      </c>
      <c r="E212" s="247" t="s">
        <v>1</v>
      </c>
      <c r="F212" s="248" t="s">
        <v>514</v>
      </c>
      <c r="G212" s="245"/>
      <c r="H212" s="249">
        <v>12</v>
      </c>
      <c r="I212" s="250"/>
      <c r="J212" s="245"/>
      <c r="K212" s="245"/>
      <c r="L212" s="251"/>
      <c r="M212" s="252"/>
      <c r="N212" s="253"/>
      <c r="O212" s="253"/>
      <c r="P212" s="253"/>
      <c r="Q212" s="253"/>
      <c r="R212" s="253"/>
      <c r="S212" s="253"/>
      <c r="T212" s="25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5" t="s">
        <v>146</v>
      </c>
      <c r="AU212" s="255" t="s">
        <v>21</v>
      </c>
      <c r="AV212" s="13" t="s">
        <v>21</v>
      </c>
      <c r="AW212" s="13" t="s">
        <v>38</v>
      </c>
      <c r="AX212" s="13" t="s">
        <v>90</v>
      </c>
      <c r="AY212" s="255" t="s">
        <v>131</v>
      </c>
    </row>
    <row r="213" spans="1:65" s="2" customFormat="1" ht="16.5" customHeight="1">
      <c r="A213" s="39"/>
      <c r="B213" s="40"/>
      <c r="C213" s="221" t="s">
        <v>515</v>
      </c>
      <c r="D213" s="221" t="s">
        <v>133</v>
      </c>
      <c r="E213" s="222" t="s">
        <v>516</v>
      </c>
      <c r="F213" s="223" t="s">
        <v>517</v>
      </c>
      <c r="G213" s="224" t="s">
        <v>136</v>
      </c>
      <c r="H213" s="225">
        <v>12</v>
      </c>
      <c r="I213" s="226"/>
      <c r="J213" s="227">
        <f>ROUND(I213*H213,2)</f>
        <v>0</v>
      </c>
      <c r="K213" s="223" t="s">
        <v>137</v>
      </c>
      <c r="L213" s="45"/>
      <c r="M213" s="228" t="s">
        <v>1</v>
      </c>
      <c r="N213" s="229" t="s">
        <v>47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0.325</v>
      </c>
      <c r="T213" s="231">
        <f>S213*H213</f>
        <v>3.9000000000000004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364</v>
      </c>
      <c r="AT213" s="232" t="s">
        <v>133</v>
      </c>
      <c r="AU213" s="232" t="s">
        <v>21</v>
      </c>
      <c r="AY213" s="17" t="s">
        <v>131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7" t="s">
        <v>90</v>
      </c>
      <c r="BK213" s="233">
        <f>ROUND(I213*H213,2)</f>
        <v>0</v>
      </c>
      <c r="BL213" s="17" t="s">
        <v>364</v>
      </c>
      <c r="BM213" s="232" t="s">
        <v>518</v>
      </c>
    </row>
    <row r="214" spans="1:65" s="2" customFormat="1" ht="16.5" customHeight="1">
      <c r="A214" s="39"/>
      <c r="B214" s="40"/>
      <c r="C214" s="221" t="s">
        <v>519</v>
      </c>
      <c r="D214" s="221" t="s">
        <v>133</v>
      </c>
      <c r="E214" s="222" t="s">
        <v>520</v>
      </c>
      <c r="F214" s="223" t="s">
        <v>521</v>
      </c>
      <c r="G214" s="224" t="s">
        <v>136</v>
      </c>
      <c r="H214" s="225">
        <v>12</v>
      </c>
      <c r="I214" s="226"/>
      <c r="J214" s="227">
        <f>ROUND(I214*H214,2)</f>
        <v>0</v>
      </c>
      <c r="K214" s="223" t="s">
        <v>137</v>
      </c>
      <c r="L214" s="45"/>
      <c r="M214" s="228" t="s">
        <v>1</v>
      </c>
      <c r="N214" s="229" t="s">
        <v>47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0.098</v>
      </c>
      <c r="T214" s="231">
        <f>S214*H214</f>
        <v>1.1760000000000002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364</v>
      </c>
      <c r="AT214" s="232" t="s">
        <v>133</v>
      </c>
      <c r="AU214" s="232" t="s">
        <v>21</v>
      </c>
      <c r="AY214" s="17" t="s">
        <v>131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7" t="s">
        <v>90</v>
      </c>
      <c r="BK214" s="233">
        <f>ROUND(I214*H214,2)</f>
        <v>0</v>
      </c>
      <c r="BL214" s="17" t="s">
        <v>364</v>
      </c>
      <c r="BM214" s="232" t="s">
        <v>522</v>
      </c>
    </row>
    <row r="215" spans="1:65" s="2" customFormat="1" ht="16.5" customHeight="1">
      <c r="A215" s="39"/>
      <c r="B215" s="40"/>
      <c r="C215" s="221" t="s">
        <v>523</v>
      </c>
      <c r="D215" s="221" t="s">
        <v>133</v>
      </c>
      <c r="E215" s="222" t="s">
        <v>524</v>
      </c>
      <c r="F215" s="223" t="s">
        <v>525</v>
      </c>
      <c r="G215" s="224" t="s">
        <v>322</v>
      </c>
      <c r="H215" s="225">
        <v>24</v>
      </c>
      <c r="I215" s="226"/>
      <c r="J215" s="227">
        <f>ROUND(I215*H215,2)</f>
        <v>0</v>
      </c>
      <c r="K215" s="223" t="s">
        <v>137</v>
      </c>
      <c r="L215" s="45"/>
      <c r="M215" s="228" t="s">
        <v>1</v>
      </c>
      <c r="N215" s="229" t="s">
        <v>47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364</v>
      </c>
      <c r="AT215" s="232" t="s">
        <v>133</v>
      </c>
      <c r="AU215" s="232" t="s">
        <v>21</v>
      </c>
      <c r="AY215" s="17" t="s">
        <v>131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7" t="s">
        <v>90</v>
      </c>
      <c r="BK215" s="233">
        <f>ROUND(I215*H215,2)</f>
        <v>0</v>
      </c>
      <c r="BL215" s="17" t="s">
        <v>364</v>
      </c>
      <c r="BM215" s="232" t="s">
        <v>526</v>
      </c>
    </row>
    <row r="216" spans="1:51" s="13" customFormat="1" ht="12">
      <c r="A216" s="13"/>
      <c r="B216" s="244"/>
      <c r="C216" s="245"/>
      <c r="D216" s="246" t="s">
        <v>146</v>
      </c>
      <c r="E216" s="247" t="s">
        <v>1</v>
      </c>
      <c r="F216" s="248" t="s">
        <v>527</v>
      </c>
      <c r="G216" s="245"/>
      <c r="H216" s="249">
        <v>24</v>
      </c>
      <c r="I216" s="250"/>
      <c r="J216" s="245"/>
      <c r="K216" s="245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146</v>
      </c>
      <c r="AU216" s="255" t="s">
        <v>21</v>
      </c>
      <c r="AV216" s="13" t="s">
        <v>21</v>
      </c>
      <c r="AW216" s="13" t="s">
        <v>38</v>
      </c>
      <c r="AX216" s="13" t="s">
        <v>90</v>
      </c>
      <c r="AY216" s="255" t="s">
        <v>131</v>
      </c>
    </row>
    <row r="217" spans="1:65" s="2" customFormat="1" ht="21.75" customHeight="1">
      <c r="A217" s="39"/>
      <c r="B217" s="40"/>
      <c r="C217" s="221" t="s">
        <v>528</v>
      </c>
      <c r="D217" s="221" t="s">
        <v>133</v>
      </c>
      <c r="E217" s="222" t="s">
        <v>529</v>
      </c>
      <c r="F217" s="223" t="s">
        <v>530</v>
      </c>
      <c r="G217" s="224" t="s">
        <v>222</v>
      </c>
      <c r="H217" s="225">
        <v>10</v>
      </c>
      <c r="I217" s="226"/>
      <c r="J217" s="227">
        <f>ROUND(I217*H217,2)</f>
        <v>0</v>
      </c>
      <c r="K217" s="223" t="s">
        <v>531</v>
      </c>
      <c r="L217" s="45"/>
      <c r="M217" s="228" t="s">
        <v>1</v>
      </c>
      <c r="N217" s="229" t="s">
        <v>47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364</v>
      </c>
      <c r="AT217" s="232" t="s">
        <v>133</v>
      </c>
      <c r="AU217" s="232" t="s">
        <v>21</v>
      </c>
      <c r="AY217" s="17" t="s">
        <v>131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7" t="s">
        <v>90</v>
      </c>
      <c r="BK217" s="233">
        <f>ROUND(I217*H217,2)</f>
        <v>0</v>
      </c>
      <c r="BL217" s="17" t="s">
        <v>364</v>
      </c>
      <c r="BM217" s="232" t="s">
        <v>532</v>
      </c>
    </row>
    <row r="218" spans="1:51" s="13" customFormat="1" ht="12">
      <c r="A218" s="13"/>
      <c r="B218" s="244"/>
      <c r="C218" s="245"/>
      <c r="D218" s="246" t="s">
        <v>146</v>
      </c>
      <c r="E218" s="247" t="s">
        <v>1</v>
      </c>
      <c r="F218" s="248" t="s">
        <v>188</v>
      </c>
      <c r="G218" s="245"/>
      <c r="H218" s="249">
        <v>10</v>
      </c>
      <c r="I218" s="250"/>
      <c r="J218" s="245"/>
      <c r="K218" s="245"/>
      <c r="L218" s="251"/>
      <c r="M218" s="252"/>
      <c r="N218" s="253"/>
      <c r="O218" s="253"/>
      <c r="P218" s="253"/>
      <c r="Q218" s="253"/>
      <c r="R218" s="253"/>
      <c r="S218" s="253"/>
      <c r="T218" s="25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5" t="s">
        <v>146</v>
      </c>
      <c r="AU218" s="255" t="s">
        <v>21</v>
      </c>
      <c r="AV218" s="13" t="s">
        <v>21</v>
      </c>
      <c r="AW218" s="13" t="s">
        <v>38</v>
      </c>
      <c r="AX218" s="13" t="s">
        <v>90</v>
      </c>
      <c r="AY218" s="255" t="s">
        <v>131</v>
      </c>
    </row>
    <row r="219" spans="1:65" s="2" customFormat="1" ht="21.75" customHeight="1">
      <c r="A219" s="39"/>
      <c r="B219" s="40"/>
      <c r="C219" s="221" t="s">
        <v>533</v>
      </c>
      <c r="D219" s="221" t="s">
        <v>133</v>
      </c>
      <c r="E219" s="222" t="s">
        <v>534</v>
      </c>
      <c r="F219" s="223" t="s">
        <v>535</v>
      </c>
      <c r="G219" s="224" t="s">
        <v>222</v>
      </c>
      <c r="H219" s="225">
        <v>4</v>
      </c>
      <c r="I219" s="226"/>
      <c r="J219" s="227">
        <f>ROUND(I219*H219,2)</f>
        <v>0</v>
      </c>
      <c r="K219" s="223" t="s">
        <v>531</v>
      </c>
      <c r="L219" s="45"/>
      <c r="M219" s="228" t="s">
        <v>1</v>
      </c>
      <c r="N219" s="229" t="s">
        <v>47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364</v>
      </c>
      <c r="AT219" s="232" t="s">
        <v>133</v>
      </c>
      <c r="AU219" s="232" t="s">
        <v>21</v>
      </c>
      <c r="AY219" s="17" t="s">
        <v>131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7" t="s">
        <v>90</v>
      </c>
      <c r="BK219" s="233">
        <f>ROUND(I219*H219,2)</f>
        <v>0</v>
      </c>
      <c r="BL219" s="17" t="s">
        <v>364</v>
      </c>
      <c r="BM219" s="232" t="s">
        <v>536</v>
      </c>
    </row>
    <row r="220" spans="1:65" s="2" customFormat="1" ht="16.5" customHeight="1">
      <c r="A220" s="39"/>
      <c r="B220" s="40"/>
      <c r="C220" s="221" t="s">
        <v>537</v>
      </c>
      <c r="D220" s="221" t="s">
        <v>133</v>
      </c>
      <c r="E220" s="222" t="s">
        <v>538</v>
      </c>
      <c r="F220" s="223" t="s">
        <v>539</v>
      </c>
      <c r="G220" s="224" t="s">
        <v>156</v>
      </c>
      <c r="H220" s="225">
        <v>8.96</v>
      </c>
      <c r="I220" s="226"/>
      <c r="J220" s="227">
        <f>ROUND(I220*H220,2)</f>
        <v>0</v>
      </c>
      <c r="K220" s="223" t="s">
        <v>137</v>
      </c>
      <c r="L220" s="45"/>
      <c r="M220" s="228" t="s">
        <v>1</v>
      </c>
      <c r="N220" s="229" t="s">
        <v>47</v>
      </c>
      <c r="O220" s="92"/>
      <c r="P220" s="230">
        <f>O220*H220</f>
        <v>0</v>
      </c>
      <c r="Q220" s="230">
        <v>2.30102</v>
      </c>
      <c r="R220" s="230">
        <f>Q220*H220</f>
        <v>20.6171392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364</v>
      </c>
      <c r="AT220" s="232" t="s">
        <v>133</v>
      </c>
      <c r="AU220" s="232" t="s">
        <v>21</v>
      </c>
      <c r="AY220" s="17" t="s">
        <v>131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7" t="s">
        <v>90</v>
      </c>
      <c r="BK220" s="233">
        <f>ROUND(I220*H220,2)</f>
        <v>0</v>
      </c>
      <c r="BL220" s="17" t="s">
        <v>364</v>
      </c>
      <c r="BM220" s="232" t="s">
        <v>540</v>
      </c>
    </row>
    <row r="221" spans="1:51" s="13" customFormat="1" ht="12">
      <c r="A221" s="13"/>
      <c r="B221" s="244"/>
      <c r="C221" s="245"/>
      <c r="D221" s="246" t="s">
        <v>146</v>
      </c>
      <c r="E221" s="247" t="s">
        <v>1</v>
      </c>
      <c r="F221" s="248" t="s">
        <v>541</v>
      </c>
      <c r="G221" s="245"/>
      <c r="H221" s="249">
        <v>8.96</v>
      </c>
      <c r="I221" s="250"/>
      <c r="J221" s="245"/>
      <c r="K221" s="245"/>
      <c r="L221" s="251"/>
      <c r="M221" s="252"/>
      <c r="N221" s="253"/>
      <c r="O221" s="253"/>
      <c r="P221" s="253"/>
      <c r="Q221" s="253"/>
      <c r="R221" s="253"/>
      <c r="S221" s="253"/>
      <c r="T221" s="25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5" t="s">
        <v>146</v>
      </c>
      <c r="AU221" s="255" t="s">
        <v>21</v>
      </c>
      <c r="AV221" s="13" t="s">
        <v>21</v>
      </c>
      <c r="AW221" s="13" t="s">
        <v>38</v>
      </c>
      <c r="AX221" s="13" t="s">
        <v>90</v>
      </c>
      <c r="AY221" s="255" t="s">
        <v>131</v>
      </c>
    </row>
    <row r="222" spans="1:65" s="2" customFormat="1" ht="16.5" customHeight="1">
      <c r="A222" s="39"/>
      <c r="B222" s="40"/>
      <c r="C222" s="221" t="s">
        <v>542</v>
      </c>
      <c r="D222" s="221" t="s">
        <v>133</v>
      </c>
      <c r="E222" s="222" t="s">
        <v>543</v>
      </c>
      <c r="F222" s="223" t="s">
        <v>544</v>
      </c>
      <c r="G222" s="224" t="s">
        <v>163</v>
      </c>
      <c r="H222" s="225">
        <v>0.806</v>
      </c>
      <c r="I222" s="226"/>
      <c r="J222" s="227">
        <f>ROUND(I222*H222,2)</f>
        <v>0</v>
      </c>
      <c r="K222" s="223" t="s">
        <v>137</v>
      </c>
      <c r="L222" s="45"/>
      <c r="M222" s="228" t="s">
        <v>1</v>
      </c>
      <c r="N222" s="229" t="s">
        <v>47</v>
      </c>
      <c r="O222" s="92"/>
      <c r="P222" s="230">
        <f>O222*H222</f>
        <v>0</v>
      </c>
      <c r="Q222" s="230">
        <v>1.06065</v>
      </c>
      <c r="R222" s="230">
        <f>Q222*H222</f>
        <v>0.8548839000000001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364</v>
      </c>
      <c r="AT222" s="232" t="s">
        <v>133</v>
      </c>
      <c r="AU222" s="232" t="s">
        <v>21</v>
      </c>
      <c r="AY222" s="17" t="s">
        <v>131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7" t="s">
        <v>90</v>
      </c>
      <c r="BK222" s="233">
        <f>ROUND(I222*H222,2)</f>
        <v>0</v>
      </c>
      <c r="BL222" s="17" t="s">
        <v>364</v>
      </c>
      <c r="BM222" s="232" t="s">
        <v>545</v>
      </c>
    </row>
    <row r="223" spans="1:51" s="13" customFormat="1" ht="12">
      <c r="A223" s="13"/>
      <c r="B223" s="244"/>
      <c r="C223" s="245"/>
      <c r="D223" s="246" t="s">
        <v>146</v>
      </c>
      <c r="E223" s="247" t="s">
        <v>1</v>
      </c>
      <c r="F223" s="248" t="s">
        <v>546</v>
      </c>
      <c r="G223" s="245"/>
      <c r="H223" s="249">
        <v>0.806</v>
      </c>
      <c r="I223" s="250"/>
      <c r="J223" s="245"/>
      <c r="K223" s="245"/>
      <c r="L223" s="251"/>
      <c r="M223" s="252"/>
      <c r="N223" s="253"/>
      <c r="O223" s="253"/>
      <c r="P223" s="253"/>
      <c r="Q223" s="253"/>
      <c r="R223" s="253"/>
      <c r="S223" s="253"/>
      <c r="T223" s="25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5" t="s">
        <v>146</v>
      </c>
      <c r="AU223" s="255" t="s">
        <v>21</v>
      </c>
      <c r="AV223" s="13" t="s">
        <v>21</v>
      </c>
      <c r="AW223" s="13" t="s">
        <v>38</v>
      </c>
      <c r="AX223" s="13" t="s">
        <v>90</v>
      </c>
      <c r="AY223" s="255" t="s">
        <v>131</v>
      </c>
    </row>
    <row r="224" spans="1:65" s="2" customFormat="1" ht="16.5" customHeight="1">
      <c r="A224" s="39"/>
      <c r="B224" s="40"/>
      <c r="C224" s="221" t="s">
        <v>547</v>
      </c>
      <c r="D224" s="221" t="s">
        <v>133</v>
      </c>
      <c r="E224" s="222" t="s">
        <v>548</v>
      </c>
      <c r="F224" s="223" t="s">
        <v>549</v>
      </c>
      <c r="G224" s="224" t="s">
        <v>136</v>
      </c>
      <c r="H224" s="225">
        <v>44.8</v>
      </c>
      <c r="I224" s="226"/>
      <c r="J224" s="227">
        <f>ROUND(I224*H224,2)</f>
        <v>0</v>
      </c>
      <c r="K224" s="223" t="s">
        <v>137</v>
      </c>
      <c r="L224" s="45"/>
      <c r="M224" s="228" t="s">
        <v>1</v>
      </c>
      <c r="N224" s="229" t="s">
        <v>47</v>
      </c>
      <c r="O224" s="92"/>
      <c r="P224" s="230">
        <f>O224*H224</f>
        <v>0</v>
      </c>
      <c r="Q224" s="230">
        <v>0.01743</v>
      </c>
      <c r="R224" s="230">
        <f>Q224*H224</f>
        <v>0.780864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364</v>
      </c>
      <c r="AT224" s="232" t="s">
        <v>133</v>
      </c>
      <c r="AU224" s="232" t="s">
        <v>21</v>
      </c>
      <c r="AY224" s="17" t="s">
        <v>131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7" t="s">
        <v>90</v>
      </c>
      <c r="BK224" s="233">
        <f>ROUND(I224*H224,2)</f>
        <v>0</v>
      </c>
      <c r="BL224" s="17" t="s">
        <v>364</v>
      </c>
      <c r="BM224" s="232" t="s">
        <v>550</v>
      </c>
    </row>
    <row r="225" spans="1:51" s="13" customFormat="1" ht="12">
      <c r="A225" s="13"/>
      <c r="B225" s="244"/>
      <c r="C225" s="245"/>
      <c r="D225" s="246" t="s">
        <v>146</v>
      </c>
      <c r="E225" s="247" t="s">
        <v>1</v>
      </c>
      <c r="F225" s="248" t="s">
        <v>551</v>
      </c>
      <c r="G225" s="245"/>
      <c r="H225" s="249">
        <v>44.8</v>
      </c>
      <c r="I225" s="250"/>
      <c r="J225" s="245"/>
      <c r="K225" s="245"/>
      <c r="L225" s="251"/>
      <c r="M225" s="252"/>
      <c r="N225" s="253"/>
      <c r="O225" s="253"/>
      <c r="P225" s="253"/>
      <c r="Q225" s="253"/>
      <c r="R225" s="253"/>
      <c r="S225" s="253"/>
      <c r="T225" s="25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5" t="s">
        <v>146</v>
      </c>
      <c r="AU225" s="255" t="s">
        <v>21</v>
      </c>
      <c r="AV225" s="13" t="s">
        <v>21</v>
      </c>
      <c r="AW225" s="13" t="s">
        <v>38</v>
      </c>
      <c r="AX225" s="13" t="s">
        <v>90</v>
      </c>
      <c r="AY225" s="255" t="s">
        <v>131</v>
      </c>
    </row>
    <row r="226" spans="1:65" s="2" customFormat="1" ht="16.5" customHeight="1">
      <c r="A226" s="39"/>
      <c r="B226" s="40"/>
      <c r="C226" s="221" t="s">
        <v>552</v>
      </c>
      <c r="D226" s="221" t="s">
        <v>133</v>
      </c>
      <c r="E226" s="222" t="s">
        <v>553</v>
      </c>
      <c r="F226" s="223" t="s">
        <v>554</v>
      </c>
      <c r="G226" s="224" t="s">
        <v>222</v>
      </c>
      <c r="H226" s="225">
        <v>14</v>
      </c>
      <c r="I226" s="226"/>
      <c r="J226" s="227">
        <f>ROUND(I226*H226,2)</f>
        <v>0</v>
      </c>
      <c r="K226" s="223" t="s">
        <v>1</v>
      </c>
      <c r="L226" s="45"/>
      <c r="M226" s="228" t="s">
        <v>1</v>
      </c>
      <c r="N226" s="229" t="s">
        <v>47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138</v>
      </c>
      <c r="AT226" s="232" t="s">
        <v>133</v>
      </c>
      <c r="AU226" s="232" t="s">
        <v>21</v>
      </c>
      <c r="AY226" s="17" t="s">
        <v>131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7" t="s">
        <v>90</v>
      </c>
      <c r="BK226" s="233">
        <f>ROUND(I226*H226,2)</f>
        <v>0</v>
      </c>
      <c r="BL226" s="17" t="s">
        <v>138</v>
      </c>
      <c r="BM226" s="232" t="s">
        <v>555</v>
      </c>
    </row>
    <row r="227" spans="1:65" s="2" customFormat="1" ht="16.5" customHeight="1">
      <c r="A227" s="39"/>
      <c r="B227" s="40"/>
      <c r="C227" s="221" t="s">
        <v>556</v>
      </c>
      <c r="D227" s="221" t="s">
        <v>133</v>
      </c>
      <c r="E227" s="222" t="s">
        <v>557</v>
      </c>
      <c r="F227" s="223" t="s">
        <v>558</v>
      </c>
      <c r="G227" s="224" t="s">
        <v>222</v>
      </c>
      <c r="H227" s="225">
        <v>14</v>
      </c>
      <c r="I227" s="226"/>
      <c r="J227" s="227">
        <f>ROUND(I227*H227,2)</f>
        <v>0</v>
      </c>
      <c r="K227" s="223" t="s">
        <v>1</v>
      </c>
      <c r="L227" s="45"/>
      <c r="M227" s="228" t="s">
        <v>1</v>
      </c>
      <c r="N227" s="229" t="s">
        <v>47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138</v>
      </c>
      <c r="AT227" s="232" t="s">
        <v>133</v>
      </c>
      <c r="AU227" s="232" t="s">
        <v>21</v>
      </c>
      <c r="AY227" s="17" t="s">
        <v>131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7" t="s">
        <v>90</v>
      </c>
      <c r="BK227" s="233">
        <f>ROUND(I227*H227,2)</f>
        <v>0</v>
      </c>
      <c r="BL227" s="17" t="s">
        <v>138</v>
      </c>
      <c r="BM227" s="232" t="s">
        <v>559</v>
      </c>
    </row>
    <row r="228" spans="1:65" s="2" customFormat="1" ht="16.5" customHeight="1">
      <c r="A228" s="39"/>
      <c r="B228" s="40"/>
      <c r="C228" s="221" t="s">
        <v>560</v>
      </c>
      <c r="D228" s="221" t="s">
        <v>133</v>
      </c>
      <c r="E228" s="222" t="s">
        <v>561</v>
      </c>
      <c r="F228" s="223" t="s">
        <v>562</v>
      </c>
      <c r="G228" s="224" t="s">
        <v>563</v>
      </c>
      <c r="H228" s="225">
        <v>1</v>
      </c>
      <c r="I228" s="226"/>
      <c r="J228" s="227">
        <f>ROUND(I228*H228,2)</f>
        <v>0</v>
      </c>
      <c r="K228" s="223" t="s">
        <v>1</v>
      </c>
      <c r="L228" s="45"/>
      <c r="M228" s="228" t="s">
        <v>1</v>
      </c>
      <c r="N228" s="229" t="s">
        <v>47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138</v>
      </c>
      <c r="AT228" s="232" t="s">
        <v>133</v>
      </c>
      <c r="AU228" s="232" t="s">
        <v>21</v>
      </c>
      <c r="AY228" s="17" t="s">
        <v>131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7" t="s">
        <v>90</v>
      </c>
      <c r="BK228" s="233">
        <f>ROUND(I228*H228,2)</f>
        <v>0</v>
      </c>
      <c r="BL228" s="17" t="s">
        <v>138</v>
      </c>
      <c r="BM228" s="232" t="s">
        <v>564</v>
      </c>
    </row>
    <row r="229" spans="1:47" s="2" customFormat="1" ht="12">
      <c r="A229" s="39"/>
      <c r="B229" s="40"/>
      <c r="C229" s="41"/>
      <c r="D229" s="246" t="s">
        <v>565</v>
      </c>
      <c r="E229" s="41"/>
      <c r="F229" s="282" t="s">
        <v>566</v>
      </c>
      <c r="G229" s="41"/>
      <c r="H229" s="41"/>
      <c r="I229" s="283"/>
      <c r="J229" s="41"/>
      <c r="K229" s="41"/>
      <c r="L229" s="45"/>
      <c r="M229" s="284"/>
      <c r="N229" s="285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7" t="s">
        <v>565</v>
      </c>
      <c r="AU229" s="17" t="s">
        <v>21</v>
      </c>
    </row>
    <row r="230" spans="1:65" s="2" customFormat="1" ht="16.5" customHeight="1">
      <c r="A230" s="39"/>
      <c r="B230" s="40"/>
      <c r="C230" s="221" t="s">
        <v>225</v>
      </c>
      <c r="D230" s="221" t="s">
        <v>133</v>
      </c>
      <c r="E230" s="222" t="s">
        <v>567</v>
      </c>
      <c r="F230" s="223" t="s">
        <v>568</v>
      </c>
      <c r="G230" s="224" t="s">
        <v>136</v>
      </c>
      <c r="H230" s="225">
        <v>44.8</v>
      </c>
      <c r="I230" s="226"/>
      <c r="J230" s="227">
        <f>ROUND(I230*H230,2)</f>
        <v>0</v>
      </c>
      <c r="K230" s="223" t="s">
        <v>137</v>
      </c>
      <c r="L230" s="45"/>
      <c r="M230" s="228" t="s">
        <v>1</v>
      </c>
      <c r="N230" s="229" t="s">
        <v>47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364</v>
      </c>
      <c r="AT230" s="232" t="s">
        <v>133</v>
      </c>
      <c r="AU230" s="232" t="s">
        <v>21</v>
      </c>
      <c r="AY230" s="17" t="s">
        <v>131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7" t="s">
        <v>90</v>
      </c>
      <c r="BK230" s="233">
        <f>ROUND(I230*H230,2)</f>
        <v>0</v>
      </c>
      <c r="BL230" s="17" t="s">
        <v>364</v>
      </c>
      <c r="BM230" s="232" t="s">
        <v>569</v>
      </c>
    </row>
    <row r="231" spans="1:65" s="2" customFormat="1" ht="16.5" customHeight="1">
      <c r="A231" s="39"/>
      <c r="B231" s="40"/>
      <c r="C231" s="221" t="s">
        <v>364</v>
      </c>
      <c r="D231" s="221" t="s">
        <v>133</v>
      </c>
      <c r="E231" s="222" t="s">
        <v>570</v>
      </c>
      <c r="F231" s="223" t="s">
        <v>571</v>
      </c>
      <c r="G231" s="224" t="s">
        <v>322</v>
      </c>
      <c r="H231" s="225">
        <v>390</v>
      </c>
      <c r="I231" s="226"/>
      <c r="J231" s="227">
        <f>ROUND(I231*H231,2)</f>
        <v>0</v>
      </c>
      <c r="K231" s="223" t="s">
        <v>137</v>
      </c>
      <c r="L231" s="45"/>
      <c r="M231" s="228" t="s">
        <v>1</v>
      </c>
      <c r="N231" s="229" t="s">
        <v>47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364</v>
      </c>
      <c r="AT231" s="232" t="s">
        <v>133</v>
      </c>
      <c r="AU231" s="232" t="s">
        <v>21</v>
      </c>
      <c r="AY231" s="17" t="s">
        <v>131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7" t="s">
        <v>90</v>
      </c>
      <c r="BK231" s="233">
        <f>ROUND(I231*H231,2)</f>
        <v>0</v>
      </c>
      <c r="BL231" s="17" t="s">
        <v>364</v>
      </c>
      <c r="BM231" s="232" t="s">
        <v>572</v>
      </c>
    </row>
    <row r="232" spans="1:51" s="13" customFormat="1" ht="12">
      <c r="A232" s="13"/>
      <c r="B232" s="244"/>
      <c r="C232" s="245"/>
      <c r="D232" s="246" t="s">
        <v>146</v>
      </c>
      <c r="E232" s="247" t="s">
        <v>1</v>
      </c>
      <c r="F232" s="248" t="s">
        <v>573</v>
      </c>
      <c r="G232" s="245"/>
      <c r="H232" s="249">
        <v>390</v>
      </c>
      <c r="I232" s="250"/>
      <c r="J232" s="245"/>
      <c r="K232" s="245"/>
      <c r="L232" s="251"/>
      <c r="M232" s="252"/>
      <c r="N232" s="253"/>
      <c r="O232" s="253"/>
      <c r="P232" s="253"/>
      <c r="Q232" s="253"/>
      <c r="R232" s="253"/>
      <c r="S232" s="253"/>
      <c r="T232" s="25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5" t="s">
        <v>146</v>
      </c>
      <c r="AU232" s="255" t="s">
        <v>21</v>
      </c>
      <c r="AV232" s="13" t="s">
        <v>21</v>
      </c>
      <c r="AW232" s="13" t="s">
        <v>38</v>
      </c>
      <c r="AX232" s="13" t="s">
        <v>90</v>
      </c>
      <c r="AY232" s="255" t="s">
        <v>131</v>
      </c>
    </row>
    <row r="233" spans="1:65" s="2" customFormat="1" ht="16.5" customHeight="1">
      <c r="A233" s="39"/>
      <c r="B233" s="40"/>
      <c r="C233" s="221" t="s">
        <v>574</v>
      </c>
      <c r="D233" s="221" t="s">
        <v>133</v>
      </c>
      <c r="E233" s="222" t="s">
        <v>575</v>
      </c>
      <c r="F233" s="223" t="s">
        <v>576</v>
      </c>
      <c r="G233" s="224" t="s">
        <v>322</v>
      </c>
      <c r="H233" s="225">
        <v>50</v>
      </c>
      <c r="I233" s="226"/>
      <c r="J233" s="227">
        <f>ROUND(I233*H233,2)</f>
        <v>0</v>
      </c>
      <c r="K233" s="223" t="s">
        <v>137</v>
      </c>
      <c r="L233" s="45"/>
      <c r="M233" s="228" t="s">
        <v>1</v>
      </c>
      <c r="N233" s="229" t="s">
        <v>47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364</v>
      </c>
      <c r="AT233" s="232" t="s">
        <v>133</v>
      </c>
      <c r="AU233" s="232" t="s">
        <v>21</v>
      </c>
      <c r="AY233" s="17" t="s">
        <v>131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7" t="s">
        <v>90</v>
      </c>
      <c r="BK233" s="233">
        <f>ROUND(I233*H233,2)</f>
        <v>0</v>
      </c>
      <c r="BL233" s="17" t="s">
        <v>364</v>
      </c>
      <c r="BM233" s="232" t="s">
        <v>577</v>
      </c>
    </row>
    <row r="234" spans="1:51" s="13" customFormat="1" ht="12">
      <c r="A234" s="13"/>
      <c r="B234" s="244"/>
      <c r="C234" s="245"/>
      <c r="D234" s="246" t="s">
        <v>146</v>
      </c>
      <c r="E234" s="247" t="s">
        <v>1</v>
      </c>
      <c r="F234" s="248" t="s">
        <v>494</v>
      </c>
      <c r="G234" s="245"/>
      <c r="H234" s="249">
        <v>50</v>
      </c>
      <c r="I234" s="250"/>
      <c r="J234" s="245"/>
      <c r="K234" s="245"/>
      <c r="L234" s="251"/>
      <c r="M234" s="252"/>
      <c r="N234" s="253"/>
      <c r="O234" s="253"/>
      <c r="P234" s="253"/>
      <c r="Q234" s="253"/>
      <c r="R234" s="253"/>
      <c r="S234" s="253"/>
      <c r="T234" s="25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5" t="s">
        <v>146</v>
      </c>
      <c r="AU234" s="255" t="s">
        <v>21</v>
      </c>
      <c r="AV234" s="13" t="s">
        <v>21</v>
      </c>
      <c r="AW234" s="13" t="s">
        <v>38</v>
      </c>
      <c r="AX234" s="13" t="s">
        <v>90</v>
      </c>
      <c r="AY234" s="255" t="s">
        <v>131</v>
      </c>
    </row>
    <row r="235" spans="1:65" s="2" customFormat="1" ht="21.75" customHeight="1">
      <c r="A235" s="39"/>
      <c r="B235" s="40"/>
      <c r="C235" s="221" t="s">
        <v>578</v>
      </c>
      <c r="D235" s="221" t="s">
        <v>133</v>
      </c>
      <c r="E235" s="222" t="s">
        <v>579</v>
      </c>
      <c r="F235" s="223" t="s">
        <v>580</v>
      </c>
      <c r="G235" s="224" t="s">
        <v>322</v>
      </c>
      <c r="H235" s="225">
        <v>440</v>
      </c>
      <c r="I235" s="226"/>
      <c r="J235" s="227">
        <f>ROUND(I235*H235,2)</f>
        <v>0</v>
      </c>
      <c r="K235" s="223" t="s">
        <v>137</v>
      </c>
      <c r="L235" s="45"/>
      <c r="M235" s="228" t="s">
        <v>1</v>
      </c>
      <c r="N235" s="229" t="s">
        <v>47</v>
      </c>
      <c r="O235" s="92"/>
      <c r="P235" s="230">
        <f>O235*H235</f>
        <v>0</v>
      </c>
      <c r="Q235" s="230">
        <v>0.27</v>
      </c>
      <c r="R235" s="230">
        <f>Q235*H235</f>
        <v>118.80000000000001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364</v>
      </c>
      <c r="AT235" s="232" t="s">
        <v>133</v>
      </c>
      <c r="AU235" s="232" t="s">
        <v>21</v>
      </c>
      <c r="AY235" s="17" t="s">
        <v>131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7" t="s">
        <v>90</v>
      </c>
      <c r="BK235" s="233">
        <f>ROUND(I235*H235,2)</f>
        <v>0</v>
      </c>
      <c r="BL235" s="17" t="s">
        <v>364</v>
      </c>
      <c r="BM235" s="232" t="s">
        <v>581</v>
      </c>
    </row>
    <row r="236" spans="1:51" s="13" customFormat="1" ht="12">
      <c r="A236" s="13"/>
      <c r="B236" s="244"/>
      <c r="C236" s="245"/>
      <c r="D236" s="246" t="s">
        <v>146</v>
      </c>
      <c r="E236" s="247" t="s">
        <v>1</v>
      </c>
      <c r="F236" s="248" t="s">
        <v>582</v>
      </c>
      <c r="G236" s="245"/>
      <c r="H236" s="249">
        <v>440</v>
      </c>
      <c r="I236" s="250"/>
      <c r="J236" s="245"/>
      <c r="K236" s="245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146</v>
      </c>
      <c r="AU236" s="255" t="s">
        <v>21</v>
      </c>
      <c r="AV236" s="13" t="s">
        <v>21</v>
      </c>
      <c r="AW236" s="13" t="s">
        <v>38</v>
      </c>
      <c r="AX236" s="13" t="s">
        <v>90</v>
      </c>
      <c r="AY236" s="255" t="s">
        <v>131</v>
      </c>
    </row>
    <row r="237" spans="1:65" s="2" customFormat="1" ht="16.5" customHeight="1">
      <c r="A237" s="39"/>
      <c r="B237" s="40"/>
      <c r="C237" s="234" t="s">
        <v>583</v>
      </c>
      <c r="D237" s="234" t="s">
        <v>140</v>
      </c>
      <c r="E237" s="235" t="s">
        <v>584</v>
      </c>
      <c r="F237" s="236" t="s">
        <v>585</v>
      </c>
      <c r="G237" s="237" t="s">
        <v>163</v>
      </c>
      <c r="H237" s="238">
        <v>83.16</v>
      </c>
      <c r="I237" s="239"/>
      <c r="J237" s="240">
        <f>ROUND(I237*H237,2)</f>
        <v>0</v>
      </c>
      <c r="K237" s="236" t="s">
        <v>137</v>
      </c>
      <c r="L237" s="241"/>
      <c r="M237" s="242" t="s">
        <v>1</v>
      </c>
      <c r="N237" s="243" t="s">
        <v>47</v>
      </c>
      <c r="O237" s="92"/>
      <c r="P237" s="230">
        <f>O237*H237</f>
        <v>0</v>
      </c>
      <c r="Q237" s="230">
        <v>1</v>
      </c>
      <c r="R237" s="230">
        <f>Q237*H237</f>
        <v>83.16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368</v>
      </c>
      <c r="AT237" s="232" t="s">
        <v>140</v>
      </c>
      <c r="AU237" s="232" t="s">
        <v>21</v>
      </c>
      <c r="AY237" s="17" t="s">
        <v>131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7" t="s">
        <v>90</v>
      </c>
      <c r="BK237" s="233">
        <f>ROUND(I237*H237,2)</f>
        <v>0</v>
      </c>
      <c r="BL237" s="17" t="s">
        <v>368</v>
      </c>
      <c r="BM237" s="232" t="s">
        <v>586</v>
      </c>
    </row>
    <row r="238" spans="1:51" s="13" customFormat="1" ht="12">
      <c r="A238" s="13"/>
      <c r="B238" s="244"/>
      <c r="C238" s="245"/>
      <c r="D238" s="246" t="s">
        <v>146</v>
      </c>
      <c r="E238" s="247" t="s">
        <v>1</v>
      </c>
      <c r="F238" s="248" t="s">
        <v>587</v>
      </c>
      <c r="G238" s="245"/>
      <c r="H238" s="249">
        <v>83.16</v>
      </c>
      <c r="I238" s="250"/>
      <c r="J238" s="245"/>
      <c r="K238" s="245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146</v>
      </c>
      <c r="AU238" s="255" t="s">
        <v>21</v>
      </c>
      <c r="AV238" s="13" t="s">
        <v>21</v>
      </c>
      <c r="AW238" s="13" t="s">
        <v>38</v>
      </c>
      <c r="AX238" s="13" t="s">
        <v>90</v>
      </c>
      <c r="AY238" s="255" t="s">
        <v>131</v>
      </c>
    </row>
    <row r="239" spans="1:65" s="2" customFormat="1" ht="16.5" customHeight="1">
      <c r="A239" s="39"/>
      <c r="B239" s="40"/>
      <c r="C239" s="221" t="s">
        <v>588</v>
      </c>
      <c r="D239" s="221" t="s">
        <v>133</v>
      </c>
      <c r="E239" s="222" t="s">
        <v>589</v>
      </c>
      <c r="F239" s="223" t="s">
        <v>590</v>
      </c>
      <c r="G239" s="224" t="s">
        <v>322</v>
      </c>
      <c r="H239" s="225">
        <v>440</v>
      </c>
      <c r="I239" s="226"/>
      <c r="J239" s="227">
        <f>ROUND(I239*H239,2)</f>
        <v>0</v>
      </c>
      <c r="K239" s="223" t="s">
        <v>137</v>
      </c>
      <c r="L239" s="45"/>
      <c r="M239" s="228" t="s">
        <v>1</v>
      </c>
      <c r="N239" s="229" t="s">
        <v>47</v>
      </c>
      <c r="O239" s="92"/>
      <c r="P239" s="230">
        <f>O239*H239</f>
        <v>0</v>
      </c>
      <c r="Q239" s="230">
        <v>9E-05</v>
      </c>
      <c r="R239" s="230">
        <f>Q239*H239</f>
        <v>0.0396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364</v>
      </c>
      <c r="AT239" s="232" t="s">
        <v>133</v>
      </c>
      <c r="AU239" s="232" t="s">
        <v>21</v>
      </c>
      <c r="AY239" s="17" t="s">
        <v>131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7" t="s">
        <v>90</v>
      </c>
      <c r="BK239" s="233">
        <f>ROUND(I239*H239,2)</f>
        <v>0</v>
      </c>
      <c r="BL239" s="17" t="s">
        <v>364</v>
      </c>
      <c r="BM239" s="232" t="s">
        <v>591</v>
      </c>
    </row>
    <row r="240" spans="1:51" s="13" customFormat="1" ht="12">
      <c r="A240" s="13"/>
      <c r="B240" s="244"/>
      <c r="C240" s="245"/>
      <c r="D240" s="246" t="s">
        <v>146</v>
      </c>
      <c r="E240" s="247" t="s">
        <v>1</v>
      </c>
      <c r="F240" s="248" t="s">
        <v>582</v>
      </c>
      <c r="G240" s="245"/>
      <c r="H240" s="249">
        <v>440</v>
      </c>
      <c r="I240" s="250"/>
      <c r="J240" s="245"/>
      <c r="K240" s="245"/>
      <c r="L240" s="251"/>
      <c r="M240" s="252"/>
      <c r="N240" s="253"/>
      <c r="O240" s="253"/>
      <c r="P240" s="253"/>
      <c r="Q240" s="253"/>
      <c r="R240" s="253"/>
      <c r="S240" s="253"/>
      <c r="T240" s="25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5" t="s">
        <v>146</v>
      </c>
      <c r="AU240" s="255" t="s">
        <v>21</v>
      </c>
      <c r="AV240" s="13" t="s">
        <v>21</v>
      </c>
      <c r="AW240" s="13" t="s">
        <v>38</v>
      </c>
      <c r="AX240" s="13" t="s">
        <v>90</v>
      </c>
      <c r="AY240" s="255" t="s">
        <v>131</v>
      </c>
    </row>
    <row r="241" spans="1:65" s="2" customFormat="1" ht="16.5" customHeight="1">
      <c r="A241" s="39"/>
      <c r="B241" s="40"/>
      <c r="C241" s="221" t="s">
        <v>592</v>
      </c>
      <c r="D241" s="221" t="s">
        <v>133</v>
      </c>
      <c r="E241" s="222" t="s">
        <v>593</v>
      </c>
      <c r="F241" s="223" t="s">
        <v>594</v>
      </c>
      <c r="G241" s="224" t="s">
        <v>322</v>
      </c>
      <c r="H241" s="225">
        <v>390</v>
      </c>
      <c r="I241" s="226"/>
      <c r="J241" s="227">
        <f>ROUND(I241*H241,2)</f>
        <v>0</v>
      </c>
      <c r="K241" s="223" t="s">
        <v>137</v>
      </c>
      <c r="L241" s="45"/>
      <c r="M241" s="228" t="s">
        <v>1</v>
      </c>
      <c r="N241" s="229" t="s">
        <v>47</v>
      </c>
      <c r="O241" s="92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364</v>
      </c>
      <c r="AT241" s="232" t="s">
        <v>133</v>
      </c>
      <c r="AU241" s="232" t="s">
        <v>21</v>
      </c>
      <c r="AY241" s="17" t="s">
        <v>131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7" t="s">
        <v>90</v>
      </c>
      <c r="BK241" s="233">
        <f>ROUND(I241*H241,2)</f>
        <v>0</v>
      </c>
      <c r="BL241" s="17" t="s">
        <v>364</v>
      </c>
      <c r="BM241" s="232" t="s">
        <v>595</v>
      </c>
    </row>
    <row r="242" spans="1:51" s="13" customFormat="1" ht="12">
      <c r="A242" s="13"/>
      <c r="B242" s="244"/>
      <c r="C242" s="245"/>
      <c r="D242" s="246" t="s">
        <v>146</v>
      </c>
      <c r="E242" s="247" t="s">
        <v>1</v>
      </c>
      <c r="F242" s="248" t="s">
        <v>573</v>
      </c>
      <c r="G242" s="245"/>
      <c r="H242" s="249">
        <v>390</v>
      </c>
      <c r="I242" s="250"/>
      <c r="J242" s="245"/>
      <c r="K242" s="245"/>
      <c r="L242" s="251"/>
      <c r="M242" s="252"/>
      <c r="N242" s="253"/>
      <c r="O242" s="253"/>
      <c r="P242" s="253"/>
      <c r="Q242" s="253"/>
      <c r="R242" s="253"/>
      <c r="S242" s="253"/>
      <c r="T242" s="25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5" t="s">
        <v>146</v>
      </c>
      <c r="AU242" s="255" t="s">
        <v>21</v>
      </c>
      <c r="AV242" s="13" t="s">
        <v>21</v>
      </c>
      <c r="AW242" s="13" t="s">
        <v>38</v>
      </c>
      <c r="AX242" s="13" t="s">
        <v>90</v>
      </c>
      <c r="AY242" s="255" t="s">
        <v>131</v>
      </c>
    </row>
    <row r="243" spans="1:65" s="2" customFormat="1" ht="16.5" customHeight="1">
      <c r="A243" s="39"/>
      <c r="B243" s="40"/>
      <c r="C243" s="234" t="s">
        <v>596</v>
      </c>
      <c r="D243" s="234" t="s">
        <v>140</v>
      </c>
      <c r="E243" s="235" t="s">
        <v>597</v>
      </c>
      <c r="F243" s="236" t="s">
        <v>598</v>
      </c>
      <c r="G243" s="237" t="s">
        <v>322</v>
      </c>
      <c r="H243" s="238">
        <v>440</v>
      </c>
      <c r="I243" s="239"/>
      <c r="J243" s="240">
        <f>ROUND(I243*H243,2)</f>
        <v>0</v>
      </c>
      <c r="K243" s="236" t="s">
        <v>137</v>
      </c>
      <c r="L243" s="241"/>
      <c r="M243" s="242" t="s">
        <v>1</v>
      </c>
      <c r="N243" s="243" t="s">
        <v>47</v>
      </c>
      <c r="O243" s="92"/>
      <c r="P243" s="230">
        <f>O243*H243</f>
        <v>0</v>
      </c>
      <c r="Q243" s="230">
        <v>0.00118</v>
      </c>
      <c r="R243" s="230">
        <f>Q243*H243</f>
        <v>0.5192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599</v>
      </c>
      <c r="AT243" s="232" t="s">
        <v>140</v>
      </c>
      <c r="AU243" s="232" t="s">
        <v>21</v>
      </c>
      <c r="AY243" s="17" t="s">
        <v>131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7" t="s">
        <v>90</v>
      </c>
      <c r="BK243" s="233">
        <f>ROUND(I243*H243,2)</f>
        <v>0</v>
      </c>
      <c r="BL243" s="17" t="s">
        <v>364</v>
      </c>
      <c r="BM243" s="232" t="s">
        <v>600</v>
      </c>
    </row>
    <row r="244" spans="1:51" s="13" customFormat="1" ht="12">
      <c r="A244" s="13"/>
      <c r="B244" s="244"/>
      <c r="C244" s="245"/>
      <c r="D244" s="246" t="s">
        <v>146</v>
      </c>
      <c r="E244" s="247" t="s">
        <v>1</v>
      </c>
      <c r="F244" s="248" t="s">
        <v>582</v>
      </c>
      <c r="G244" s="245"/>
      <c r="H244" s="249">
        <v>440</v>
      </c>
      <c r="I244" s="250"/>
      <c r="J244" s="245"/>
      <c r="K244" s="245"/>
      <c r="L244" s="251"/>
      <c r="M244" s="252"/>
      <c r="N244" s="253"/>
      <c r="O244" s="253"/>
      <c r="P244" s="253"/>
      <c r="Q244" s="253"/>
      <c r="R244" s="253"/>
      <c r="S244" s="253"/>
      <c r="T244" s="25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5" t="s">
        <v>146</v>
      </c>
      <c r="AU244" s="255" t="s">
        <v>21</v>
      </c>
      <c r="AV244" s="13" t="s">
        <v>21</v>
      </c>
      <c r="AW244" s="13" t="s">
        <v>38</v>
      </c>
      <c r="AX244" s="13" t="s">
        <v>90</v>
      </c>
      <c r="AY244" s="255" t="s">
        <v>131</v>
      </c>
    </row>
    <row r="245" spans="1:65" s="2" customFormat="1" ht="16.5" customHeight="1">
      <c r="A245" s="39"/>
      <c r="B245" s="40"/>
      <c r="C245" s="221" t="s">
        <v>601</v>
      </c>
      <c r="D245" s="221" t="s">
        <v>133</v>
      </c>
      <c r="E245" s="222" t="s">
        <v>602</v>
      </c>
      <c r="F245" s="223" t="s">
        <v>603</v>
      </c>
      <c r="G245" s="224" t="s">
        <v>322</v>
      </c>
      <c r="H245" s="225">
        <v>50</v>
      </c>
      <c r="I245" s="226"/>
      <c r="J245" s="227">
        <f>ROUND(I245*H245,2)</f>
        <v>0</v>
      </c>
      <c r="K245" s="223" t="s">
        <v>137</v>
      </c>
      <c r="L245" s="45"/>
      <c r="M245" s="228" t="s">
        <v>1</v>
      </c>
      <c r="N245" s="229" t="s">
        <v>47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364</v>
      </c>
      <c r="AT245" s="232" t="s">
        <v>133</v>
      </c>
      <c r="AU245" s="232" t="s">
        <v>21</v>
      </c>
      <c r="AY245" s="17" t="s">
        <v>131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7" t="s">
        <v>90</v>
      </c>
      <c r="BK245" s="233">
        <f>ROUND(I245*H245,2)</f>
        <v>0</v>
      </c>
      <c r="BL245" s="17" t="s">
        <v>364</v>
      </c>
      <c r="BM245" s="232" t="s">
        <v>604</v>
      </c>
    </row>
    <row r="246" spans="1:51" s="13" customFormat="1" ht="12">
      <c r="A246" s="13"/>
      <c r="B246" s="244"/>
      <c r="C246" s="245"/>
      <c r="D246" s="246" t="s">
        <v>146</v>
      </c>
      <c r="E246" s="247" t="s">
        <v>1</v>
      </c>
      <c r="F246" s="248" t="s">
        <v>494</v>
      </c>
      <c r="G246" s="245"/>
      <c r="H246" s="249">
        <v>50</v>
      </c>
      <c r="I246" s="250"/>
      <c r="J246" s="245"/>
      <c r="K246" s="245"/>
      <c r="L246" s="251"/>
      <c r="M246" s="252"/>
      <c r="N246" s="253"/>
      <c r="O246" s="253"/>
      <c r="P246" s="253"/>
      <c r="Q246" s="253"/>
      <c r="R246" s="253"/>
      <c r="S246" s="253"/>
      <c r="T246" s="25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5" t="s">
        <v>146</v>
      </c>
      <c r="AU246" s="255" t="s">
        <v>21</v>
      </c>
      <c r="AV246" s="13" t="s">
        <v>21</v>
      </c>
      <c r="AW246" s="13" t="s">
        <v>38</v>
      </c>
      <c r="AX246" s="13" t="s">
        <v>90</v>
      </c>
      <c r="AY246" s="255" t="s">
        <v>131</v>
      </c>
    </row>
    <row r="247" spans="1:65" s="2" customFormat="1" ht="16.5" customHeight="1">
      <c r="A247" s="39"/>
      <c r="B247" s="40"/>
      <c r="C247" s="221" t="s">
        <v>605</v>
      </c>
      <c r="D247" s="221" t="s">
        <v>133</v>
      </c>
      <c r="E247" s="222" t="s">
        <v>606</v>
      </c>
      <c r="F247" s="223" t="s">
        <v>607</v>
      </c>
      <c r="G247" s="224" t="s">
        <v>156</v>
      </c>
      <c r="H247" s="225">
        <v>52.96</v>
      </c>
      <c r="I247" s="226"/>
      <c r="J247" s="227">
        <f>ROUND(I247*H247,2)</f>
        <v>0</v>
      </c>
      <c r="K247" s="223" t="s">
        <v>137</v>
      </c>
      <c r="L247" s="45"/>
      <c r="M247" s="228" t="s">
        <v>1</v>
      </c>
      <c r="N247" s="229" t="s">
        <v>47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364</v>
      </c>
      <c r="AT247" s="232" t="s">
        <v>133</v>
      </c>
      <c r="AU247" s="232" t="s">
        <v>21</v>
      </c>
      <c r="AY247" s="17" t="s">
        <v>131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7" t="s">
        <v>90</v>
      </c>
      <c r="BK247" s="233">
        <f>ROUND(I247*H247,2)</f>
        <v>0</v>
      </c>
      <c r="BL247" s="17" t="s">
        <v>364</v>
      </c>
      <c r="BM247" s="232" t="s">
        <v>608</v>
      </c>
    </row>
    <row r="248" spans="1:51" s="13" customFormat="1" ht="12">
      <c r="A248" s="13"/>
      <c r="B248" s="244"/>
      <c r="C248" s="245"/>
      <c r="D248" s="246" t="s">
        <v>146</v>
      </c>
      <c r="E248" s="247" t="s">
        <v>1</v>
      </c>
      <c r="F248" s="248" t="s">
        <v>609</v>
      </c>
      <c r="G248" s="245"/>
      <c r="H248" s="249">
        <v>44</v>
      </c>
      <c r="I248" s="250"/>
      <c r="J248" s="245"/>
      <c r="K248" s="245"/>
      <c r="L248" s="251"/>
      <c r="M248" s="252"/>
      <c r="N248" s="253"/>
      <c r="O248" s="253"/>
      <c r="P248" s="253"/>
      <c r="Q248" s="253"/>
      <c r="R248" s="253"/>
      <c r="S248" s="253"/>
      <c r="T248" s="25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5" t="s">
        <v>146</v>
      </c>
      <c r="AU248" s="255" t="s">
        <v>21</v>
      </c>
      <c r="AV248" s="13" t="s">
        <v>21</v>
      </c>
      <c r="AW248" s="13" t="s">
        <v>38</v>
      </c>
      <c r="AX248" s="13" t="s">
        <v>82</v>
      </c>
      <c r="AY248" s="255" t="s">
        <v>131</v>
      </c>
    </row>
    <row r="249" spans="1:51" s="13" customFormat="1" ht="12">
      <c r="A249" s="13"/>
      <c r="B249" s="244"/>
      <c r="C249" s="245"/>
      <c r="D249" s="246" t="s">
        <v>146</v>
      </c>
      <c r="E249" s="247" t="s">
        <v>1</v>
      </c>
      <c r="F249" s="248" t="s">
        <v>610</v>
      </c>
      <c r="G249" s="245"/>
      <c r="H249" s="249">
        <v>8.96</v>
      </c>
      <c r="I249" s="250"/>
      <c r="J249" s="245"/>
      <c r="K249" s="245"/>
      <c r="L249" s="251"/>
      <c r="M249" s="252"/>
      <c r="N249" s="253"/>
      <c r="O249" s="253"/>
      <c r="P249" s="253"/>
      <c r="Q249" s="253"/>
      <c r="R249" s="253"/>
      <c r="S249" s="253"/>
      <c r="T249" s="25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5" t="s">
        <v>146</v>
      </c>
      <c r="AU249" s="255" t="s">
        <v>21</v>
      </c>
      <c r="AV249" s="13" t="s">
        <v>21</v>
      </c>
      <c r="AW249" s="13" t="s">
        <v>38</v>
      </c>
      <c r="AX249" s="13" t="s">
        <v>82</v>
      </c>
      <c r="AY249" s="255" t="s">
        <v>131</v>
      </c>
    </row>
    <row r="250" spans="1:51" s="14" customFormat="1" ht="12">
      <c r="A250" s="14"/>
      <c r="B250" s="256"/>
      <c r="C250" s="257"/>
      <c r="D250" s="246" t="s">
        <v>146</v>
      </c>
      <c r="E250" s="258" t="s">
        <v>1</v>
      </c>
      <c r="F250" s="259" t="s">
        <v>148</v>
      </c>
      <c r="G250" s="257"/>
      <c r="H250" s="260">
        <v>52.96</v>
      </c>
      <c r="I250" s="261"/>
      <c r="J250" s="257"/>
      <c r="K250" s="257"/>
      <c r="L250" s="262"/>
      <c r="M250" s="263"/>
      <c r="N250" s="264"/>
      <c r="O250" s="264"/>
      <c r="P250" s="264"/>
      <c r="Q250" s="264"/>
      <c r="R250" s="264"/>
      <c r="S250" s="264"/>
      <c r="T250" s="26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6" t="s">
        <v>146</v>
      </c>
      <c r="AU250" s="266" t="s">
        <v>21</v>
      </c>
      <c r="AV250" s="14" t="s">
        <v>138</v>
      </c>
      <c r="AW250" s="14" t="s">
        <v>38</v>
      </c>
      <c r="AX250" s="14" t="s">
        <v>90</v>
      </c>
      <c r="AY250" s="266" t="s">
        <v>131</v>
      </c>
    </row>
    <row r="251" spans="1:65" s="2" customFormat="1" ht="16.5" customHeight="1">
      <c r="A251" s="39"/>
      <c r="B251" s="40"/>
      <c r="C251" s="221" t="s">
        <v>611</v>
      </c>
      <c r="D251" s="221" t="s">
        <v>133</v>
      </c>
      <c r="E251" s="222" t="s">
        <v>612</v>
      </c>
      <c r="F251" s="223" t="s">
        <v>613</v>
      </c>
      <c r="G251" s="224" t="s">
        <v>156</v>
      </c>
      <c r="H251" s="225">
        <v>370.72</v>
      </c>
      <c r="I251" s="226"/>
      <c r="J251" s="227">
        <f>ROUND(I251*H251,2)</f>
        <v>0</v>
      </c>
      <c r="K251" s="223" t="s">
        <v>137</v>
      </c>
      <c r="L251" s="45"/>
      <c r="M251" s="228" t="s">
        <v>1</v>
      </c>
      <c r="N251" s="229" t="s">
        <v>47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364</v>
      </c>
      <c r="AT251" s="232" t="s">
        <v>133</v>
      </c>
      <c r="AU251" s="232" t="s">
        <v>21</v>
      </c>
      <c r="AY251" s="17" t="s">
        <v>131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7" t="s">
        <v>90</v>
      </c>
      <c r="BK251" s="233">
        <f>ROUND(I251*H251,2)</f>
        <v>0</v>
      </c>
      <c r="BL251" s="17" t="s">
        <v>364</v>
      </c>
      <c r="BM251" s="232" t="s">
        <v>614</v>
      </c>
    </row>
    <row r="252" spans="1:51" s="13" customFormat="1" ht="12">
      <c r="A252" s="13"/>
      <c r="B252" s="244"/>
      <c r="C252" s="245"/>
      <c r="D252" s="246" t="s">
        <v>146</v>
      </c>
      <c r="E252" s="247" t="s">
        <v>1</v>
      </c>
      <c r="F252" s="248" t="s">
        <v>615</v>
      </c>
      <c r="G252" s="245"/>
      <c r="H252" s="249">
        <v>370.72</v>
      </c>
      <c r="I252" s="250"/>
      <c r="J252" s="245"/>
      <c r="K252" s="245"/>
      <c r="L252" s="251"/>
      <c r="M252" s="252"/>
      <c r="N252" s="253"/>
      <c r="O252" s="253"/>
      <c r="P252" s="253"/>
      <c r="Q252" s="253"/>
      <c r="R252" s="253"/>
      <c r="S252" s="253"/>
      <c r="T252" s="25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5" t="s">
        <v>146</v>
      </c>
      <c r="AU252" s="255" t="s">
        <v>21</v>
      </c>
      <c r="AV252" s="13" t="s">
        <v>21</v>
      </c>
      <c r="AW252" s="13" t="s">
        <v>38</v>
      </c>
      <c r="AX252" s="13" t="s">
        <v>90</v>
      </c>
      <c r="AY252" s="255" t="s">
        <v>131</v>
      </c>
    </row>
    <row r="253" spans="1:65" s="2" customFormat="1" ht="16.5" customHeight="1">
      <c r="A253" s="39"/>
      <c r="B253" s="40"/>
      <c r="C253" s="221" t="s">
        <v>616</v>
      </c>
      <c r="D253" s="221" t="s">
        <v>133</v>
      </c>
      <c r="E253" s="222" t="s">
        <v>617</v>
      </c>
      <c r="F253" s="223" t="s">
        <v>618</v>
      </c>
      <c r="G253" s="224" t="s">
        <v>163</v>
      </c>
      <c r="H253" s="225">
        <v>6.498</v>
      </c>
      <c r="I253" s="226"/>
      <c r="J253" s="227">
        <f>ROUND(I253*H253,2)</f>
        <v>0</v>
      </c>
      <c r="K253" s="223" t="s">
        <v>137</v>
      </c>
      <c r="L253" s="45"/>
      <c r="M253" s="228" t="s">
        <v>1</v>
      </c>
      <c r="N253" s="229" t="s">
        <v>47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364</v>
      </c>
      <c r="AT253" s="232" t="s">
        <v>133</v>
      </c>
      <c r="AU253" s="232" t="s">
        <v>21</v>
      </c>
      <c r="AY253" s="17" t="s">
        <v>131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7" t="s">
        <v>90</v>
      </c>
      <c r="BK253" s="233">
        <f>ROUND(I253*H253,2)</f>
        <v>0</v>
      </c>
      <c r="BL253" s="17" t="s">
        <v>364</v>
      </c>
      <c r="BM253" s="232" t="s">
        <v>619</v>
      </c>
    </row>
    <row r="254" spans="1:51" s="13" customFormat="1" ht="12">
      <c r="A254" s="13"/>
      <c r="B254" s="244"/>
      <c r="C254" s="245"/>
      <c r="D254" s="246" t="s">
        <v>146</v>
      </c>
      <c r="E254" s="247" t="s">
        <v>1</v>
      </c>
      <c r="F254" s="248" t="s">
        <v>620</v>
      </c>
      <c r="G254" s="245"/>
      <c r="H254" s="249">
        <v>2.268</v>
      </c>
      <c r="I254" s="250"/>
      <c r="J254" s="245"/>
      <c r="K254" s="245"/>
      <c r="L254" s="251"/>
      <c r="M254" s="252"/>
      <c r="N254" s="253"/>
      <c r="O254" s="253"/>
      <c r="P254" s="253"/>
      <c r="Q254" s="253"/>
      <c r="R254" s="253"/>
      <c r="S254" s="253"/>
      <c r="T254" s="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5" t="s">
        <v>146</v>
      </c>
      <c r="AU254" s="255" t="s">
        <v>21</v>
      </c>
      <c r="AV254" s="13" t="s">
        <v>21</v>
      </c>
      <c r="AW254" s="13" t="s">
        <v>38</v>
      </c>
      <c r="AX254" s="13" t="s">
        <v>82</v>
      </c>
      <c r="AY254" s="255" t="s">
        <v>131</v>
      </c>
    </row>
    <row r="255" spans="1:51" s="13" customFormat="1" ht="12">
      <c r="A255" s="13"/>
      <c r="B255" s="244"/>
      <c r="C255" s="245"/>
      <c r="D255" s="246" t="s">
        <v>146</v>
      </c>
      <c r="E255" s="247" t="s">
        <v>1</v>
      </c>
      <c r="F255" s="248" t="s">
        <v>621</v>
      </c>
      <c r="G255" s="245"/>
      <c r="H255" s="249">
        <v>2.88</v>
      </c>
      <c r="I255" s="250"/>
      <c r="J255" s="245"/>
      <c r="K255" s="245"/>
      <c r="L255" s="251"/>
      <c r="M255" s="252"/>
      <c r="N255" s="253"/>
      <c r="O255" s="253"/>
      <c r="P255" s="253"/>
      <c r="Q255" s="253"/>
      <c r="R255" s="253"/>
      <c r="S255" s="253"/>
      <c r="T255" s="25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5" t="s">
        <v>146</v>
      </c>
      <c r="AU255" s="255" t="s">
        <v>21</v>
      </c>
      <c r="AV255" s="13" t="s">
        <v>21</v>
      </c>
      <c r="AW255" s="13" t="s">
        <v>38</v>
      </c>
      <c r="AX255" s="13" t="s">
        <v>82</v>
      </c>
      <c r="AY255" s="255" t="s">
        <v>131</v>
      </c>
    </row>
    <row r="256" spans="1:51" s="13" customFormat="1" ht="12">
      <c r="A256" s="13"/>
      <c r="B256" s="244"/>
      <c r="C256" s="245"/>
      <c r="D256" s="246" t="s">
        <v>146</v>
      </c>
      <c r="E256" s="247" t="s">
        <v>1</v>
      </c>
      <c r="F256" s="248" t="s">
        <v>622</v>
      </c>
      <c r="G256" s="245"/>
      <c r="H256" s="249">
        <v>1.35</v>
      </c>
      <c r="I256" s="250"/>
      <c r="J256" s="245"/>
      <c r="K256" s="245"/>
      <c r="L256" s="251"/>
      <c r="M256" s="252"/>
      <c r="N256" s="253"/>
      <c r="O256" s="253"/>
      <c r="P256" s="253"/>
      <c r="Q256" s="253"/>
      <c r="R256" s="253"/>
      <c r="S256" s="253"/>
      <c r="T256" s="25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5" t="s">
        <v>146</v>
      </c>
      <c r="AU256" s="255" t="s">
        <v>21</v>
      </c>
      <c r="AV256" s="13" t="s">
        <v>21</v>
      </c>
      <c r="AW256" s="13" t="s">
        <v>38</v>
      </c>
      <c r="AX256" s="13" t="s">
        <v>82</v>
      </c>
      <c r="AY256" s="255" t="s">
        <v>131</v>
      </c>
    </row>
    <row r="257" spans="1:51" s="14" customFormat="1" ht="12">
      <c r="A257" s="14"/>
      <c r="B257" s="256"/>
      <c r="C257" s="257"/>
      <c r="D257" s="246" t="s">
        <v>146</v>
      </c>
      <c r="E257" s="258" t="s">
        <v>1</v>
      </c>
      <c r="F257" s="259" t="s">
        <v>148</v>
      </c>
      <c r="G257" s="257"/>
      <c r="H257" s="260">
        <v>6.498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6" t="s">
        <v>146</v>
      </c>
      <c r="AU257" s="266" t="s">
        <v>21</v>
      </c>
      <c r="AV257" s="14" t="s">
        <v>138</v>
      </c>
      <c r="AW257" s="14" t="s">
        <v>38</v>
      </c>
      <c r="AX257" s="14" t="s">
        <v>90</v>
      </c>
      <c r="AY257" s="266" t="s">
        <v>131</v>
      </c>
    </row>
    <row r="258" spans="1:65" s="2" customFormat="1" ht="16.5" customHeight="1">
      <c r="A258" s="39"/>
      <c r="B258" s="40"/>
      <c r="C258" s="221" t="s">
        <v>623</v>
      </c>
      <c r="D258" s="221" t="s">
        <v>133</v>
      </c>
      <c r="E258" s="222" t="s">
        <v>624</v>
      </c>
      <c r="F258" s="223" t="s">
        <v>625</v>
      </c>
      <c r="G258" s="224" t="s">
        <v>163</v>
      </c>
      <c r="H258" s="225">
        <v>45.486</v>
      </c>
      <c r="I258" s="226"/>
      <c r="J258" s="227">
        <f>ROUND(I258*H258,2)</f>
        <v>0</v>
      </c>
      <c r="K258" s="223" t="s">
        <v>137</v>
      </c>
      <c r="L258" s="45"/>
      <c r="M258" s="228" t="s">
        <v>1</v>
      </c>
      <c r="N258" s="229" t="s">
        <v>47</v>
      </c>
      <c r="O258" s="92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364</v>
      </c>
      <c r="AT258" s="232" t="s">
        <v>133</v>
      </c>
      <c r="AU258" s="232" t="s">
        <v>21</v>
      </c>
      <c r="AY258" s="17" t="s">
        <v>131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7" t="s">
        <v>90</v>
      </c>
      <c r="BK258" s="233">
        <f>ROUND(I258*H258,2)</f>
        <v>0</v>
      </c>
      <c r="BL258" s="17" t="s">
        <v>364</v>
      </c>
      <c r="BM258" s="232" t="s">
        <v>626</v>
      </c>
    </row>
    <row r="259" spans="1:51" s="13" customFormat="1" ht="12">
      <c r="A259" s="13"/>
      <c r="B259" s="244"/>
      <c r="C259" s="245"/>
      <c r="D259" s="246" t="s">
        <v>146</v>
      </c>
      <c r="E259" s="247" t="s">
        <v>1</v>
      </c>
      <c r="F259" s="248" t="s">
        <v>627</v>
      </c>
      <c r="G259" s="245"/>
      <c r="H259" s="249">
        <v>45.486</v>
      </c>
      <c r="I259" s="250"/>
      <c r="J259" s="245"/>
      <c r="K259" s="245"/>
      <c r="L259" s="251"/>
      <c r="M259" s="252"/>
      <c r="N259" s="253"/>
      <c r="O259" s="253"/>
      <c r="P259" s="253"/>
      <c r="Q259" s="253"/>
      <c r="R259" s="253"/>
      <c r="S259" s="253"/>
      <c r="T259" s="25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5" t="s">
        <v>146</v>
      </c>
      <c r="AU259" s="255" t="s">
        <v>21</v>
      </c>
      <c r="AV259" s="13" t="s">
        <v>21</v>
      </c>
      <c r="AW259" s="13" t="s">
        <v>38</v>
      </c>
      <c r="AX259" s="13" t="s">
        <v>90</v>
      </c>
      <c r="AY259" s="255" t="s">
        <v>131</v>
      </c>
    </row>
    <row r="260" spans="1:65" s="2" customFormat="1" ht="16.5" customHeight="1">
      <c r="A260" s="39"/>
      <c r="B260" s="40"/>
      <c r="C260" s="221" t="s">
        <v>628</v>
      </c>
      <c r="D260" s="221" t="s">
        <v>133</v>
      </c>
      <c r="E260" s="222" t="s">
        <v>629</v>
      </c>
      <c r="F260" s="223" t="s">
        <v>630</v>
      </c>
      <c r="G260" s="224" t="s">
        <v>136</v>
      </c>
      <c r="H260" s="225">
        <v>12</v>
      </c>
      <c r="I260" s="226"/>
      <c r="J260" s="227">
        <f>ROUND(I260*H260,2)</f>
        <v>0</v>
      </c>
      <c r="K260" s="223" t="s">
        <v>137</v>
      </c>
      <c r="L260" s="45"/>
      <c r="M260" s="228" t="s">
        <v>1</v>
      </c>
      <c r="N260" s="229" t="s">
        <v>47</v>
      </c>
      <c r="O260" s="92"/>
      <c r="P260" s="230">
        <f>O260*H260</f>
        <v>0</v>
      </c>
      <c r="Q260" s="230">
        <v>0.2024</v>
      </c>
      <c r="R260" s="230">
        <f>Q260*H260</f>
        <v>2.4288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364</v>
      </c>
      <c r="AT260" s="232" t="s">
        <v>133</v>
      </c>
      <c r="AU260" s="232" t="s">
        <v>21</v>
      </c>
      <c r="AY260" s="17" t="s">
        <v>131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7" t="s">
        <v>90</v>
      </c>
      <c r="BK260" s="233">
        <f>ROUND(I260*H260,2)</f>
        <v>0</v>
      </c>
      <c r="BL260" s="17" t="s">
        <v>364</v>
      </c>
      <c r="BM260" s="232" t="s">
        <v>631</v>
      </c>
    </row>
    <row r="261" spans="1:51" s="13" customFormat="1" ht="12">
      <c r="A261" s="13"/>
      <c r="B261" s="244"/>
      <c r="C261" s="245"/>
      <c r="D261" s="246" t="s">
        <v>146</v>
      </c>
      <c r="E261" s="247" t="s">
        <v>1</v>
      </c>
      <c r="F261" s="248" t="s">
        <v>514</v>
      </c>
      <c r="G261" s="245"/>
      <c r="H261" s="249">
        <v>12</v>
      </c>
      <c r="I261" s="250"/>
      <c r="J261" s="245"/>
      <c r="K261" s="245"/>
      <c r="L261" s="251"/>
      <c r="M261" s="252"/>
      <c r="N261" s="253"/>
      <c r="O261" s="253"/>
      <c r="P261" s="253"/>
      <c r="Q261" s="253"/>
      <c r="R261" s="253"/>
      <c r="S261" s="253"/>
      <c r="T261" s="25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5" t="s">
        <v>146</v>
      </c>
      <c r="AU261" s="255" t="s">
        <v>21</v>
      </c>
      <c r="AV261" s="13" t="s">
        <v>21</v>
      </c>
      <c r="AW261" s="13" t="s">
        <v>38</v>
      </c>
      <c r="AX261" s="13" t="s">
        <v>90</v>
      </c>
      <c r="AY261" s="255" t="s">
        <v>131</v>
      </c>
    </row>
    <row r="262" spans="1:65" s="2" customFormat="1" ht="16.5" customHeight="1">
      <c r="A262" s="39"/>
      <c r="B262" s="40"/>
      <c r="C262" s="221" t="s">
        <v>632</v>
      </c>
      <c r="D262" s="221" t="s">
        <v>133</v>
      </c>
      <c r="E262" s="222" t="s">
        <v>633</v>
      </c>
      <c r="F262" s="223" t="s">
        <v>634</v>
      </c>
      <c r="G262" s="224" t="s">
        <v>136</v>
      </c>
      <c r="H262" s="225">
        <v>12</v>
      </c>
      <c r="I262" s="226"/>
      <c r="J262" s="227">
        <f>ROUND(I262*H262,2)</f>
        <v>0</v>
      </c>
      <c r="K262" s="223" t="s">
        <v>137</v>
      </c>
      <c r="L262" s="45"/>
      <c r="M262" s="228" t="s">
        <v>1</v>
      </c>
      <c r="N262" s="229" t="s">
        <v>47</v>
      </c>
      <c r="O262" s="92"/>
      <c r="P262" s="230">
        <f>O262*H262</f>
        <v>0</v>
      </c>
      <c r="Q262" s="230">
        <v>0.2429</v>
      </c>
      <c r="R262" s="230">
        <f>Q262*H262</f>
        <v>2.9148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364</v>
      </c>
      <c r="AT262" s="232" t="s">
        <v>133</v>
      </c>
      <c r="AU262" s="232" t="s">
        <v>21</v>
      </c>
      <c r="AY262" s="17" t="s">
        <v>131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7" t="s">
        <v>90</v>
      </c>
      <c r="BK262" s="233">
        <f>ROUND(I262*H262,2)</f>
        <v>0</v>
      </c>
      <c r="BL262" s="17" t="s">
        <v>364</v>
      </c>
      <c r="BM262" s="232" t="s">
        <v>635</v>
      </c>
    </row>
    <row r="263" spans="1:65" s="2" customFormat="1" ht="16.5" customHeight="1">
      <c r="A263" s="39"/>
      <c r="B263" s="40"/>
      <c r="C263" s="221" t="s">
        <v>636</v>
      </c>
      <c r="D263" s="221" t="s">
        <v>133</v>
      </c>
      <c r="E263" s="222" t="s">
        <v>637</v>
      </c>
      <c r="F263" s="223" t="s">
        <v>638</v>
      </c>
      <c r="G263" s="224" t="s">
        <v>136</v>
      </c>
      <c r="H263" s="225">
        <v>12</v>
      </c>
      <c r="I263" s="226"/>
      <c r="J263" s="227">
        <f>ROUND(I263*H263,2)</f>
        <v>0</v>
      </c>
      <c r="K263" s="223" t="s">
        <v>137</v>
      </c>
      <c r="L263" s="45"/>
      <c r="M263" s="228" t="s">
        <v>1</v>
      </c>
      <c r="N263" s="229" t="s">
        <v>47</v>
      </c>
      <c r="O263" s="92"/>
      <c r="P263" s="230">
        <f>O263*H263</f>
        <v>0</v>
      </c>
      <c r="Q263" s="230">
        <v>0.09013</v>
      </c>
      <c r="R263" s="230">
        <f>Q263*H263</f>
        <v>1.08156</v>
      </c>
      <c r="S263" s="230">
        <v>0</v>
      </c>
      <c r="T263" s="23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364</v>
      </c>
      <c r="AT263" s="232" t="s">
        <v>133</v>
      </c>
      <c r="AU263" s="232" t="s">
        <v>21</v>
      </c>
      <c r="AY263" s="17" t="s">
        <v>131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7" t="s">
        <v>90</v>
      </c>
      <c r="BK263" s="233">
        <f>ROUND(I263*H263,2)</f>
        <v>0</v>
      </c>
      <c r="BL263" s="17" t="s">
        <v>364</v>
      </c>
      <c r="BM263" s="232" t="s">
        <v>639</v>
      </c>
    </row>
    <row r="264" spans="1:65" s="2" customFormat="1" ht="24.15" customHeight="1">
      <c r="A264" s="39"/>
      <c r="B264" s="40"/>
      <c r="C264" s="221" t="s">
        <v>640</v>
      </c>
      <c r="D264" s="221" t="s">
        <v>133</v>
      </c>
      <c r="E264" s="222" t="s">
        <v>641</v>
      </c>
      <c r="F264" s="223" t="s">
        <v>642</v>
      </c>
      <c r="G264" s="224" t="s">
        <v>163</v>
      </c>
      <c r="H264" s="225">
        <v>2.88</v>
      </c>
      <c r="I264" s="226"/>
      <c r="J264" s="227">
        <f>ROUND(I264*H264,2)</f>
        <v>0</v>
      </c>
      <c r="K264" s="223" t="s">
        <v>137</v>
      </c>
      <c r="L264" s="45"/>
      <c r="M264" s="228" t="s">
        <v>1</v>
      </c>
      <c r="N264" s="229" t="s">
        <v>47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138</v>
      </c>
      <c r="AT264" s="232" t="s">
        <v>133</v>
      </c>
      <c r="AU264" s="232" t="s">
        <v>21</v>
      </c>
      <c r="AY264" s="17" t="s">
        <v>131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7" t="s">
        <v>90</v>
      </c>
      <c r="BK264" s="233">
        <f>ROUND(I264*H264,2)</f>
        <v>0</v>
      </c>
      <c r="BL264" s="17" t="s">
        <v>138</v>
      </c>
      <c r="BM264" s="232" t="s">
        <v>643</v>
      </c>
    </row>
    <row r="265" spans="1:51" s="13" customFormat="1" ht="12">
      <c r="A265" s="13"/>
      <c r="B265" s="244"/>
      <c r="C265" s="245"/>
      <c r="D265" s="246" t="s">
        <v>146</v>
      </c>
      <c r="E265" s="247" t="s">
        <v>1</v>
      </c>
      <c r="F265" s="248" t="s">
        <v>621</v>
      </c>
      <c r="G265" s="245"/>
      <c r="H265" s="249">
        <v>2.88</v>
      </c>
      <c r="I265" s="250"/>
      <c r="J265" s="245"/>
      <c r="K265" s="245"/>
      <c r="L265" s="251"/>
      <c r="M265" s="252"/>
      <c r="N265" s="253"/>
      <c r="O265" s="253"/>
      <c r="P265" s="253"/>
      <c r="Q265" s="253"/>
      <c r="R265" s="253"/>
      <c r="S265" s="253"/>
      <c r="T265" s="25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5" t="s">
        <v>146</v>
      </c>
      <c r="AU265" s="255" t="s">
        <v>21</v>
      </c>
      <c r="AV265" s="13" t="s">
        <v>21</v>
      </c>
      <c r="AW265" s="13" t="s">
        <v>38</v>
      </c>
      <c r="AX265" s="13" t="s">
        <v>90</v>
      </c>
      <c r="AY265" s="255" t="s">
        <v>131</v>
      </c>
    </row>
    <row r="266" spans="1:65" s="2" customFormat="1" ht="24.15" customHeight="1">
      <c r="A266" s="39"/>
      <c r="B266" s="40"/>
      <c r="C266" s="221" t="s">
        <v>644</v>
      </c>
      <c r="D266" s="221" t="s">
        <v>133</v>
      </c>
      <c r="E266" s="222" t="s">
        <v>645</v>
      </c>
      <c r="F266" s="223" t="s">
        <v>646</v>
      </c>
      <c r="G266" s="224" t="s">
        <v>163</v>
      </c>
      <c r="H266" s="225">
        <v>2.268</v>
      </c>
      <c r="I266" s="226"/>
      <c r="J266" s="227">
        <f>ROUND(I266*H266,2)</f>
        <v>0</v>
      </c>
      <c r="K266" s="223" t="s">
        <v>137</v>
      </c>
      <c r="L266" s="45"/>
      <c r="M266" s="228" t="s">
        <v>1</v>
      </c>
      <c r="N266" s="229" t="s">
        <v>47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138</v>
      </c>
      <c r="AT266" s="232" t="s">
        <v>133</v>
      </c>
      <c r="AU266" s="232" t="s">
        <v>21</v>
      </c>
      <c r="AY266" s="17" t="s">
        <v>131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7" t="s">
        <v>90</v>
      </c>
      <c r="BK266" s="233">
        <f>ROUND(I266*H266,2)</f>
        <v>0</v>
      </c>
      <c r="BL266" s="17" t="s">
        <v>138</v>
      </c>
      <c r="BM266" s="232" t="s">
        <v>647</v>
      </c>
    </row>
    <row r="267" spans="1:51" s="13" customFormat="1" ht="12">
      <c r="A267" s="13"/>
      <c r="B267" s="244"/>
      <c r="C267" s="245"/>
      <c r="D267" s="246" t="s">
        <v>146</v>
      </c>
      <c r="E267" s="247" t="s">
        <v>1</v>
      </c>
      <c r="F267" s="248" t="s">
        <v>620</v>
      </c>
      <c r="G267" s="245"/>
      <c r="H267" s="249">
        <v>2.268</v>
      </c>
      <c r="I267" s="250"/>
      <c r="J267" s="245"/>
      <c r="K267" s="245"/>
      <c r="L267" s="251"/>
      <c r="M267" s="252"/>
      <c r="N267" s="253"/>
      <c r="O267" s="253"/>
      <c r="P267" s="253"/>
      <c r="Q267" s="253"/>
      <c r="R267" s="253"/>
      <c r="S267" s="253"/>
      <c r="T267" s="25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5" t="s">
        <v>146</v>
      </c>
      <c r="AU267" s="255" t="s">
        <v>21</v>
      </c>
      <c r="AV267" s="13" t="s">
        <v>21</v>
      </c>
      <c r="AW267" s="13" t="s">
        <v>38</v>
      </c>
      <c r="AX267" s="13" t="s">
        <v>90</v>
      </c>
      <c r="AY267" s="255" t="s">
        <v>131</v>
      </c>
    </row>
    <row r="268" spans="1:65" s="2" customFormat="1" ht="24.15" customHeight="1">
      <c r="A268" s="39"/>
      <c r="B268" s="40"/>
      <c r="C268" s="221" t="s">
        <v>648</v>
      </c>
      <c r="D268" s="221" t="s">
        <v>133</v>
      </c>
      <c r="E268" s="222" t="s">
        <v>649</v>
      </c>
      <c r="F268" s="223" t="s">
        <v>650</v>
      </c>
      <c r="G268" s="224" t="s">
        <v>163</v>
      </c>
      <c r="H268" s="225">
        <v>1.35</v>
      </c>
      <c r="I268" s="226"/>
      <c r="J268" s="227">
        <f>ROUND(I268*H268,2)</f>
        <v>0</v>
      </c>
      <c r="K268" s="223" t="s">
        <v>137</v>
      </c>
      <c r="L268" s="45"/>
      <c r="M268" s="228" t="s">
        <v>1</v>
      </c>
      <c r="N268" s="229" t="s">
        <v>47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138</v>
      </c>
      <c r="AT268" s="232" t="s">
        <v>133</v>
      </c>
      <c r="AU268" s="232" t="s">
        <v>21</v>
      </c>
      <c r="AY268" s="17" t="s">
        <v>131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7" t="s">
        <v>90</v>
      </c>
      <c r="BK268" s="233">
        <f>ROUND(I268*H268,2)</f>
        <v>0</v>
      </c>
      <c r="BL268" s="17" t="s">
        <v>138</v>
      </c>
      <c r="BM268" s="232" t="s">
        <v>651</v>
      </c>
    </row>
    <row r="269" spans="1:51" s="13" customFormat="1" ht="12">
      <c r="A269" s="13"/>
      <c r="B269" s="244"/>
      <c r="C269" s="245"/>
      <c r="D269" s="246" t="s">
        <v>146</v>
      </c>
      <c r="E269" s="247" t="s">
        <v>1</v>
      </c>
      <c r="F269" s="248" t="s">
        <v>622</v>
      </c>
      <c r="G269" s="245"/>
      <c r="H269" s="249">
        <v>1.35</v>
      </c>
      <c r="I269" s="250"/>
      <c r="J269" s="245"/>
      <c r="K269" s="245"/>
      <c r="L269" s="251"/>
      <c r="M269" s="252"/>
      <c r="N269" s="253"/>
      <c r="O269" s="253"/>
      <c r="P269" s="253"/>
      <c r="Q269" s="253"/>
      <c r="R269" s="253"/>
      <c r="S269" s="253"/>
      <c r="T269" s="25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5" t="s">
        <v>146</v>
      </c>
      <c r="AU269" s="255" t="s">
        <v>21</v>
      </c>
      <c r="AV269" s="13" t="s">
        <v>21</v>
      </c>
      <c r="AW269" s="13" t="s">
        <v>38</v>
      </c>
      <c r="AX269" s="13" t="s">
        <v>90</v>
      </c>
      <c r="AY269" s="255" t="s">
        <v>131</v>
      </c>
    </row>
    <row r="270" spans="1:63" s="12" customFormat="1" ht="25.9" customHeight="1">
      <c r="A270" s="12"/>
      <c r="B270" s="205"/>
      <c r="C270" s="206"/>
      <c r="D270" s="207" t="s">
        <v>81</v>
      </c>
      <c r="E270" s="208" t="s">
        <v>652</v>
      </c>
      <c r="F270" s="208" t="s">
        <v>653</v>
      </c>
      <c r="G270" s="206"/>
      <c r="H270" s="206"/>
      <c r="I270" s="209"/>
      <c r="J270" s="210">
        <f>BK270</f>
        <v>0</v>
      </c>
      <c r="K270" s="206"/>
      <c r="L270" s="211"/>
      <c r="M270" s="212"/>
      <c r="N270" s="213"/>
      <c r="O270" s="213"/>
      <c r="P270" s="214">
        <f>SUM(P271:P276)</f>
        <v>0</v>
      </c>
      <c r="Q270" s="213"/>
      <c r="R270" s="214">
        <f>SUM(R271:R276)</f>
        <v>0</v>
      </c>
      <c r="S270" s="213"/>
      <c r="T270" s="215">
        <f>SUM(T271:T276)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6" t="s">
        <v>138</v>
      </c>
      <c r="AT270" s="217" t="s">
        <v>81</v>
      </c>
      <c r="AU270" s="217" t="s">
        <v>82</v>
      </c>
      <c r="AY270" s="216" t="s">
        <v>131</v>
      </c>
      <c r="BK270" s="218">
        <f>SUM(BK271:BK276)</f>
        <v>0</v>
      </c>
    </row>
    <row r="271" spans="1:65" s="2" customFormat="1" ht="16.5" customHeight="1">
      <c r="A271" s="39"/>
      <c r="B271" s="40"/>
      <c r="C271" s="221" t="s">
        <v>654</v>
      </c>
      <c r="D271" s="221" t="s">
        <v>133</v>
      </c>
      <c r="E271" s="222" t="s">
        <v>655</v>
      </c>
      <c r="F271" s="223" t="s">
        <v>656</v>
      </c>
      <c r="G271" s="224" t="s">
        <v>563</v>
      </c>
      <c r="H271" s="225">
        <v>1</v>
      </c>
      <c r="I271" s="226"/>
      <c r="J271" s="227">
        <f>ROUND(I271*H271,2)</f>
        <v>0</v>
      </c>
      <c r="K271" s="223" t="s">
        <v>1</v>
      </c>
      <c r="L271" s="45"/>
      <c r="M271" s="228" t="s">
        <v>1</v>
      </c>
      <c r="N271" s="229" t="s">
        <v>47</v>
      </c>
      <c r="O271" s="92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2" t="s">
        <v>138</v>
      </c>
      <c r="AT271" s="232" t="s">
        <v>133</v>
      </c>
      <c r="AU271" s="232" t="s">
        <v>90</v>
      </c>
      <c r="AY271" s="17" t="s">
        <v>131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7" t="s">
        <v>90</v>
      </c>
      <c r="BK271" s="233">
        <f>ROUND(I271*H271,2)</f>
        <v>0</v>
      </c>
      <c r="BL271" s="17" t="s">
        <v>138</v>
      </c>
      <c r="BM271" s="232" t="s">
        <v>657</v>
      </c>
    </row>
    <row r="272" spans="1:65" s="2" customFormat="1" ht="16.5" customHeight="1">
      <c r="A272" s="39"/>
      <c r="B272" s="40"/>
      <c r="C272" s="221" t="s">
        <v>658</v>
      </c>
      <c r="D272" s="221" t="s">
        <v>133</v>
      </c>
      <c r="E272" s="222" t="s">
        <v>659</v>
      </c>
      <c r="F272" s="223" t="s">
        <v>660</v>
      </c>
      <c r="G272" s="224" t="s">
        <v>563</v>
      </c>
      <c r="H272" s="225">
        <v>1</v>
      </c>
      <c r="I272" s="226"/>
      <c r="J272" s="227">
        <f>ROUND(I272*H272,2)</f>
        <v>0</v>
      </c>
      <c r="K272" s="223" t="s">
        <v>1</v>
      </c>
      <c r="L272" s="45"/>
      <c r="M272" s="228" t="s">
        <v>1</v>
      </c>
      <c r="N272" s="229" t="s">
        <v>47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138</v>
      </c>
      <c r="AT272" s="232" t="s">
        <v>133</v>
      </c>
      <c r="AU272" s="232" t="s">
        <v>90</v>
      </c>
      <c r="AY272" s="17" t="s">
        <v>131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7" t="s">
        <v>90</v>
      </c>
      <c r="BK272" s="233">
        <f>ROUND(I272*H272,2)</f>
        <v>0</v>
      </c>
      <c r="BL272" s="17" t="s">
        <v>138</v>
      </c>
      <c r="BM272" s="232" t="s">
        <v>661</v>
      </c>
    </row>
    <row r="273" spans="1:65" s="2" customFormat="1" ht="16.5" customHeight="1">
      <c r="A273" s="39"/>
      <c r="B273" s="40"/>
      <c r="C273" s="221" t="s">
        <v>662</v>
      </c>
      <c r="D273" s="221" t="s">
        <v>133</v>
      </c>
      <c r="E273" s="222" t="s">
        <v>663</v>
      </c>
      <c r="F273" s="223" t="s">
        <v>664</v>
      </c>
      <c r="G273" s="224" t="s">
        <v>563</v>
      </c>
      <c r="H273" s="225">
        <v>1</v>
      </c>
      <c r="I273" s="226"/>
      <c r="J273" s="227">
        <f>ROUND(I273*H273,2)</f>
        <v>0</v>
      </c>
      <c r="K273" s="223" t="s">
        <v>1</v>
      </c>
      <c r="L273" s="45"/>
      <c r="M273" s="228" t="s">
        <v>1</v>
      </c>
      <c r="N273" s="229" t="s">
        <v>47</v>
      </c>
      <c r="O273" s="92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138</v>
      </c>
      <c r="AT273" s="232" t="s">
        <v>133</v>
      </c>
      <c r="AU273" s="232" t="s">
        <v>90</v>
      </c>
      <c r="AY273" s="17" t="s">
        <v>131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7" t="s">
        <v>90</v>
      </c>
      <c r="BK273" s="233">
        <f>ROUND(I273*H273,2)</f>
        <v>0</v>
      </c>
      <c r="BL273" s="17" t="s">
        <v>138</v>
      </c>
      <c r="BM273" s="232" t="s">
        <v>665</v>
      </c>
    </row>
    <row r="274" spans="1:65" s="2" customFormat="1" ht="16.5" customHeight="1">
      <c r="A274" s="39"/>
      <c r="B274" s="40"/>
      <c r="C274" s="221" t="s">
        <v>666</v>
      </c>
      <c r="D274" s="221" t="s">
        <v>133</v>
      </c>
      <c r="E274" s="222" t="s">
        <v>667</v>
      </c>
      <c r="F274" s="223" t="s">
        <v>668</v>
      </c>
      <c r="G274" s="224" t="s">
        <v>563</v>
      </c>
      <c r="H274" s="225">
        <v>1</v>
      </c>
      <c r="I274" s="226"/>
      <c r="J274" s="227">
        <f>ROUND(I274*H274,2)</f>
        <v>0</v>
      </c>
      <c r="K274" s="223" t="s">
        <v>1</v>
      </c>
      <c r="L274" s="45"/>
      <c r="M274" s="228" t="s">
        <v>1</v>
      </c>
      <c r="N274" s="229" t="s">
        <v>47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138</v>
      </c>
      <c r="AT274" s="232" t="s">
        <v>133</v>
      </c>
      <c r="AU274" s="232" t="s">
        <v>90</v>
      </c>
      <c r="AY274" s="17" t="s">
        <v>131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7" t="s">
        <v>90</v>
      </c>
      <c r="BK274" s="233">
        <f>ROUND(I274*H274,2)</f>
        <v>0</v>
      </c>
      <c r="BL274" s="17" t="s">
        <v>138</v>
      </c>
      <c r="BM274" s="232" t="s">
        <v>669</v>
      </c>
    </row>
    <row r="275" spans="1:65" s="2" customFormat="1" ht="16.5" customHeight="1">
      <c r="A275" s="39"/>
      <c r="B275" s="40"/>
      <c r="C275" s="221" t="s">
        <v>670</v>
      </c>
      <c r="D275" s="221" t="s">
        <v>133</v>
      </c>
      <c r="E275" s="222" t="s">
        <v>671</v>
      </c>
      <c r="F275" s="223" t="s">
        <v>672</v>
      </c>
      <c r="G275" s="224" t="s">
        <v>563</v>
      </c>
      <c r="H275" s="225">
        <v>1</v>
      </c>
      <c r="I275" s="226"/>
      <c r="J275" s="227">
        <f>ROUND(I275*H275,2)</f>
        <v>0</v>
      </c>
      <c r="K275" s="223" t="s">
        <v>1</v>
      </c>
      <c r="L275" s="45"/>
      <c r="M275" s="228" t="s">
        <v>1</v>
      </c>
      <c r="N275" s="229" t="s">
        <v>47</v>
      </c>
      <c r="O275" s="92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138</v>
      </c>
      <c r="AT275" s="232" t="s">
        <v>133</v>
      </c>
      <c r="AU275" s="232" t="s">
        <v>90</v>
      </c>
      <c r="AY275" s="17" t="s">
        <v>131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7" t="s">
        <v>90</v>
      </c>
      <c r="BK275" s="233">
        <f>ROUND(I275*H275,2)</f>
        <v>0</v>
      </c>
      <c r="BL275" s="17" t="s">
        <v>138</v>
      </c>
      <c r="BM275" s="232" t="s">
        <v>673</v>
      </c>
    </row>
    <row r="276" spans="1:65" s="2" customFormat="1" ht="16.5" customHeight="1">
      <c r="A276" s="39"/>
      <c r="B276" s="40"/>
      <c r="C276" s="221" t="s">
        <v>674</v>
      </c>
      <c r="D276" s="221" t="s">
        <v>133</v>
      </c>
      <c r="E276" s="222" t="s">
        <v>675</v>
      </c>
      <c r="F276" s="223" t="s">
        <v>676</v>
      </c>
      <c r="G276" s="224" t="s">
        <v>563</v>
      </c>
      <c r="H276" s="225">
        <v>1</v>
      </c>
      <c r="I276" s="226"/>
      <c r="J276" s="227">
        <f>ROUND(I276*H276,2)</f>
        <v>0</v>
      </c>
      <c r="K276" s="223" t="s">
        <v>1</v>
      </c>
      <c r="L276" s="45"/>
      <c r="M276" s="277" t="s">
        <v>1</v>
      </c>
      <c r="N276" s="278" t="s">
        <v>47</v>
      </c>
      <c r="O276" s="279"/>
      <c r="P276" s="280">
        <f>O276*H276</f>
        <v>0</v>
      </c>
      <c r="Q276" s="280">
        <v>0</v>
      </c>
      <c r="R276" s="280">
        <f>Q276*H276</f>
        <v>0</v>
      </c>
      <c r="S276" s="280">
        <v>0</v>
      </c>
      <c r="T276" s="28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138</v>
      </c>
      <c r="AT276" s="232" t="s">
        <v>133</v>
      </c>
      <c r="AU276" s="232" t="s">
        <v>90</v>
      </c>
      <c r="AY276" s="17" t="s">
        <v>131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7" t="s">
        <v>90</v>
      </c>
      <c r="BK276" s="233">
        <f>ROUND(I276*H276,2)</f>
        <v>0</v>
      </c>
      <c r="BL276" s="17" t="s">
        <v>138</v>
      </c>
      <c r="BM276" s="232" t="s">
        <v>677</v>
      </c>
    </row>
    <row r="277" spans="1:31" s="2" customFormat="1" ht="6.95" customHeight="1">
      <c r="A277" s="39"/>
      <c r="B277" s="67"/>
      <c r="C277" s="68"/>
      <c r="D277" s="68"/>
      <c r="E277" s="68"/>
      <c r="F277" s="68"/>
      <c r="G277" s="68"/>
      <c r="H277" s="68"/>
      <c r="I277" s="68"/>
      <c r="J277" s="68"/>
      <c r="K277" s="68"/>
      <c r="L277" s="45"/>
      <c r="M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</sheetData>
  <sheetProtection password="CC35" sheet="1" objects="1" scenarios="1" formatColumns="0" formatRows="0" autoFilter="0"/>
  <autoFilter ref="C121:K27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21</v>
      </c>
    </row>
    <row r="4" spans="2:46" s="1" customFormat="1" ht="24.95" customHeight="1">
      <c r="B4" s="20"/>
      <c r="D4" s="139" t="s">
        <v>98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Sportovní areál Křimice etapa 3a</v>
      </c>
      <c r="F7" s="141"/>
      <c r="G7" s="141"/>
      <c r="H7" s="141"/>
      <c r="L7" s="20"/>
    </row>
    <row r="8" spans="1:31" s="2" customFormat="1" ht="12" customHeight="1">
      <c r="A8" s="39"/>
      <c r="B8" s="45"/>
      <c r="C8" s="39"/>
      <c r="D8" s="141" t="s">
        <v>99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678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19</v>
      </c>
      <c r="G11" s="39"/>
      <c r="H11" s="39"/>
      <c r="I11" s="141" t="s">
        <v>20</v>
      </c>
      <c r="J11" s="144" t="s">
        <v>21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22</v>
      </c>
      <c r="E12" s="39"/>
      <c r="F12" s="144" t="s">
        <v>23</v>
      </c>
      <c r="G12" s="39"/>
      <c r="H12" s="39"/>
      <c r="I12" s="141" t="s">
        <v>24</v>
      </c>
      <c r="J12" s="145" t="str">
        <f>'Rekapitulace stavby'!AN8</f>
        <v>5. 5. 2022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21.8" customHeight="1">
      <c r="A13" s="39"/>
      <c r="B13" s="45"/>
      <c r="C13" s="39"/>
      <c r="D13" s="146" t="s">
        <v>26</v>
      </c>
      <c r="E13" s="39"/>
      <c r="F13" s="147" t="s">
        <v>27</v>
      </c>
      <c r="G13" s="39"/>
      <c r="H13" s="39"/>
      <c r="I13" s="146" t="s">
        <v>28</v>
      </c>
      <c r="J13" s="147" t="s">
        <v>29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30</v>
      </c>
      <c r="E14" s="39"/>
      <c r="F14" s="39"/>
      <c r="G14" s="39"/>
      <c r="H14" s="39"/>
      <c r="I14" s="141" t="s">
        <v>31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32</v>
      </c>
      <c r="F15" s="39"/>
      <c r="G15" s="39"/>
      <c r="H15" s="39"/>
      <c r="I15" s="141" t="s">
        <v>33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34</v>
      </c>
      <c r="E17" s="39"/>
      <c r="F17" s="39"/>
      <c r="G17" s="39"/>
      <c r="H17" s="39"/>
      <c r="I17" s="141" t="s">
        <v>31</v>
      </c>
      <c r="J17" s="33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3" t="str">
        <f>'Rekapitulace stavby'!E14</f>
        <v>Vyplň údaj</v>
      </c>
      <c r="F18" s="144"/>
      <c r="G18" s="144"/>
      <c r="H18" s="144"/>
      <c r="I18" s="141" t="s">
        <v>33</v>
      </c>
      <c r="J18" s="33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36</v>
      </c>
      <c r="E20" s="39"/>
      <c r="F20" s="39"/>
      <c r="G20" s="39"/>
      <c r="H20" s="39"/>
      <c r="I20" s="141" t="s">
        <v>31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37</v>
      </c>
      <c r="F21" s="39"/>
      <c r="G21" s="39"/>
      <c r="H21" s="39"/>
      <c r="I21" s="141" t="s">
        <v>33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39</v>
      </c>
      <c r="E23" s="39"/>
      <c r="F23" s="39"/>
      <c r="G23" s="39"/>
      <c r="H23" s="39"/>
      <c r="I23" s="141" t="s">
        <v>31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37</v>
      </c>
      <c r="F24" s="39"/>
      <c r="G24" s="39"/>
      <c r="H24" s="39"/>
      <c r="I24" s="141" t="s">
        <v>33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40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48"/>
      <c r="B27" s="149"/>
      <c r="C27" s="148"/>
      <c r="D27" s="148"/>
      <c r="E27" s="150" t="s">
        <v>101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42</v>
      </c>
      <c r="E30" s="39"/>
      <c r="F30" s="39"/>
      <c r="G30" s="39"/>
      <c r="H30" s="39"/>
      <c r="I30" s="39"/>
      <c r="J30" s="154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44</v>
      </c>
      <c r="G32" s="39"/>
      <c r="H32" s="39"/>
      <c r="I32" s="155" t="s">
        <v>43</v>
      </c>
      <c r="J32" s="155" t="s">
        <v>45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46</v>
      </c>
      <c r="E33" s="141" t="s">
        <v>47</v>
      </c>
      <c r="F33" s="157">
        <f>ROUND((SUM(BE122:BE144)),2)</f>
        <v>0</v>
      </c>
      <c r="G33" s="39"/>
      <c r="H33" s="39"/>
      <c r="I33" s="158">
        <v>0.21</v>
      </c>
      <c r="J33" s="157">
        <f>ROUND(((SUM(BE122:BE144))*I33),2)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48</v>
      </c>
      <c r="F34" s="157">
        <f>ROUND((SUM(BF122:BF144)),2)</f>
        <v>0</v>
      </c>
      <c r="G34" s="39"/>
      <c r="H34" s="39"/>
      <c r="I34" s="158">
        <v>0.15</v>
      </c>
      <c r="J34" s="157">
        <f>ROUND(((SUM(BF122:BF144))*I34),2)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49</v>
      </c>
      <c r="F35" s="157">
        <f>ROUND((SUM(BG122:BG144)),2)</f>
        <v>0</v>
      </c>
      <c r="G35" s="39"/>
      <c r="H35" s="39"/>
      <c r="I35" s="158">
        <v>0.21</v>
      </c>
      <c r="J35" s="157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50</v>
      </c>
      <c r="F36" s="157">
        <f>ROUND((SUM(BH122:BH144)),2)</f>
        <v>0</v>
      </c>
      <c r="G36" s="39"/>
      <c r="H36" s="39"/>
      <c r="I36" s="158">
        <v>0.15</v>
      </c>
      <c r="J36" s="157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51</v>
      </c>
      <c r="F37" s="157">
        <f>ROUND((SUM(BI122:BI144)),2)</f>
        <v>0</v>
      </c>
      <c r="G37" s="39"/>
      <c r="H37" s="39"/>
      <c r="I37" s="158">
        <v>0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52</v>
      </c>
      <c r="E39" s="161"/>
      <c r="F39" s="161"/>
      <c r="G39" s="162" t="s">
        <v>53</v>
      </c>
      <c r="H39" s="163" t="s">
        <v>54</v>
      </c>
      <c r="I39" s="161"/>
      <c r="J39" s="164">
        <f>SUM(J30:J37)</f>
        <v>0</v>
      </c>
      <c r="K39" s="165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2" customFormat="1" ht="14.4" customHeight="1">
      <c r="B49" s="64"/>
      <c r="D49" s="166" t="s">
        <v>55</v>
      </c>
      <c r="E49" s="167"/>
      <c r="F49" s="167"/>
      <c r="G49" s="166" t="s">
        <v>56</v>
      </c>
      <c r="H49" s="167"/>
      <c r="I49" s="167"/>
      <c r="J49" s="167"/>
      <c r="K49" s="167"/>
      <c r="L49" s="64"/>
    </row>
    <row r="50" spans="2:12" ht="12">
      <c r="B50" s="20"/>
      <c r="L50" s="20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1:31" s="2" customFormat="1" ht="12">
      <c r="A60" s="39"/>
      <c r="B60" s="45"/>
      <c r="C60" s="39"/>
      <c r="D60" s="168" t="s">
        <v>57</v>
      </c>
      <c r="E60" s="169"/>
      <c r="F60" s="170" t="s">
        <v>58</v>
      </c>
      <c r="G60" s="168" t="s">
        <v>57</v>
      </c>
      <c r="H60" s="169"/>
      <c r="I60" s="169"/>
      <c r="J60" s="171" t="s">
        <v>58</v>
      </c>
      <c r="K60" s="169"/>
      <c r="L60" s="64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2:12" ht="12">
      <c r="B61" s="20"/>
      <c r="L61" s="20"/>
    </row>
    <row r="62" spans="2:12" ht="12">
      <c r="B62" s="20"/>
      <c r="L62" s="20"/>
    </row>
    <row r="63" spans="2:12" ht="12">
      <c r="B63" s="20"/>
      <c r="L63" s="20"/>
    </row>
    <row r="64" spans="1:31" s="2" customFormat="1" ht="12">
      <c r="A64" s="39"/>
      <c r="B64" s="45"/>
      <c r="C64" s="39"/>
      <c r="D64" s="166" t="s">
        <v>59</v>
      </c>
      <c r="E64" s="172"/>
      <c r="F64" s="172"/>
      <c r="G64" s="166" t="s">
        <v>60</v>
      </c>
      <c r="H64" s="172"/>
      <c r="I64" s="172"/>
      <c r="J64" s="172"/>
      <c r="K64" s="172"/>
      <c r="L64" s="64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2:12" ht="12">
      <c r="B65" s="20"/>
      <c r="L65" s="20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1:31" s="2" customFormat="1" ht="12">
      <c r="A75" s="39"/>
      <c r="B75" s="45"/>
      <c r="C75" s="39"/>
      <c r="D75" s="168" t="s">
        <v>57</v>
      </c>
      <c r="E75" s="169"/>
      <c r="F75" s="170" t="s">
        <v>58</v>
      </c>
      <c r="G75" s="168" t="s">
        <v>57</v>
      </c>
      <c r="H75" s="169"/>
      <c r="I75" s="169"/>
      <c r="J75" s="171" t="s">
        <v>58</v>
      </c>
      <c r="K75" s="169"/>
      <c r="L75" s="64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4.4" customHeight="1">
      <c r="A76" s="39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175"/>
      <c r="C80" s="176"/>
      <c r="D80" s="176"/>
      <c r="E80" s="176"/>
      <c r="F80" s="176"/>
      <c r="G80" s="176"/>
      <c r="H80" s="176"/>
      <c r="I80" s="176"/>
      <c r="J80" s="176"/>
      <c r="K80" s="176"/>
      <c r="L80" s="6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3" t="s">
        <v>102</v>
      </c>
      <c r="D81" s="41"/>
      <c r="E81" s="41"/>
      <c r="F81" s="41"/>
      <c r="G81" s="41"/>
      <c r="H81" s="41"/>
      <c r="I81" s="41"/>
      <c r="J81" s="41"/>
      <c r="K81" s="4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2" t="s">
        <v>16</v>
      </c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7" t="str">
        <f>E7</f>
        <v>Sportovní areál Křimice etapa 3a</v>
      </c>
      <c r="F84" s="32"/>
      <c r="G84" s="32"/>
      <c r="H84" s="32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2" t="s">
        <v>99</v>
      </c>
      <c r="D85" s="41"/>
      <c r="E85" s="41"/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7" t="str">
        <f>E9</f>
        <v>11122019_f - Sportovní areál Křimice VRN a Ostatní</v>
      </c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2" t="s">
        <v>22</v>
      </c>
      <c r="D88" s="41"/>
      <c r="E88" s="41"/>
      <c r="F88" s="27" t="str">
        <f>F12</f>
        <v xml:space="preserve">Křimice </v>
      </c>
      <c r="G88" s="41"/>
      <c r="H88" s="41"/>
      <c r="I88" s="32" t="s">
        <v>24</v>
      </c>
      <c r="J88" s="80" t="str">
        <f>IF(J12="","",J12)</f>
        <v>5. 5. 2022</v>
      </c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2" t="s">
        <v>30</v>
      </c>
      <c r="D90" s="41"/>
      <c r="E90" s="41"/>
      <c r="F90" s="27" t="str">
        <f>E15</f>
        <v>Střední průmyslová škola dopravní Plzeň</v>
      </c>
      <c r="G90" s="41"/>
      <c r="H90" s="41"/>
      <c r="I90" s="32" t="s">
        <v>36</v>
      </c>
      <c r="J90" s="37" t="str">
        <f>E21</f>
        <v>Labron, s.r.o.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2" t="s">
        <v>34</v>
      </c>
      <c r="D91" s="41"/>
      <c r="E91" s="41"/>
      <c r="F91" s="27" t="str">
        <f>IF(E18="","",E18)</f>
        <v>Vyplň údaj</v>
      </c>
      <c r="G91" s="41"/>
      <c r="H91" s="41"/>
      <c r="I91" s="32" t="s">
        <v>39</v>
      </c>
      <c r="J91" s="37" t="str">
        <f>E24</f>
        <v>Labron,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9.25" customHeight="1">
      <c r="A93" s="39"/>
      <c r="B93" s="40"/>
      <c r="C93" s="178" t="s">
        <v>103</v>
      </c>
      <c r="D93" s="179"/>
      <c r="E93" s="179"/>
      <c r="F93" s="179"/>
      <c r="G93" s="179"/>
      <c r="H93" s="179"/>
      <c r="I93" s="179"/>
      <c r="J93" s="180" t="s">
        <v>104</v>
      </c>
      <c r="K93" s="179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47" s="2" customFormat="1" ht="22.8" customHeight="1">
      <c r="A95" s="39"/>
      <c r="B95" s="40"/>
      <c r="C95" s="181" t="s">
        <v>105</v>
      </c>
      <c r="D95" s="41"/>
      <c r="E95" s="41"/>
      <c r="F95" s="41"/>
      <c r="G95" s="41"/>
      <c r="H95" s="41"/>
      <c r="I95" s="41"/>
      <c r="J95" s="111">
        <f>J122</f>
        <v>0</v>
      </c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U95" s="17" t="s">
        <v>106</v>
      </c>
    </row>
    <row r="96" spans="1:31" s="9" customFormat="1" ht="24.95" customHeight="1">
      <c r="A96" s="9"/>
      <c r="B96" s="182"/>
      <c r="C96" s="183"/>
      <c r="D96" s="184" t="s">
        <v>679</v>
      </c>
      <c r="E96" s="185"/>
      <c r="F96" s="185"/>
      <c r="G96" s="185"/>
      <c r="H96" s="185"/>
      <c r="I96" s="185"/>
      <c r="J96" s="186">
        <f>J123</f>
        <v>0</v>
      </c>
      <c r="K96" s="183"/>
      <c r="L96" s="187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8"/>
      <c r="C97" s="189"/>
      <c r="D97" s="190" t="s">
        <v>680</v>
      </c>
      <c r="E97" s="191"/>
      <c r="F97" s="191"/>
      <c r="G97" s="191"/>
      <c r="H97" s="191"/>
      <c r="I97" s="191"/>
      <c r="J97" s="192">
        <f>J124</f>
        <v>0</v>
      </c>
      <c r="K97" s="189"/>
      <c r="L97" s="19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8"/>
      <c r="C98" s="189"/>
      <c r="D98" s="190" t="s">
        <v>681</v>
      </c>
      <c r="E98" s="191"/>
      <c r="F98" s="191"/>
      <c r="G98" s="191"/>
      <c r="H98" s="191"/>
      <c r="I98" s="191"/>
      <c r="J98" s="192">
        <f>J128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682</v>
      </c>
      <c r="E99" s="191"/>
      <c r="F99" s="191"/>
      <c r="G99" s="191"/>
      <c r="H99" s="191"/>
      <c r="I99" s="191"/>
      <c r="J99" s="192">
        <f>J130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683</v>
      </c>
      <c r="E100" s="191"/>
      <c r="F100" s="191"/>
      <c r="G100" s="191"/>
      <c r="H100" s="191"/>
      <c r="I100" s="191"/>
      <c r="J100" s="192">
        <f>J135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684</v>
      </c>
      <c r="E101" s="191"/>
      <c r="F101" s="191"/>
      <c r="G101" s="191"/>
      <c r="H101" s="191"/>
      <c r="I101" s="191"/>
      <c r="J101" s="192">
        <f>J137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685</v>
      </c>
      <c r="E102" s="191"/>
      <c r="F102" s="191"/>
      <c r="G102" s="191"/>
      <c r="H102" s="191"/>
      <c r="I102" s="191"/>
      <c r="J102" s="192">
        <f>J141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3" t="s">
        <v>116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2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7" t="str">
        <f>E7</f>
        <v>Sportovní areál Křimice etapa 3a</v>
      </c>
      <c r="F112" s="32"/>
      <c r="G112" s="32"/>
      <c r="H112" s="32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2" t="s">
        <v>99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11122019_f - Sportovní areál Křimice VRN a Ostatní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2" t="s">
        <v>22</v>
      </c>
      <c r="D116" s="41"/>
      <c r="E116" s="41"/>
      <c r="F116" s="27" t="str">
        <f>F12</f>
        <v xml:space="preserve">Křimice </v>
      </c>
      <c r="G116" s="41"/>
      <c r="H116" s="41"/>
      <c r="I116" s="32" t="s">
        <v>24</v>
      </c>
      <c r="J116" s="80" t="str">
        <f>IF(J12="","",J12)</f>
        <v>5. 5. 2022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2" t="s">
        <v>30</v>
      </c>
      <c r="D118" s="41"/>
      <c r="E118" s="41"/>
      <c r="F118" s="27" t="str">
        <f>E15</f>
        <v>Střední průmyslová škola dopravní Plzeň</v>
      </c>
      <c r="G118" s="41"/>
      <c r="H118" s="41"/>
      <c r="I118" s="32" t="s">
        <v>36</v>
      </c>
      <c r="J118" s="37" t="str">
        <f>E21</f>
        <v>Labron, s.r.o.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2" t="s">
        <v>34</v>
      </c>
      <c r="D119" s="41"/>
      <c r="E119" s="41"/>
      <c r="F119" s="27" t="str">
        <f>IF(E18="","",E18)</f>
        <v>Vyplň údaj</v>
      </c>
      <c r="G119" s="41"/>
      <c r="H119" s="41"/>
      <c r="I119" s="32" t="s">
        <v>39</v>
      </c>
      <c r="J119" s="37" t="str">
        <f>E24</f>
        <v>Labron, s.r.o.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4"/>
      <c r="B121" s="195"/>
      <c r="C121" s="196" t="s">
        <v>117</v>
      </c>
      <c r="D121" s="197" t="s">
        <v>67</v>
      </c>
      <c r="E121" s="197" t="s">
        <v>63</v>
      </c>
      <c r="F121" s="197" t="s">
        <v>64</v>
      </c>
      <c r="G121" s="197" t="s">
        <v>118</v>
      </c>
      <c r="H121" s="197" t="s">
        <v>119</v>
      </c>
      <c r="I121" s="197" t="s">
        <v>120</v>
      </c>
      <c r="J121" s="197" t="s">
        <v>104</v>
      </c>
      <c r="K121" s="198" t="s">
        <v>121</v>
      </c>
      <c r="L121" s="199"/>
      <c r="M121" s="101" t="s">
        <v>1</v>
      </c>
      <c r="N121" s="102" t="s">
        <v>46</v>
      </c>
      <c r="O121" s="102" t="s">
        <v>122</v>
      </c>
      <c r="P121" s="102" t="s">
        <v>123</v>
      </c>
      <c r="Q121" s="102" t="s">
        <v>124</v>
      </c>
      <c r="R121" s="102" t="s">
        <v>125</v>
      </c>
      <c r="S121" s="102" t="s">
        <v>126</v>
      </c>
      <c r="T121" s="103" t="s">
        <v>127</v>
      </c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</row>
    <row r="122" spans="1:63" s="2" customFormat="1" ht="22.8" customHeight="1">
      <c r="A122" s="39"/>
      <c r="B122" s="40"/>
      <c r="C122" s="108" t="s">
        <v>128</v>
      </c>
      <c r="D122" s="41"/>
      <c r="E122" s="41"/>
      <c r="F122" s="41"/>
      <c r="G122" s="41"/>
      <c r="H122" s="41"/>
      <c r="I122" s="41"/>
      <c r="J122" s="200">
        <f>BK122</f>
        <v>0</v>
      </c>
      <c r="K122" s="41"/>
      <c r="L122" s="45"/>
      <c r="M122" s="104"/>
      <c r="N122" s="201"/>
      <c r="O122" s="105"/>
      <c r="P122" s="202">
        <f>P123</f>
        <v>0</v>
      </c>
      <c r="Q122" s="105"/>
      <c r="R122" s="202">
        <f>R123</f>
        <v>0</v>
      </c>
      <c r="S122" s="105"/>
      <c r="T122" s="203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7" t="s">
        <v>81</v>
      </c>
      <c r="AU122" s="17" t="s">
        <v>106</v>
      </c>
      <c r="BK122" s="204">
        <f>BK123</f>
        <v>0</v>
      </c>
    </row>
    <row r="123" spans="1:63" s="12" customFormat="1" ht="25.9" customHeight="1">
      <c r="A123" s="12"/>
      <c r="B123" s="205"/>
      <c r="C123" s="206"/>
      <c r="D123" s="207" t="s">
        <v>81</v>
      </c>
      <c r="E123" s="208" t="s">
        <v>686</v>
      </c>
      <c r="F123" s="208" t="s">
        <v>687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P124+P128+P130+P135+P137+P141</f>
        <v>0</v>
      </c>
      <c r="Q123" s="213"/>
      <c r="R123" s="214">
        <f>R124+R128+R130+R135+R137+R141</f>
        <v>0</v>
      </c>
      <c r="S123" s="213"/>
      <c r="T123" s="215">
        <f>T124+T128+T130+T135+T137+T141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6" t="s">
        <v>160</v>
      </c>
      <c r="AT123" s="217" t="s">
        <v>81</v>
      </c>
      <c r="AU123" s="217" t="s">
        <v>82</v>
      </c>
      <c r="AY123" s="216" t="s">
        <v>131</v>
      </c>
      <c r="BK123" s="218">
        <f>BK124+BK128+BK130+BK135+BK137+BK141</f>
        <v>0</v>
      </c>
    </row>
    <row r="124" spans="1:63" s="12" customFormat="1" ht="22.8" customHeight="1">
      <c r="A124" s="12"/>
      <c r="B124" s="205"/>
      <c r="C124" s="206"/>
      <c r="D124" s="207" t="s">
        <v>81</v>
      </c>
      <c r="E124" s="219" t="s">
        <v>688</v>
      </c>
      <c r="F124" s="219" t="s">
        <v>689</v>
      </c>
      <c r="G124" s="206"/>
      <c r="H124" s="206"/>
      <c r="I124" s="209"/>
      <c r="J124" s="220">
        <f>BK124</f>
        <v>0</v>
      </c>
      <c r="K124" s="206"/>
      <c r="L124" s="211"/>
      <c r="M124" s="212"/>
      <c r="N124" s="213"/>
      <c r="O124" s="213"/>
      <c r="P124" s="214">
        <f>SUM(P125:P127)</f>
        <v>0</v>
      </c>
      <c r="Q124" s="213"/>
      <c r="R124" s="214">
        <f>SUM(R125:R127)</f>
        <v>0</v>
      </c>
      <c r="S124" s="213"/>
      <c r="T124" s="215">
        <f>SUM(T125:T127)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6" t="s">
        <v>160</v>
      </c>
      <c r="AT124" s="217" t="s">
        <v>81</v>
      </c>
      <c r="AU124" s="217" t="s">
        <v>90</v>
      </c>
      <c r="AY124" s="216" t="s">
        <v>131</v>
      </c>
      <c r="BK124" s="218">
        <f>SUM(BK125:BK127)</f>
        <v>0</v>
      </c>
    </row>
    <row r="125" spans="1:65" s="2" customFormat="1" ht="16.5" customHeight="1">
      <c r="A125" s="39"/>
      <c r="B125" s="40"/>
      <c r="C125" s="221" t="s">
        <v>90</v>
      </c>
      <c r="D125" s="221" t="s">
        <v>133</v>
      </c>
      <c r="E125" s="222" t="s">
        <v>690</v>
      </c>
      <c r="F125" s="223" t="s">
        <v>691</v>
      </c>
      <c r="G125" s="224" t="s">
        <v>563</v>
      </c>
      <c r="H125" s="225">
        <v>1</v>
      </c>
      <c r="I125" s="226"/>
      <c r="J125" s="227">
        <f>ROUND(I125*H125,2)</f>
        <v>0</v>
      </c>
      <c r="K125" s="223" t="s">
        <v>137</v>
      </c>
      <c r="L125" s="45"/>
      <c r="M125" s="228" t="s">
        <v>1</v>
      </c>
      <c r="N125" s="229" t="s">
        <v>47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692</v>
      </c>
      <c r="AT125" s="232" t="s">
        <v>133</v>
      </c>
      <c r="AU125" s="232" t="s">
        <v>21</v>
      </c>
      <c r="AY125" s="17" t="s">
        <v>131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7" t="s">
        <v>90</v>
      </c>
      <c r="BK125" s="233">
        <f>ROUND(I125*H125,2)</f>
        <v>0</v>
      </c>
      <c r="BL125" s="17" t="s">
        <v>692</v>
      </c>
      <c r="BM125" s="232" t="s">
        <v>693</v>
      </c>
    </row>
    <row r="126" spans="1:65" s="2" customFormat="1" ht="16.5" customHeight="1">
      <c r="A126" s="39"/>
      <c r="B126" s="40"/>
      <c r="C126" s="221" t="s">
        <v>21</v>
      </c>
      <c r="D126" s="221" t="s">
        <v>133</v>
      </c>
      <c r="E126" s="222" t="s">
        <v>694</v>
      </c>
      <c r="F126" s="223" t="s">
        <v>695</v>
      </c>
      <c r="G126" s="224" t="s">
        <v>563</v>
      </c>
      <c r="H126" s="225">
        <v>1</v>
      </c>
      <c r="I126" s="226"/>
      <c r="J126" s="227">
        <f>ROUND(I126*H126,2)</f>
        <v>0</v>
      </c>
      <c r="K126" s="223" t="s">
        <v>137</v>
      </c>
      <c r="L126" s="45"/>
      <c r="M126" s="228" t="s">
        <v>1</v>
      </c>
      <c r="N126" s="229" t="s">
        <v>47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692</v>
      </c>
      <c r="AT126" s="232" t="s">
        <v>133</v>
      </c>
      <c r="AU126" s="232" t="s">
        <v>21</v>
      </c>
      <c r="AY126" s="17" t="s">
        <v>131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7" t="s">
        <v>90</v>
      </c>
      <c r="BK126" s="233">
        <f>ROUND(I126*H126,2)</f>
        <v>0</v>
      </c>
      <c r="BL126" s="17" t="s">
        <v>692</v>
      </c>
      <c r="BM126" s="232" t="s">
        <v>696</v>
      </c>
    </row>
    <row r="127" spans="1:65" s="2" customFormat="1" ht="16.5" customHeight="1">
      <c r="A127" s="39"/>
      <c r="B127" s="40"/>
      <c r="C127" s="221" t="s">
        <v>149</v>
      </c>
      <c r="D127" s="221" t="s">
        <v>133</v>
      </c>
      <c r="E127" s="222" t="s">
        <v>697</v>
      </c>
      <c r="F127" s="223" t="s">
        <v>698</v>
      </c>
      <c r="G127" s="224" t="s">
        <v>563</v>
      </c>
      <c r="H127" s="225">
        <v>1</v>
      </c>
      <c r="I127" s="226"/>
      <c r="J127" s="227">
        <f>ROUND(I127*H127,2)</f>
        <v>0</v>
      </c>
      <c r="K127" s="223" t="s">
        <v>137</v>
      </c>
      <c r="L127" s="45"/>
      <c r="M127" s="228" t="s">
        <v>1</v>
      </c>
      <c r="N127" s="229" t="s">
        <v>47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692</v>
      </c>
      <c r="AT127" s="232" t="s">
        <v>133</v>
      </c>
      <c r="AU127" s="232" t="s">
        <v>21</v>
      </c>
      <c r="AY127" s="17" t="s">
        <v>131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7" t="s">
        <v>90</v>
      </c>
      <c r="BK127" s="233">
        <f>ROUND(I127*H127,2)</f>
        <v>0</v>
      </c>
      <c r="BL127" s="17" t="s">
        <v>692</v>
      </c>
      <c r="BM127" s="232" t="s">
        <v>699</v>
      </c>
    </row>
    <row r="128" spans="1:63" s="12" customFormat="1" ht="22.8" customHeight="1">
      <c r="A128" s="12"/>
      <c r="B128" s="205"/>
      <c r="C128" s="206"/>
      <c r="D128" s="207" t="s">
        <v>81</v>
      </c>
      <c r="E128" s="219" t="s">
        <v>700</v>
      </c>
      <c r="F128" s="219" t="s">
        <v>701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P129</f>
        <v>0</v>
      </c>
      <c r="Q128" s="213"/>
      <c r="R128" s="214">
        <f>R129</f>
        <v>0</v>
      </c>
      <c r="S128" s="213"/>
      <c r="T128" s="215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6" t="s">
        <v>160</v>
      </c>
      <c r="AT128" s="217" t="s">
        <v>81</v>
      </c>
      <c r="AU128" s="217" t="s">
        <v>90</v>
      </c>
      <c r="AY128" s="216" t="s">
        <v>131</v>
      </c>
      <c r="BK128" s="218">
        <f>BK129</f>
        <v>0</v>
      </c>
    </row>
    <row r="129" spans="1:65" s="2" customFormat="1" ht="16.5" customHeight="1">
      <c r="A129" s="39"/>
      <c r="B129" s="40"/>
      <c r="C129" s="221" t="s">
        <v>138</v>
      </c>
      <c r="D129" s="221" t="s">
        <v>133</v>
      </c>
      <c r="E129" s="222" t="s">
        <v>702</v>
      </c>
      <c r="F129" s="223" t="s">
        <v>701</v>
      </c>
      <c r="G129" s="224" t="s">
        <v>563</v>
      </c>
      <c r="H129" s="225">
        <v>1</v>
      </c>
      <c r="I129" s="226"/>
      <c r="J129" s="227">
        <f>ROUND(I129*H129,2)</f>
        <v>0</v>
      </c>
      <c r="K129" s="223" t="s">
        <v>137</v>
      </c>
      <c r="L129" s="45"/>
      <c r="M129" s="228" t="s">
        <v>1</v>
      </c>
      <c r="N129" s="229" t="s">
        <v>47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692</v>
      </c>
      <c r="AT129" s="232" t="s">
        <v>133</v>
      </c>
      <c r="AU129" s="232" t="s">
        <v>21</v>
      </c>
      <c r="AY129" s="17" t="s">
        <v>131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7" t="s">
        <v>90</v>
      </c>
      <c r="BK129" s="233">
        <f>ROUND(I129*H129,2)</f>
        <v>0</v>
      </c>
      <c r="BL129" s="17" t="s">
        <v>692</v>
      </c>
      <c r="BM129" s="232" t="s">
        <v>703</v>
      </c>
    </row>
    <row r="130" spans="1:63" s="12" customFormat="1" ht="22.8" customHeight="1">
      <c r="A130" s="12"/>
      <c r="B130" s="205"/>
      <c r="C130" s="206"/>
      <c r="D130" s="207" t="s">
        <v>81</v>
      </c>
      <c r="E130" s="219" t="s">
        <v>704</v>
      </c>
      <c r="F130" s="219" t="s">
        <v>705</v>
      </c>
      <c r="G130" s="206"/>
      <c r="H130" s="206"/>
      <c r="I130" s="209"/>
      <c r="J130" s="220">
        <f>BK130</f>
        <v>0</v>
      </c>
      <c r="K130" s="206"/>
      <c r="L130" s="211"/>
      <c r="M130" s="212"/>
      <c r="N130" s="213"/>
      <c r="O130" s="213"/>
      <c r="P130" s="214">
        <f>SUM(P131:P134)</f>
        <v>0</v>
      </c>
      <c r="Q130" s="213"/>
      <c r="R130" s="214">
        <f>SUM(R131:R134)</f>
        <v>0</v>
      </c>
      <c r="S130" s="213"/>
      <c r="T130" s="215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6" t="s">
        <v>160</v>
      </c>
      <c r="AT130" s="217" t="s">
        <v>81</v>
      </c>
      <c r="AU130" s="217" t="s">
        <v>90</v>
      </c>
      <c r="AY130" s="216" t="s">
        <v>131</v>
      </c>
      <c r="BK130" s="218">
        <f>SUM(BK131:BK134)</f>
        <v>0</v>
      </c>
    </row>
    <row r="131" spans="1:65" s="2" customFormat="1" ht="16.5" customHeight="1">
      <c r="A131" s="39"/>
      <c r="B131" s="40"/>
      <c r="C131" s="221" t="s">
        <v>160</v>
      </c>
      <c r="D131" s="221" t="s">
        <v>133</v>
      </c>
      <c r="E131" s="222" t="s">
        <v>706</v>
      </c>
      <c r="F131" s="223" t="s">
        <v>705</v>
      </c>
      <c r="G131" s="224" t="s">
        <v>563</v>
      </c>
      <c r="H131" s="225">
        <v>1</v>
      </c>
      <c r="I131" s="226"/>
      <c r="J131" s="227">
        <f>ROUND(I131*H131,2)</f>
        <v>0</v>
      </c>
      <c r="K131" s="223" t="s">
        <v>137</v>
      </c>
      <c r="L131" s="45"/>
      <c r="M131" s="228" t="s">
        <v>1</v>
      </c>
      <c r="N131" s="229" t="s">
        <v>47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692</v>
      </c>
      <c r="AT131" s="232" t="s">
        <v>133</v>
      </c>
      <c r="AU131" s="232" t="s">
        <v>21</v>
      </c>
      <c r="AY131" s="17" t="s">
        <v>131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7" t="s">
        <v>90</v>
      </c>
      <c r="BK131" s="233">
        <f>ROUND(I131*H131,2)</f>
        <v>0</v>
      </c>
      <c r="BL131" s="17" t="s">
        <v>692</v>
      </c>
      <c r="BM131" s="232" t="s">
        <v>707</v>
      </c>
    </row>
    <row r="132" spans="1:51" s="13" customFormat="1" ht="12">
      <c r="A132" s="13"/>
      <c r="B132" s="244"/>
      <c r="C132" s="245"/>
      <c r="D132" s="246" t="s">
        <v>146</v>
      </c>
      <c r="E132" s="247" t="s">
        <v>1</v>
      </c>
      <c r="F132" s="248" t="s">
        <v>90</v>
      </c>
      <c r="G132" s="245"/>
      <c r="H132" s="249">
        <v>1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146</v>
      </c>
      <c r="AU132" s="255" t="s">
        <v>21</v>
      </c>
      <c r="AV132" s="13" t="s">
        <v>21</v>
      </c>
      <c r="AW132" s="13" t="s">
        <v>38</v>
      </c>
      <c r="AX132" s="13" t="s">
        <v>82</v>
      </c>
      <c r="AY132" s="255" t="s">
        <v>131</v>
      </c>
    </row>
    <row r="133" spans="1:51" s="14" customFormat="1" ht="12">
      <c r="A133" s="14"/>
      <c r="B133" s="256"/>
      <c r="C133" s="257"/>
      <c r="D133" s="246" t="s">
        <v>146</v>
      </c>
      <c r="E133" s="258" t="s">
        <v>1</v>
      </c>
      <c r="F133" s="259" t="s">
        <v>148</v>
      </c>
      <c r="G133" s="257"/>
      <c r="H133" s="260">
        <v>1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6" t="s">
        <v>146</v>
      </c>
      <c r="AU133" s="266" t="s">
        <v>21</v>
      </c>
      <c r="AV133" s="14" t="s">
        <v>138</v>
      </c>
      <c r="AW133" s="14" t="s">
        <v>38</v>
      </c>
      <c r="AX133" s="14" t="s">
        <v>90</v>
      </c>
      <c r="AY133" s="266" t="s">
        <v>131</v>
      </c>
    </row>
    <row r="134" spans="1:65" s="2" customFormat="1" ht="16.5" customHeight="1">
      <c r="A134" s="39"/>
      <c r="B134" s="40"/>
      <c r="C134" s="221" t="s">
        <v>166</v>
      </c>
      <c r="D134" s="221" t="s">
        <v>133</v>
      </c>
      <c r="E134" s="222" t="s">
        <v>708</v>
      </c>
      <c r="F134" s="223" t="s">
        <v>709</v>
      </c>
      <c r="G134" s="224" t="s">
        <v>563</v>
      </c>
      <c r="H134" s="225">
        <v>1</v>
      </c>
      <c r="I134" s="226"/>
      <c r="J134" s="227">
        <f>ROUND(I134*H134,2)</f>
        <v>0</v>
      </c>
      <c r="K134" s="223" t="s">
        <v>137</v>
      </c>
      <c r="L134" s="45"/>
      <c r="M134" s="228" t="s">
        <v>1</v>
      </c>
      <c r="N134" s="229" t="s">
        <v>47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692</v>
      </c>
      <c r="AT134" s="232" t="s">
        <v>133</v>
      </c>
      <c r="AU134" s="232" t="s">
        <v>21</v>
      </c>
      <c r="AY134" s="17" t="s">
        <v>131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7" t="s">
        <v>90</v>
      </c>
      <c r="BK134" s="233">
        <f>ROUND(I134*H134,2)</f>
        <v>0</v>
      </c>
      <c r="BL134" s="17" t="s">
        <v>692</v>
      </c>
      <c r="BM134" s="232" t="s">
        <v>710</v>
      </c>
    </row>
    <row r="135" spans="1:63" s="12" customFormat="1" ht="22.8" customHeight="1">
      <c r="A135" s="12"/>
      <c r="B135" s="205"/>
      <c r="C135" s="206"/>
      <c r="D135" s="207" t="s">
        <v>81</v>
      </c>
      <c r="E135" s="219" t="s">
        <v>711</v>
      </c>
      <c r="F135" s="219" t="s">
        <v>712</v>
      </c>
      <c r="G135" s="206"/>
      <c r="H135" s="206"/>
      <c r="I135" s="209"/>
      <c r="J135" s="220">
        <f>BK135</f>
        <v>0</v>
      </c>
      <c r="K135" s="206"/>
      <c r="L135" s="211"/>
      <c r="M135" s="212"/>
      <c r="N135" s="213"/>
      <c r="O135" s="213"/>
      <c r="P135" s="214">
        <f>P136</f>
        <v>0</v>
      </c>
      <c r="Q135" s="213"/>
      <c r="R135" s="214">
        <f>R136</f>
        <v>0</v>
      </c>
      <c r="S135" s="213"/>
      <c r="T135" s="215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6" t="s">
        <v>160</v>
      </c>
      <c r="AT135" s="217" t="s">
        <v>81</v>
      </c>
      <c r="AU135" s="217" t="s">
        <v>90</v>
      </c>
      <c r="AY135" s="216" t="s">
        <v>131</v>
      </c>
      <c r="BK135" s="218">
        <f>BK136</f>
        <v>0</v>
      </c>
    </row>
    <row r="136" spans="1:65" s="2" customFormat="1" ht="16.5" customHeight="1">
      <c r="A136" s="39"/>
      <c r="B136" s="40"/>
      <c r="C136" s="221" t="s">
        <v>171</v>
      </c>
      <c r="D136" s="221" t="s">
        <v>133</v>
      </c>
      <c r="E136" s="222" t="s">
        <v>713</v>
      </c>
      <c r="F136" s="223" t="s">
        <v>712</v>
      </c>
      <c r="G136" s="224" t="s">
        <v>563</v>
      </c>
      <c r="H136" s="225">
        <v>1</v>
      </c>
      <c r="I136" s="226"/>
      <c r="J136" s="227">
        <f>ROUND(I136*H136,2)</f>
        <v>0</v>
      </c>
      <c r="K136" s="223" t="s">
        <v>137</v>
      </c>
      <c r="L136" s="45"/>
      <c r="M136" s="228" t="s">
        <v>1</v>
      </c>
      <c r="N136" s="229" t="s">
        <v>47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692</v>
      </c>
      <c r="AT136" s="232" t="s">
        <v>133</v>
      </c>
      <c r="AU136" s="232" t="s">
        <v>21</v>
      </c>
      <c r="AY136" s="17" t="s">
        <v>131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7" t="s">
        <v>90</v>
      </c>
      <c r="BK136" s="233">
        <f>ROUND(I136*H136,2)</f>
        <v>0</v>
      </c>
      <c r="BL136" s="17" t="s">
        <v>692</v>
      </c>
      <c r="BM136" s="232" t="s">
        <v>714</v>
      </c>
    </row>
    <row r="137" spans="1:63" s="12" customFormat="1" ht="22.8" customHeight="1">
      <c r="A137" s="12"/>
      <c r="B137" s="205"/>
      <c r="C137" s="206"/>
      <c r="D137" s="207" t="s">
        <v>81</v>
      </c>
      <c r="E137" s="219" t="s">
        <v>715</v>
      </c>
      <c r="F137" s="219" t="s">
        <v>716</v>
      </c>
      <c r="G137" s="206"/>
      <c r="H137" s="206"/>
      <c r="I137" s="209"/>
      <c r="J137" s="220">
        <f>BK137</f>
        <v>0</v>
      </c>
      <c r="K137" s="206"/>
      <c r="L137" s="211"/>
      <c r="M137" s="212"/>
      <c r="N137" s="213"/>
      <c r="O137" s="213"/>
      <c r="P137" s="214">
        <f>SUM(P138:P140)</f>
        <v>0</v>
      </c>
      <c r="Q137" s="213"/>
      <c r="R137" s="214">
        <f>SUM(R138:R140)</f>
        <v>0</v>
      </c>
      <c r="S137" s="213"/>
      <c r="T137" s="215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6" t="s">
        <v>160</v>
      </c>
      <c r="AT137" s="217" t="s">
        <v>81</v>
      </c>
      <c r="AU137" s="217" t="s">
        <v>90</v>
      </c>
      <c r="AY137" s="216" t="s">
        <v>131</v>
      </c>
      <c r="BK137" s="218">
        <f>SUM(BK138:BK140)</f>
        <v>0</v>
      </c>
    </row>
    <row r="138" spans="1:65" s="2" customFormat="1" ht="16.5" customHeight="1">
      <c r="A138" s="39"/>
      <c r="B138" s="40"/>
      <c r="C138" s="221" t="s">
        <v>144</v>
      </c>
      <c r="D138" s="221" t="s">
        <v>133</v>
      </c>
      <c r="E138" s="222" t="s">
        <v>717</v>
      </c>
      <c r="F138" s="223" t="s">
        <v>718</v>
      </c>
      <c r="G138" s="224" t="s">
        <v>563</v>
      </c>
      <c r="H138" s="225">
        <v>1</v>
      </c>
      <c r="I138" s="226"/>
      <c r="J138" s="227">
        <f>ROUND(I138*H138,2)</f>
        <v>0</v>
      </c>
      <c r="K138" s="223" t="s">
        <v>137</v>
      </c>
      <c r="L138" s="45"/>
      <c r="M138" s="228" t="s">
        <v>1</v>
      </c>
      <c r="N138" s="229" t="s">
        <v>47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692</v>
      </c>
      <c r="AT138" s="232" t="s">
        <v>133</v>
      </c>
      <c r="AU138" s="232" t="s">
        <v>21</v>
      </c>
      <c r="AY138" s="17" t="s">
        <v>131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7" t="s">
        <v>90</v>
      </c>
      <c r="BK138" s="233">
        <f>ROUND(I138*H138,2)</f>
        <v>0</v>
      </c>
      <c r="BL138" s="17" t="s">
        <v>692</v>
      </c>
      <c r="BM138" s="232" t="s">
        <v>719</v>
      </c>
    </row>
    <row r="139" spans="1:51" s="13" customFormat="1" ht="12">
      <c r="A139" s="13"/>
      <c r="B139" s="244"/>
      <c r="C139" s="245"/>
      <c r="D139" s="246" t="s">
        <v>146</v>
      </c>
      <c r="E139" s="247" t="s">
        <v>1</v>
      </c>
      <c r="F139" s="248" t="s">
        <v>90</v>
      </c>
      <c r="G139" s="245"/>
      <c r="H139" s="249">
        <v>1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146</v>
      </c>
      <c r="AU139" s="255" t="s">
        <v>21</v>
      </c>
      <c r="AV139" s="13" t="s">
        <v>21</v>
      </c>
      <c r="AW139" s="13" t="s">
        <v>38</v>
      </c>
      <c r="AX139" s="13" t="s">
        <v>82</v>
      </c>
      <c r="AY139" s="255" t="s">
        <v>131</v>
      </c>
    </row>
    <row r="140" spans="1:51" s="14" customFormat="1" ht="12">
      <c r="A140" s="14"/>
      <c r="B140" s="256"/>
      <c r="C140" s="257"/>
      <c r="D140" s="246" t="s">
        <v>146</v>
      </c>
      <c r="E140" s="258" t="s">
        <v>1</v>
      </c>
      <c r="F140" s="259" t="s">
        <v>148</v>
      </c>
      <c r="G140" s="257"/>
      <c r="H140" s="260">
        <v>1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146</v>
      </c>
      <c r="AU140" s="266" t="s">
        <v>21</v>
      </c>
      <c r="AV140" s="14" t="s">
        <v>138</v>
      </c>
      <c r="AW140" s="14" t="s">
        <v>38</v>
      </c>
      <c r="AX140" s="14" t="s">
        <v>90</v>
      </c>
      <c r="AY140" s="266" t="s">
        <v>131</v>
      </c>
    </row>
    <row r="141" spans="1:63" s="12" customFormat="1" ht="22.8" customHeight="1">
      <c r="A141" s="12"/>
      <c r="B141" s="205"/>
      <c r="C141" s="206"/>
      <c r="D141" s="207" t="s">
        <v>81</v>
      </c>
      <c r="E141" s="219" t="s">
        <v>720</v>
      </c>
      <c r="F141" s="219" t="s">
        <v>721</v>
      </c>
      <c r="G141" s="206"/>
      <c r="H141" s="206"/>
      <c r="I141" s="209"/>
      <c r="J141" s="220">
        <f>BK141</f>
        <v>0</v>
      </c>
      <c r="K141" s="206"/>
      <c r="L141" s="211"/>
      <c r="M141" s="212"/>
      <c r="N141" s="213"/>
      <c r="O141" s="213"/>
      <c r="P141" s="214">
        <f>SUM(P142:P144)</f>
        <v>0</v>
      </c>
      <c r="Q141" s="213"/>
      <c r="R141" s="214">
        <f>SUM(R142:R144)</f>
        <v>0</v>
      </c>
      <c r="S141" s="213"/>
      <c r="T141" s="215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6" t="s">
        <v>160</v>
      </c>
      <c r="AT141" s="217" t="s">
        <v>81</v>
      </c>
      <c r="AU141" s="217" t="s">
        <v>90</v>
      </c>
      <c r="AY141" s="216" t="s">
        <v>131</v>
      </c>
      <c r="BK141" s="218">
        <f>SUM(BK142:BK144)</f>
        <v>0</v>
      </c>
    </row>
    <row r="142" spans="1:65" s="2" customFormat="1" ht="16.5" customHeight="1">
      <c r="A142" s="39"/>
      <c r="B142" s="40"/>
      <c r="C142" s="221" t="s">
        <v>178</v>
      </c>
      <c r="D142" s="221" t="s">
        <v>133</v>
      </c>
      <c r="E142" s="222" t="s">
        <v>722</v>
      </c>
      <c r="F142" s="223" t="s">
        <v>721</v>
      </c>
      <c r="G142" s="224" t="s">
        <v>563</v>
      </c>
      <c r="H142" s="225">
        <v>1</v>
      </c>
      <c r="I142" s="226"/>
      <c r="J142" s="227">
        <f>ROUND(I142*H142,2)</f>
        <v>0</v>
      </c>
      <c r="K142" s="223" t="s">
        <v>137</v>
      </c>
      <c r="L142" s="45"/>
      <c r="M142" s="228" t="s">
        <v>1</v>
      </c>
      <c r="N142" s="229" t="s">
        <v>47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692</v>
      </c>
      <c r="AT142" s="232" t="s">
        <v>133</v>
      </c>
      <c r="AU142" s="232" t="s">
        <v>21</v>
      </c>
      <c r="AY142" s="17" t="s">
        <v>131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7" t="s">
        <v>90</v>
      </c>
      <c r="BK142" s="233">
        <f>ROUND(I142*H142,2)</f>
        <v>0</v>
      </c>
      <c r="BL142" s="17" t="s">
        <v>692</v>
      </c>
      <c r="BM142" s="232" t="s">
        <v>723</v>
      </c>
    </row>
    <row r="143" spans="1:51" s="13" customFormat="1" ht="12">
      <c r="A143" s="13"/>
      <c r="B143" s="244"/>
      <c r="C143" s="245"/>
      <c r="D143" s="246" t="s">
        <v>146</v>
      </c>
      <c r="E143" s="247" t="s">
        <v>1</v>
      </c>
      <c r="F143" s="248" t="s">
        <v>90</v>
      </c>
      <c r="G143" s="245"/>
      <c r="H143" s="249">
        <v>1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146</v>
      </c>
      <c r="AU143" s="255" t="s">
        <v>21</v>
      </c>
      <c r="AV143" s="13" t="s">
        <v>21</v>
      </c>
      <c r="AW143" s="13" t="s">
        <v>38</v>
      </c>
      <c r="AX143" s="13" t="s">
        <v>82</v>
      </c>
      <c r="AY143" s="255" t="s">
        <v>131</v>
      </c>
    </row>
    <row r="144" spans="1:51" s="14" customFormat="1" ht="12">
      <c r="A144" s="14"/>
      <c r="B144" s="256"/>
      <c r="C144" s="257"/>
      <c r="D144" s="246" t="s">
        <v>146</v>
      </c>
      <c r="E144" s="258" t="s">
        <v>1</v>
      </c>
      <c r="F144" s="259" t="s">
        <v>148</v>
      </c>
      <c r="G144" s="257"/>
      <c r="H144" s="260">
        <v>1</v>
      </c>
      <c r="I144" s="261"/>
      <c r="J144" s="257"/>
      <c r="K144" s="257"/>
      <c r="L144" s="262"/>
      <c r="M144" s="286"/>
      <c r="N144" s="287"/>
      <c r="O144" s="287"/>
      <c r="P144" s="287"/>
      <c r="Q144" s="287"/>
      <c r="R144" s="287"/>
      <c r="S144" s="287"/>
      <c r="T144" s="28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146</v>
      </c>
      <c r="AU144" s="266" t="s">
        <v>21</v>
      </c>
      <c r="AV144" s="14" t="s">
        <v>138</v>
      </c>
      <c r="AW144" s="14" t="s">
        <v>38</v>
      </c>
      <c r="AX144" s="14" t="s">
        <v>90</v>
      </c>
      <c r="AY144" s="266" t="s">
        <v>131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1:K144"/>
  <mergeCells count="9">
    <mergeCell ref="E7:H7"/>
    <mergeCell ref="E9:H9"/>
    <mergeCell ref="E18:H18"/>
    <mergeCell ref="E27:H27"/>
    <mergeCell ref="E84:H84"/>
    <mergeCell ref="E86:H86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Burda</dc:creator>
  <cp:keywords/>
  <dc:description/>
  <cp:lastModifiedBy>Marek Burda</cp:lastModifiedBy>
  <dcterms:created xsi:type="dcterms:W3CDTF">2022-05-11T08:04:05Z</dcterms:created>
  <dcterms:modified xsi:type="dcterms:W3CDTF">2022-05-11T08:04:10Z</dcterms:modified>
  <cp:category/>
  <cp:version/>
  <cp:contentType/>
  <cp:contentStatus/>
</cp:coreProperties>
</file>