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_dedecek\Desktop\URS_TISK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01 - Zařízení staveniště" sheetId="3" r:id="rId3"/>
    <sheet name="02 - Dešťová kanalizace" sheetId="4" r:id="rId4"/>
    <sheet name="03 - Venkovní osvětlení" sheetId="5" r:id="rId5"/>
    <sheet name="04 - Zpevněné plochy a ko..." sheetId="6" r:id="rId6"/>
    <sheet name="05 - Sadové úpravy" sheetId="7" r:id="rId7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'00 - Vedlejší a ostatní n...'!$C$122:$K$132</definedName>
    <definedName name="_xlnm.Print_Area" localSheetId="1">'00 - Vedlejší a ostatní n...'!$C$4:$J$41,'00 - Vedlejší a ostatní n...'!$C$50:$J$76,'00 - Vedlejší a ostatní n...'!$C$82:$J$102,'00 - Vedlejší a ostatní n...'!$C$108:$K$132</definedName>
    <definedName name="_xlnm.Print_Titles" localSheetId="1">'00 - Vedlejší a ostatní n...'!$122:$122</definedName>
    <definedName name="_xlnm._FilterDatabase" localSheetId="2" hidden="1">'01 - Zařízení staveniště'!$C$121:$K$126</definedName>
    <definedName name="_xlnm.Print_Area" localSheetId="2">'01 - Zařízení staveniště'!$C$4:$J$41,'01 - Zařízení staveniště'!$C$50:$J$76,'01 - Zařízení staveniště'!$C$82:$J$101,'01 - Zařízení staveniště'!$C$107:$K$126</definedName>
    <definedName name="_xlnm.Print_Titles" localSheetId="2">'01 - Zařízení staveniště'!$121:$121</definedName>
    <definedName name="_xlnm._FilterDatabase" localSheetId="3" hidden="1">'02 - Dešťová kanalizace'!$C$123:$K$146</definedName>
    <definedName name="_xlnm.Print_Area" localSheetId="3">'02 - Dešťová kanalizace'!$C$4:$J$41,'02 - Dešťová kanalizace'!$C$50:$J$76,'02 - Dešťová kanalizace'!$C$82:$J$103,'02 - Dešťová kanalizace'!$C$109:$K$146</definedName>
    <definedName name="_xlnm.Print_Titles" localSheetId="3">'02 - Dešťová kanalizace'!$123:$123</definedName>
    <definedName name="_xlnm._FilterDatabase" localSheetId="4" hidden="1">'03 - Venkovní osvětlení'!$C$126:$K$260</definedName>
    <definedName name="_xlnm.Print_Area" localSheetId="4">'03 - Venkovní osvětlení'!$C$4:$J$41,'03 - Venkovní osvětlení'!$C$50:$J$76,'03 - Venkovní osvětlení'!$C$82:$J$106,'03 - Venkovní osvětlení'!$C$112:$K$260</definedName>
    <definedName name="_xlnm.Print_Titles" localSheetId="4">'03 - Venkovní osvětlení'!$126:$126</definedName>
    <definedName name="_xlnm._FilterDatabase" localSheetId="5" hidden="1">'04 - Zpevněné plochy a ko...'!$C$125:$K$311</definedName>
    <definedName name="_xlnm.Print_Area" localSheetId="5">'04 - Zpevněné plochy a ko...'!$C$4:$J$41,'04 - Zpevněné plochy a ko...'!$C$50:$J$76,'04 - Zpevněné plochy a ko...'!$C$82:$J$105,'04 - Zpevněné plochy a ko...'!$C$111:$K$311</definedName>
    <definedName name="_xlnm.Print_Titles" localSheetId="5">'04 - Zpevněné plochy a ko...'!$125:$125</definedName>
    <definedName name="_xlnm._FilterDatabase" localSheetId="6" hidden="1">'05 - Sadové úpravy'!$C$122:$K$235</definedName>
    <definedName name="_xlnm.Print_Area" localSheetId="6">'05 - Sadové úpravy'!$C$4:$J$41,'05 - Sadové úpravy'!$C$50:$J$76,'05 - Sadové úpravy'!$C$82:$J$102,'05 - Sadové úpravy'!$C$108:$K$235</definedName>
    <definedName name="_xlnm.Print_Titles" localSheetId="6">'05 - Sadové úpravy'!$122:$122</definedName>
  </definedNames>
  <calcPr/>
</workbook>
</file>

<file path=xl/calcChain.xml><?xml version="1.0" encoding="utf-8"?>
<calcChain xmlns="http://schemas.openxmlformats.org/spreadsheetml/2006/main">
  <c i="7" l="1" r="J39"/>
  <c r="J38"/>
  <c i="1" r="AY106"/>
  <c i="7" r="J37"/>
  <c i="1" r="AX106"/>
  <c i="7" r="BI234"/>
  <c r="BH234"/>
  <c r="BG234"/>
  <c r="BF234"/>
  <c r="T234"/>
  <c r="T233"/>
  <c r="R234"/>
  <c r="R233"/>
  <c r="P234"/>
  <c r="P233"/>
  <c r="BI230"/>
  <c r="BH230"/>
  <c r="BG230"/>
  <c r="BF230"/>
  <c r="T230"/>
  <c r="R230"/>
  <c r="P230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94"/>
  <c r="J25"/>
  <c r="J20"/>
  <c r="E20"/>
  <c r="F120"/>
  <c r="J19"/>
  <c r="J14"/>
  <c r="J117"/>
  <c r="E7"/>
  <c r="E111"/>
  <c i="6" r="J39"/>
  <c r="J38"/>
  <c i="1" r="AY104"/>
  <c i="6" r="J37"/>
  <c i="1" r="AX104"/>
  <c i="6" r="BI310"/>
  <c r="BH310"/>
  <c r="BG310"/>
  <c r="BF310"/>
  <c r="T310"/>
  <c r="T309"/>
  <c r="R310"/>
  <c r="R309"/>
  <c r="P310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6"/>
  <c r="BH236"/>
  <c r="BG236"/>
  <c r="BF236"/>
  <c r="T236"/>
  <c r="R236"/>
  <c r="P236"/>
  <c r="BI231"/>
  <c r="BH231"/>
  <c r="BG231"/>
  <c r="BF231"/>
  <c r="T231"/>
  <c r="R231"/>
  <c r="P231"/>
  <c r="BI223"/>
  <c r="BH223"/>
  <c r="BG223"/>
  <c r="BF223"/>
  <c r="T223"/>
  <c r="R223"/>
  <c r="P223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3"/>
  <c r="BH173"/>
  <c r="BG173"/>
  <c r="BF173"/>
  <c r="T173"/>
  <c r="R173"/>
  <c r="P173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123"/>
  <c r="J19"/>
  <c r="J14"/>
  <c r="J120"/>
  <c r="E7"/>
  <c r="E85"/>
  <c i="5" r="J39"/>
  <c r="J38"/>
  <c i="1" r="AY102"/>
  <c i="5" r="J37"/>
  <c i="1" r="AX102"/>
  <c i="5"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J123"/>
  <c r="F123"/>
  <c r="F121"/>
  <c r="E119"/>
  <c r="J93"/>
  <c r="F93"/>
  <c r="F91"/>
  <c r="E89"/>
  <c r="J26"/>
  <c r="E26"/>
  <c r="J124"/>
  <c r="J25"/>
  <c r="J20"/>
  <c r="E20"/>
  <c r="F124"/>
  <c r="J19"/>
  <c r="J14"/>
  <c r="J91"/>
  <c r="E7"/>
  <c r="E115"/>
  <c i="4" r="J39"/>
  <c r="J38"/>
  <c i="1" r="AY100"/>
  <c i="4" r="J37"/>
  <c i="1" r="AX100"/>
  <c i="4" r="BI145"/>
  <c r="BH145"/>
  <c r="BG145"/>
  <c r="BF145"/>
  <c r="T145"/>
  <c r="T144"/>
  <c r="R145"/>
  <c r="R144"/>
  <c r="P145"/>
  <c r="P144"/>
  <c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3"/>
  <c r="F93"/>
  <c r="F91"/>
  <c r="E89"/>
  <c r="J26"/>
  <c r="E26"/>
  <c r="J121"/>
  <c r="J25"/>
  <c r="J20"/>
  <c r="E20"/>
  <c r="F94"/>
  <c r="J19"/>
  <c r="J14"/>
  <c r="J118"/>
  <c r="E7"/>
  <c r="E112"/>
  <c i="3" r="J39"/>
  <c r="J38"/>
  <c i="1" r="AY98"/>
  <c i="3" r="J37"/>
  <c i="1" r="AX98"/>
  <c i="3" r="BI125"/>
  <c r="BH125"/>
  <c r="BG125"/>
  <c r="BF125"/>
  <c r="T125"/>
  <c r="T124"/>
  <c r="T123"/>
  <c r="T122"/>
  <c r="R125"/>
  <c r="R124"/>
  <c r="R123"/>
  <c r="R122"/>
  <c r="P125"/>
  <c r="P124"/>
  <c r="P123"/>
  <c r="P122"/>
  <c i="1" r="AU98"/>
  <c i="3" r="J118"/>
  <c r="F118"/>
  <c r="F116"/>
  <c r="E114"/>
  <c r="J93"/>
  <c r="F93"/>
  <c r="F91"/>
  <c r="E89"/>
  <c r="J26"/>
  <c r="E26"/>
  <c r="J119"/>
  <c r="J25"/>
  <c r="J20"/>
  <c r="E20"/>
  <c r="F119"/>
  <c r="J19"/>
  <c r="J14"/>
  <c r="J116"/>
  <c r="E7"/>
  <c r="E85"/>
  <c i="2" r="J39"/>
  <c r="J38"/>
  <c i="1" r="AY96"/>
  <c i="2" r="J37"/>
  <c i="1" r="AX96"/>
  <c i="2"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120"/>
  <c r="J19"/>
  <c r="J14"/>
  <c r="J117"/>
  <c r="E7"/>
  <c r="E85"/>
  <c i="1" r="L90"/>
  <c r="AM90"/>
  <c r="AM89"/>
  <c r="L89"/>
  <c r="AM87"/>
  <c r="L87"/>
  <c r="L85"/>
  <c r="L84"/>
  <c i="2" r="J126"/>
  <c i="1" r="AS97"/>
  <c i="3" r="J125"/>
  <c i="4" r="BK127"/>
  <c r="J134"/>
  <c r="J138"/>
  <c i="5" r="J240"/>
  <c r="BK218"/>
  <c r="J194"/>
  <c r="BK253"/>
  <c r="J232"/>
  <c r="BK196"/>
  <c r="BK176"/>
  <c r="BK170"/>
  <c r="BK210"/>
  <c r="J138"/>
  <c r="J246"/>
  <c r="BK230"/>
  <c r="BK224"/>
  <c r="BK199"/>
  <c r="BK161"/>
  <c r="J238"/>
  <c r="J188"/>
  <c r="BK174"/>
  <c r="J148"/>
  <c r="J248"/>
  <c r="BK220"/>
  <c r="BK136"/>
  <c r="J224"/>
  <c r="J186"/>
  <c r="BK152"/>
  <c i="6" r="J307"/>
  <c r="BK279"/>
  <c r="BK305"/>
  <c r="J250"/>
  <c r="BK204"/>
  <c r="J188"/>
  <c r="J136"/>
  <c r="BK231"/>
  <c r="J152"/>
  <c r="J284"/>
  <c r="BK268"/>
  <c r="BK259"/>
  <c r="BK192"/>
  <c r="BK299"/>
  <c r="J288"/>
  <c r="BK246"/>
  <c r="BK223"/>
  <c r="BK162"/>
  <c r="J192"/>
  <c i="7" r="J234"/>
  <c r="J230"/>
  <c r="J184"/>
  <c r="BK165"/>
  <c r="J135"/>
  <c r="J204"/>
  <c r="BK132"/>
  <c r="BK204"/>
  <c r="BK153"/>
  <c r="J196"/>
  <c r="BK234"/>
  <c r="BK207"/>
  <c i="1" r="AS103"/>
  <c r="AS105"/>
  <c i="2" r="BK131"/>
  <c i="3" r="BK125"/>
  <c r="F38"/>
  <c i="1" r="BC98"/>
  <c r="BC97"/>
  <c i="4" r="J145"/>
  <c r="J130"/>
  <c r="BK130"/>
  <c i="5" r="BK236"/>
  <c r="J182"/>
  <c r="J159"/>
  <c r="J255"/>
  <c r="J236"/>
  <c r="J206"/>
  <c r="J190"/>
  <c r="J131"/>
  <c r="J212"/>
  <c r="BK190"/>
  <c r="BK163"/>
  <c r="BK259"/>
  <c r="BK244"/>
  <c r="J178"/>
  <c r="J157"/>
  <c r="BK255"/>
  <c r="BK222"/>
  <c r="BK182"/>
  <c r="BK167"/>
  <c r="BK140"/>
  <c r="J214"/>
  <c r="J161"/>
  <c r="BK246"/>
  <c r="J192"/>
  <c r="J155"/>
  <c r="J140"/>
  <c i="6" r="BK284"/>
  <c r="J160"/>
  <c r="BK138"/>
  <c r="BK265"/>
  <c r="J223"/>
  <c r="J145"/>
  <c r="BK291"/>
  <c r="J279"/>
  <c r="BK250"/>
  <c r="BK208"/>
  <c r="J132"/>
  <c r="BK173"/>
  <c r="BK256"/>
  <c r="J173"/>
  <c r="BK129"/>
  <c r="BK293"/>
  <c r="J272"/>
  <c r="J196"/>
  <c r="J155"/>
  <c r="BK182"/>
  <c r="J140"/>
  <c i="7" r="BK199"/>
  <c r="BK141"/>
  <c r="BK156"/>
  <c r="J225"/>
  <c r="J193"/>
  <c r="J172"/>
  <c r="J138"/>
  <c r="BK225"/>
  <c r="J187"/>
  <c r="BK162"/>
  <c r="J199"/>
  <c r="J165"/>
  <c r="BK230"/>
  <c r="BK193"/>
  <c r="BK148"/>
  <c i="1" r="AS95"/>
  <c r="AS101"/>
  <c i="3" r="F39"/>
  <c i="1" r="BD98"/>
  <c r="BD97"/>
  <c i="4" r="BK145"/>
  <c r="J136"/>
  <c r="J132"/>
  <c r="BK136"/>
  <c i="5" r="J220"/>
  <c r="BK180"/>
  <c r="J146"/>
  <c r="J259"/>
  <c r="BK242"/>
  <c r="J210"/>
  <c r="J174"/>
  <c r="J134"/>
  <c r="BK214"/>
  <c r="BK201"/>
  <c r="J184"/>
  <c r="BK144"/>
  <c r="BK238"/>
  <c r="J226"/>
  <c r="BK212"/>
  <c r="J165"/>
  <c r="J150"/>
  <c r="BK234"/>
  <c r="J172"/>
  <c r="BK131"/>
  <c r="J228"/>
  <c r="J218"/>
  <c r="J163"/>
  <c r="BK134"/>
  <c r="J201"/>
  <c r="J136"/>
  <c i="6" r="BK303"/>
  <c r="J216"/>
  <c r="J147"/>
  <c r="J299"/>
  <c r="J242"/>
  <c r="BK147"/>
  <c r="J305"/>
  <c r="J286"/>
  <c r="BK262"/>
  <c r="BK216"/>
  <c r="BK272"/>
  <c r="BK185"/>
  <c r="J246"/>
  <c r="J182"/>
  <c r="BK136"/>
  <c r="J296"/>
  <c r="J256"/>
  <c r="BK236"/>
  <c r="J185"/>
  <c r="BK152"/>
  <c r="BK188"/>
  <c r="BK160"/>
  <c i="7" r="BK144"/>
  <c r="J207"/>
  <c r="J162"/>
  <c r="BK222"/>
  <c r="J222"/>
  <c r="BK168"/>
  <c r="BK129"/>
  <c r="BK190"/>
  <c r="J159"/>
  <c r="BK184"/>
  <c r="J141"/>
  <c r="BK213"/>
  <c i="2" r="BK128"/>
  <c r="F38"/>
  <c i="3" r="J36"/>
  <c i="1" r="AW98"/>
  <c i="4" r="BK132"/>
  <c r="J141"/>
  <c r="BK134"/>
  <c i="5" r="BK226"/>
  <c r="J208"/>
  <c r="BK165"/>
  <c r="BK257"/>
  <c r="J244"/>
  <c r="BK203"/>
  <c r="J152"/>
  <c r="J129"/>
  <c r="BK194"/>
  <c r="J167"/>
  <c r="J251"/>
  <c r="J234"/>
  <c r="J176"/>
  <c r="BK129"/>
  <c r="J199"/>
  <c r="J180"/>
  <c r="BK150"/>
  <c r="BK251"/>
  <c r="BK178"/>
  <c r="J230"/>
  <c r="J196"/>
  <c r="BK157"/>
  <c r="BK148"/>
  <c i="6" r="J303"/>
  <c r="BK155"/>
  <c r="J259"/>
  <c r="J231"/>
  <c r="BK200"/>
  <c r="J157"/>
  <c r="J293"/>
  <c r="J252"/>
  <c r="J162"/>
  <c r="J282"/>
  <c r="BK196"/>
  <c r="BK252"/>
  <c r="J310"/>
  <c r="J291"/>
  <c r="J265"/>
  <c r="BK242"/>
  <c r="J204"/>
  <c r="J138"/>
  <c r="BK132"/>
  <c i="7" r="BK210"/>
  <c r="BK196"/>
  <c r="J210"/>
  <c r="BK176"/>
  <c r="J144"/>
  <c r="J126"/>
  <c r="J132"/>
  <c r="J213"/>
  <c r="BK126"/>
  <c r="J180"/>
  <c r="BK216"/>
  <c r="J148"/>
  <c r="J156"/>
  <c i="2" r="J131"/>
  <c i="1" r="AS99"/>
  <c i="2" r="BK126"/>
  <c r="J128"/>
  <c i="3" r="F37"/>
  <c i="1" r="BB98"/>
  <c r="BB97"/>
  <c i="4" r="BK141"/>
  <c r="J127"/>
  <c r="BK138"/>
  <c i="5" r="J253"/>
  <c r="BK228"/>
  <c r="J203"/>
  <c r="BK172"/>
  <c r="BK138"/>
  <c r="BK248"/>
  <c r="J222"/>
  <c r="BK192"/>
  <c r="J144"/>
  <c r="BK216"/>
  <c r="BK186"/>
  <c r="BK146"/>
  <c r="J257"/>
  <c r="J242"/>
  <c r="J216"/>
  <c r="BK206"/>
  <c r="J170"/>
  <c r="J142"/>
  <c r="BK232"/>
  <c r="BK184"/>
  <c r="BK142"/>
  <c r="BK240"/>
  <c r="BK188"/>
  <c r="BK155"/>
  <c r="BK208"/>
  <c r="BK159"/>
  <c i="6" r="BK310"/>
  <c r="BK296"/>
  <c r="J200"/>
  <c r="J150"/>
  <c r="BK282"/>
  <c r="J208"/>
  <c r="BK140"/>
  <c r="BK288"/>
  <c r="J268"/>
  <c r="J236"/>
  <c r="BK150"/>
  <c r="J262"/>
  <c r="J129"/>
  <c r="BK212"/>
  <c r="BK165"/>
  <c r="BK307"/>
  <c r="BK286"/>
  <c r="J212"/>
  <c r="BK157"/>
  <c r="J165"/>
  <c r="BK145"/>
  <c i="7" r="J219"/>
  <c r="BK187"/>
  <c r="BK180"/>
  <c r="J153"/>
  <c r="J216"/>
  <c r="J176"/>
  <c r="BK159"/>
  <c r="J129"/>
  <c r="J168"/>
  <c r="BK138"/>
  <c r="BK172"/>
  <c r="BK135"/>
  <c r="BK219"/>
  <c r="J190"/>
  <c i="1" r="AU97"/>
  <c i="2" l="1" r="T125"/>
  <c r="T124"/>
  <c r="T123"/>
  <c i="4" r="R126"/>
  <c r="R125"/>
  <c r="R124"/>
  <c i="5" r="BK133"/>
  <c r="BK169"/>
  <c r="J169"/>
  <c r="J102"/>
  <c r="BK205"/>
  <c r="J205"/>
  <c r="J104"/>
  <c r="T250"/>
  <c i="6" r="BK164"/>
  <c r="J164"/>
  <c r="J101"/>
  <c r="T241"/>
  <c i="2" r="BK125"/>
  <c r="J125"/>
  <c r="J100"/>
  <c i="5" r="T128"/>
  <c r="P154"/>
  <c r="R169"/>
  <c r="BK198"/>
  <c r="J198"/>
  <c r="J103"/>
  <c r="R198"/>
  <c r="T198"/>
  <c r="R250"/>
  <c i="6" r="R128"/>
  <c r="BK241"/>
  <c r="J241"/>
  <c r="J102"/>
  <c r="P290"/>
  <c i="5" r="R133"/>
  <c r="T205"/>
  <c i="6" r="R164"/>
  <c r="R290"/>
  <c i="2" r="R125"/>
  <c r="R124"/>
  <c r="R123"/>
  <c i="4" r="P126"/>
  <c r="P125"/>
  <c r="P124"/>
  <c i="1" r="AU100"/>
  <c i="5" r="P128"/>
  <c r="R128"/>
  <c r="BK154"/>
  <c r="J154"/>
  <c r="J101"/>
  <c r="T154"/>
  <c r="P205"/>
  <c r="P250"/>
  <c i="6" r="P128"/>
  <c r="T128"/>
  <c r="P241"/>
  <c r="T290"/>
  <c i="7" r="T125"/>
  <c r="T124"/>
  <c r="T123"/>
  <c i="4" r="BK126"/>
  <c i="5" r="T133"/>
  <c r="R154"/>
  <c r="T169"/>
  <c r="P198"/>
  <c r="BK250"/>
  <c r="J250"/>
  <c r="J105"/>
  <c i="6" r="P164"/>
  <c r="R241"/>
  <c i="7" r="R125"/>
  <c r="R124"/>
  <c r="R123"/>
  <c r="P125"/>
  <c r="P124"/>
  <c r="P123"/>
  <c i="1" r="AU106"/>
  <c i="2" r="P125"/>
  <c r="P124"/>
  <c r="P123"/>
  <c i="1" r="AU96"/>
  <c i="4" r="T126"/>
  <c r="T125"/>
  <c r="T124"/>
  <c i="5" r="BK128"/>
  <c r="J128"/>
  <c r="J99"/>
  <c r="P133"/>
  <c r="P169"/>
  <c r="R205"/>
  <c i="6" r="BK128"/>
  <c r="J128"/>
  <c r="J100"/>
  <c r="T164"/>
  <c r="T127"/>
  <c r="T126"/>
  <c r="BK290"/>
  <c r="J290"/>
  <c r="J103"/>
  <c i="7" r="BK125"/>
  <c r="J125"/>
  <c r="J100"/>
  <c i="4" r="BK144"/>
  <c r="J144"/>
  <c r="J102"/>
  <c r="BK140"/>
  <c r="J140"/>
  <c r="J101"/>
  <c i="2" r="BK130"/>
  <c r="J130"/>
  <c r="J101"/>
  <c i="3" r="BK124"/>
  <c r="J124"/>
  <c r="J100"/>
  <c i="7" r="BK233"/>
  <c r="J233"/>
  <c r="J101"/>
  <c i="6" r="BK309"/>
  <c r="J309"/>
  <c r="J104"/>
  <c i="7" r="E85"/>
  <c r="F94"/>
  <c r="J120"/>
  <c r="BE222"/>
  <c r="BE225"/>
  <c r="BE230"/>
  <c r="BE159"/>
  <c r="BE176"/>
  <c r="BE190"/>
  <c r="BE210"/>
  <c i="6" r="BK127"/>
  <c r="BK126"/>
  <c r="J126"/>
  <c i="7" r="J91"/>
  <c r="BE129"/>
  <c r="BE132"/>
  <c r="BE135"/>
  <c r="BE162"/>
  <c r="BE165"/>
  <c r="BE168"/>
  <c r="BE172"/>
  <c r="BE180"/>
  <c r="BE184"/>
  <c r="BE216"/>
  <c r="BE219"/>
  <c r="BE141"/>
  <c r="BE207"/>
  <c r="BE148"/>
  <c r="BE153"/>
  <c r="BE196"/>
  <c r="BE199"/>
  <c r="BE213"/>
  <c r="BE144"/>
  <c r="BE156"/>
  <c r="BE138"/>
  <c r="BE187"/>
  <c r="BE193"/>
  <c r="BE204"/>
  <c r="BE234"/>
  <c r="BE126"/>
  <c i="5" r="J133"/>
  <c r="J100"/>
  <c i="6" r="J91"/>
  <c r="E114"/>
  <c r="BE129"/>
  <c r="BE155"/>
  <c r="BE157"/>
  <c r="F94"/>
  <c r="BE160"/>
  <c r="BE208"/>
  <c r="BE231"/>
  <c r="BE262"/>
  <c r="BE268"/>
  <c r="BE279"/>
  <c r="BE284"/>
  <c r="BE288"/>
  <c r="BE291"/>
  <c r="BE303"/>
  <c r="J94"/>
  <c r="BE132"/>
  <c r="BE250"/>
  <c r="BE150"/>
  <c r="BE188"/>
  <c r="BE236"/>
  <c r="BE259"/>
  <c r="BE265"/>
  <c r="BE299"/>
  <c r="BE138"/>
  <c r="BE140"/>
  <c r="BE145"/>
  <c r="BE147"/>
  <c r="BE185"/>
  <c r="BE200"/>
  <c r="BE204"/>
  <c r="BE212"/>
  <c r="BE223"/>
  <c r="BE242"/>
  <c r="BE246"/>
  <c r="BE282"/>
  <c r="BE286"/>
  <c r="BE293"/>
  <c r="BE307"/>
  <c r="BE152"/>
  <c r="BE192"/>
  <c r="BE196"/>
  <c r="BE216"/>
  <c r="BE252"/>
  <c r="BE256"/>
  <c r="BE296"/>
  <c r="BE136"/>
  <c r="BE162"/>
  <c r="BE165"/>
  <c r="BE173"/>
  <c r="BE182"/>
  <c r="BE272"/>
  <c r="BE305"/>
  <c r="BE310"/>
  <c i="5" r="F94"/>
  <c r="J121"/>
  <c r="BE150"/>
  <c r="BE212"/>
  <c r="BE226"/>
  <c r="BE232"/>
  <c r="BE238"/>
  <c r="BE131"/>
  <c r="BE152"/>
  <c r="BE157"/>
  <c r="BE186"/>
  <c i="4" r="J126"/>
  <c r="J100"/>
  <c i="5" r="J94"/>
  <c r="BE136"/>
  <c r="BE138"/>
  <c r="BE155"/>
  <c r="BE163"/>
  <c r="BE165"/>
  <c r="BE190"/>
  <c r="BE194"/>
  <c r="BE196"/>
  <c r="BE208"/>
  <c r="BE210"/>
  <c r="BE230"/>
  <c r="BE134"/>
  <c r="BE140"/>
  <c r="BE146"/>
  <c r="BE148"/>
  <c r="BE170"/>
  <c r="BE203"/>
  <c r="BE220"/>
  <c r="BE222"/>
  <c r="BE234"/>
  <c r="BE236"/>
  <c r="BE253"/>
  <c r="BE257"/>
  <c r="BE159"/>
  <c r="BE161"/>
  <c r="BE172"/>
  <c r="BE174"/>
  <c r="BE176"/>
  <c r="BE206"/>
  <c r="BE228"/>
  <c r="BE240"/>
  <c r="E85"/>
  <c r="BE142"/>
  <c r="BE167"/>
  <c r="BE180"/>
  <c r="BE182"/>
  <c r="BE199"/>
  <c r="BE201"/>
  <c r="BE214"/>
  <c r="BE218"/>
  <c r="BE246"/>
  <c r="BE251"/>
  <c r="BE255"/>
  <c r="BE259"/>
  <c r="BE129"/>
  <c r="BE144"/>
  <c r="BE178"/>
  <c r="BE184"/>
  <c r="BE188"/>
  <c r="BE192"/>
  <c r="BE216"/>
  <c r="BE224"/>
  <c r="BE242"/>
  <c r="BE244"/>
  <c r="BE248"/>
  <c i="4" r="J91"/>
  <c r="F121"/>
  <c r="BE134"/>
  <c r="BE141"/>
  <c r="J94"/>
  <c r="BE130"/>
  <c r="E85"/>
  <c r="BE127"/>
  <c r="BE132"/>
  <c r="BE136"/>
  <c r="BE138"/>
  <c r="BE145"/>
  <c i="3" r="E110"/>
  <c r="F94"/>
  <c r="J91"/>
  <c r="J94"/>
  <c i="2" r="BK124"/>
  <c r="J124"/>
  <c r="J99"/>
  <c i="3" r="BE125"/>
  <c i="2" r="E111"/>
  <c r="BE126"/>
  <c r="J94"/>
  <c r="BE128"/>
  <c r="J91"/>
  <c r="F94"/>
  <c r="BE131"/>
  <c i="1" r="BC96"/>
  <c i="2" r="F37"/>
  <c i="1" r="BB96"/>
  <c r="BB95"/>
  <c r="AX95"/>
  <c i="4" r="F39"/>
  <c i="1" r="BD100"/>
  <c r="BD99"/>
  <c i="5" r="F37"/>
  <c i="1" r="BB102"/>
  <c r="BB101"/>
  <c r="AX101"/>
  <c i="6" r="F39"/>
  <c i="1" r="BD104"/>
  <c r="BD103"/>
  <c i="2" r="J36"/>
  <c i="1" r="AW96"/>
  <c i="5" r="J36"/>
  <c i="1" r="AW102"/>
  <c i="6" r="J36"/>
  <c i="1" r="AW104"/>
  <c r="AU99"/>
  <c i="2" r="F36"/>
  <c i="1" r="BA96"/>
  <c r="BA95"/>
  <c r="AW95"/>
  <c i="4" r="F38"/>
  <c i="1" r="BC100"/>
  <c r="BC99"/>
  <c i="6" r="F36"/>
  <c i="1" r="BA104"/>
  <c r="BA103"/>
  <c r="AW103"/>
  <c r="AY97"/>
  <c i="4" r="J36"/>
  <c i="1" r="AW100"/>
  <c i="6" r="F38"/>
  <c i="1" r="BC104"/>
  <c r="BC103"/>
  <c r="AY103"/>
  <c r="AU95"/>
  <c r="AS94"/>
  <c r="AX97"/>
  <c i="5" r="F39"/>
  <c i="1" r="BD102"/>
  <c r="BD101"/>
  <c i="7" r="F36"/>
  <c i="1" r="BA106"/>
  <c r="BA105"/>
  <c r="AW105"/>
  <c i="6" r="J32"/>
  <c i="3" r="F36"/>
  <c i="1" r="BA98"/>
  <c r="BA97"/>
  <c r="AW97"/>
  <c i="4" r="F37"/>
  <c i="1" r="BB100"/>
  <c r="BB99"/>
  <c r="AX99"/>
  <c i="5" r="F38"/>
  <c i="1" r="BC102"/>
  <c r="BC101"/>
  <c r="AY101"/>
  <c i="7" r="J36"/>
  <c i="1" r="AW106"/>
  <c r="AU105"/>
  <c r="BC95"/>
  <c i="3" r="F35"/>
  <c i="1" r="AZ98"/>
  <c r="AZ97"/>
  <c r="AV97"/>
  <c i="5" r="F36"/>
  <c i="1" r="BA102"/>
  <c r="BA101"/>
  <c r="AW101"/>
  <c i="7" r="F38"/>
  <c i="1" r="BC106"/>
  <c r="BC105"/>
  <c r="AY105"/>
  <c i="7" r="F39"/>
  <c i="1" r="BD106"/>
  <c r="BD105"/>
  <c i="2" r="F39"/>
  <c i="1" r="BD96"/>
  <c r="BD95"/>
  <c i="4" r="F36"/>
  <c i="1" r="BA100"/>
  <c r="BA99"/>
  <c r="AW99"/>
  <c i="6" r="F37"/>
  <c i="1" r="BB104"/>
  <c r="BB103"/>
  <c r="AX103"/>
  <c i="7" r="F37"/>
  <c i="1" r="BB106"/>
  <c r="BB105"/>
  <c r="AX105"/>
  <c i="4" l="1" r="BK125"/>
  <c r="J125"/>
  <c r="J99"/>
  <c i="6" r="P127"/>
  <c r="P126"/>
  <c i="1" r="AU104"/>
  <c i="5" r="P127"/>
  <c i="1" r="AU102"/>
  <c i="6" r="R127"/>
  <c r="R126"/>
  <c i="5" r="R127"/>
  <c r="T127"/>
  <c r="BK127"/>
  <c r="J127"/>
  <c r="J98"/>
  <c i="3" r="BK123"/>
  <c r="J123"/>
  <c r="J99"/>
  <c i="7" r="BK124"/>
  <c r="J124"/>
  <c r="J99"/>
  <c i="1" r="AG104"/>
  <c i="6" r="J98"/>
  <c r="J127"/>
  <c r="J99"/>
  <c i="2" r="BK123"/>
  <c r="J123"/>
  <c r="J98"/>
  <c i="1" r="AU101"/>
  <c i="2" r="J35"/>
  <c i="1" r="AV96"/>
  <c r="AT96"/>
  <c i="6" r="J35"/>
  <c i="1" r="AV104"/>
  <c r="AT104"/>
  <c r="AN104"/>
  <c r="AU103"/>
  <c i="2" r="F35"/>
  <c i="1" r="AZ96"/>
  <c r="AZ95"/>
  <c i="6" r="F35"/>
  <c i="1" r="AZ104"/>
  <c r="AZ103"/>
  <c r="AV103"/>
  <c r="AT103"/>
  <c r="AT97"/>
  <c i="5" r="J35"/>
  <c i="1" r="AV102"/>
  <c r="AT102"/>
  <c r="AY95"/>
  <c r="AY99"/>
  <c i="4" r="J35"/>
  <c i="1" r="AV100"/>
  <c r="AT100"/>
  <c r="AG103"/>
  <c i="7" r="F35"/>
  <c i="1" r="AZ106"/>
  <c r="AZ105"/>
  <c r="AV105"/>
  <c r="AT105"/>
  <c i="3" r="J35"/>
  <c i="1" r="AV98"/>
  <c r="AT98"/>
  <c i="5" r="F35"/>
  <c i="1" r="AZ102"/>
  <c r="AZ101"/>
  <c r="AV101"/>
  <c r="AT101"/>
  <c i="4" r="F35"/>
  <c i="1" r="AZ100"/>
  <c r="AZ99"/>
  <c r="AV99"/>
  <c r="AT99"/>
  <c i="7" r="J35"/>
  <c i="1" r="AV106"/>
  <c r="AT106"/>
  <c r="BC94"/>
  <c r="AY94"/>
  <c r="BA94"/>
  <c r="AW94"/>
  <c r="AK30"/>
  <c r="BD94"/>
  <c r="W33"/>
  <c r="BB94"/>
  <c r="W31"/>
  <c i="4" l="1" r="BK124"/>
  <c r="J124"/>
  <c r="J98"/>
  <c i="7" r="BK123"/>
  <c r="J123"/>
  <c r="J98"/>
  <c i="3" r="BK122"/>
  <c r="J122"/>
  <c r="J98"/>
  <c i="1" r="AN103"/>
  <c i="6" r="J41"/>
  <c i="1" r="AU94"/>
  <c i="5" r="J32"/>
  <c i="1" r="AG102"/>
  <c r="AG101"/>
  <c r="AN101"/>
  <c r="W32"/>
  <c r="W30"/>
  <c r="AX94"/>
  <c i="2" r="J32"/>
  <c i="1" r="AG96"/>
  <c r="AG95"/>
  <c r="AV95"/>
  <c r="AT95"/>
  <c r="AZ94"/>
  <c r="AV94"/>
  <c r="AK29"/>
  <c i="5" l="1" r="J41"/>
  <c i="1" r="AN95"/>
  <c i="2" r="J41"/>
  <c i="1" r="AN96"/>
  <c r="AN102"/>
  <c i="4" r="J32"/>
  <c i="1" r="AG100"/>
  <c r="AG99"/>
  <c r="AN99"/>
  <c r="AT94"/>
  <c i="7" r="J32"/>
  <c i="1" r="AG106"/>
  <c r="AG105"/>
  <c i="3" r="J32"/>
  <c i="1" r="AG98"/>
  <c r="AG97"/>
  <c r="AN97"/>
  <c r="W29"/>
  <c i="7" l="1" r="J41"/>
  <c i="3" r="J41"/>
  <c i="1" r="AN100"/>
  <c i="4" r="J41"/>
  <c i="1" r="AN105"/>
  <c r="AN98"/>
  <c r="AN10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<sst xmlns="http://schemas.openxmlformats.org/spreadsheetml/2006/main">
  <si>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</si>
  <si>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</si>
  <si>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</si>
  <si>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</si>
  <si>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</si>
  <si>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{a4184fd1-51ac-4b57-8048-6293647b604a}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</si>
  <si>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</si>
  <si>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</si>
  <si>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</si>
  <si>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</si>
  <si>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</si>
  <si>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</si>
  <si>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</si>
  <si>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</si>
  <si>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21PL72003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</si>
  <si>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</si>
  <si>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</si>
  <si>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ATLETICKÝ TUNEL PARKOVIŠTĚ BUS</t>
  </si>
  <si>
    <t>KSO:</t>
  </si>
  <si>
    <t>CC-CZ:</t>
  </si>
  <si>
    <t>Místo:</t>
  </si>
  <si>
    <t>Plzeň</t>
  </si>
  <si>
    <t>Datum:</t>
  </si>
  <si>
    <t>14. 6. 2022</t>
  </si>
  <si>
    <t>Zadavatel:</t>
  </si>
  <si>
    <t>IČ:</t>
  </si>
  <si>
    <t>Střední odborné učiliště elektrotechnické Plzeň</t>
  </si>
  <si>
    <t>DIČ:</t>
  </si>
  <si>
    <t>Uchazeč:</t>
  </si>
  <si>
    <t>Vyplň údaj</t>
  </si>
  <si>
    <t>Projektant:</t>
  </si>
  <si>
    <t>Valbek, spol. s r.o., středisko Plzeň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</si>
  <si>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</si>
  <si>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</si>
  <si>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</si>
  <si>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</si>
  <si>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</si>
  <si>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</si>
  <si>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</si>
  <si>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</si>
  <si>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</si>
  <si>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</si>
  <si>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</si>
  <si>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</si>
  <si>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</si>
  <si>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</si>
  <si>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</si>
  <si>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</si>
  <si>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</si>
  <si>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</si>
  <si>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</si>
  <si>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</si>
  <si>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</si>
  <si>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</si>
  <si>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</si>
  <si>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</si>
  <si>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</si>
  <si>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</si>
  <si>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</si>
  <si>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</si>
  <si>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</si>
  <si>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</si>
  <si>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</si>
  <si>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</si>
  <si>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</si>
  <si>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</si>
  <si>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</si>
  <si>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</si>
  <si>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</si>
  <si>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</si>
  <si>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</si>
  <si>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</si>
  <si>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</si>
  <si>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</si>
  <si>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</si>
  <si>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</si>
  <si>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</si>
  <si>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</si>
  <si>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</si>
  <si>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</si>
  <si>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</si>
  <si>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00</t>
  </si>
  <si>
    <t>Vedlejší a ostatní náklady</t>
  </si>
  <si>
    <t>STA</t>
  </si>
  <si>
    <t>1</t>
  </si>
  <si>
    <t>{f990754e-6b54-4a7d-8843-963c36bb8302}</t>
  </si>
  <si>
    <t>2</t>
  </si>
  <si>
    <t>/</t>
  </si>
  <si>
    <t>00</t>
  </si>
  <si>
    <t>Soupis</t>
  </si>
  <si>
    <t>{9c505ca1-45e8-4ee9-b6c7-b5f2291f8c24}</t>
  </si>
  <si>
    <t>SO 01</t>
  </si>
  <si>
    <t>Zařízení staveniště</t>
  </si>
  <si>
    <t>{831ce533-bd99-4d26-92c6-9cab91342554}</t>
  </si>
  <si>
    <t>01</t>
  </si>
  <si>
    <t>{7bca50ca-9d80-4e59-ab97-39863efa31af}</t>
  </si>
  <si>
    <t>SO 02</t>
  </si>
  <si>
    <t>Dešťová kanalizace</t>
  </si>
  <si>
    <t>{bf56920c-94f0-47d9-b8ed-3046745e3f59}</t>
  </si>
  <si>
    <t>02</t>
  </si>
  <si>
    <t>{8f2f7ee7-1952-4e19-a997-203ba731e3a9}</t>
  </si>
  <si>
    <t>SO 03</t>
  </si>
  <si>
    <t>Venkovní osvětlení</t>
  </si>
  <si>
    <t>{5cd01711-f75d-43fe-bf15-04ff8e6787e6}</t>
  </si>
  <si>
    <t>03</t>
  </si>
  <si>
    <t>{875864b0-0c37-4976-97a4-dc13eca1d7cd}</t>
  </si>
  <si>
    <t>SO 04</t>
  </si>
  <si>
    <t>Zpevněné plochy a komunikace</t>
  </si>
  <si>
    <t>{ba434192-f050-4455-a3a7-2d6699d9655b}</t>
  </si>
  <si>
    <t>04</t>
  </si>
  <si>
    <t>{9548002b-4e05-4e4c-9b5d-4620883430f2}</t>
  </si>
  <si>
    <t>SO 05</t>
  </si>
  <si>
    <t>Sadové úpravy</t>
  </si>
  <si>
    <t>{031d088b-038a-49d4-845b-072ef24a75e3}</t>
  </si>
  <si>
    <t>05</t>
  </si>
  <si>
    <t>{7333c3e5-6709-4818-bbc8-81f05010b8ea}</t>
  </si>
  <si>
    <t>KRYCÍ LIST SOUPISU PRACÍ</t>
  </si>
  <si>
    <t>Objekt:</t>
  </si>
  <si>
    <t>SO 00 - Vedlejší a ostatní náklady</t>
  </si>
  <si>
    <t>Soupis: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</si>
  <si>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</si>
  <si>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</si>
  <si>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</si>
  <si>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</si>
  <si>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</si>
  <si>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</si>
  <si>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</si>
  <si>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</si>
  <si>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</si>
  <si>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</si>
  <si>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</si>
  <si>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</si>
  <si>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</si>
  <si>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</si>
  <si>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</si>
  <si>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</si>
  <si>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</si>
  <si>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</si>
  <si>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</si>
  <si>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</si>
  <si>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</si>
  <si>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</si>
  <si>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</si>
  <si>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</si>
  <si>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</si>
  <si>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</si>
  <si>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</si>
  <si>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</si>
  <si>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</si>
  <si>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012002000.R</t>
  </si>
  <si>
    <t>Geodetické práce</t>
  </si>
  <si>
    <t>kpl</t>
  </si>
  <si>
    <t>1024</t>
  </si>
  <si>
    <t>1351909369</t>
  </si>
  <si>
    <t>PP</t>
  </si>
  <si>
    <t>013254000.R</t>
  </si>
  <si>
    <t>Dokumentace skutečného provedení stavby</t>
  </si>
  <si>
    <t>1237162863</t>
  </si>
  <si>
    <t>VRN7</t>
  </si>
  <si>
    <t>Provozní vlivy</t>
  </si>
  <si>
    <t>3</t>
  </si>
  <si>
    <t>072103011.R</t>
  </si>
  <si>
    <t>DIO</t>
  </si>
  <si>
    <t>-394544015</t>
  </si>
  <si>
    <t>SO 01 - Zařízení staveniště</t>
  </si>
  <si>
    <t>01 - Zařízení staveniště</t>
  </si>
  <si>
    <t xml:space="preserve">    VRN3 - Zařízení staveniště</t>
  </si>
  <si>
    <t>VRN3</t>
  </si>
  <si>
    <t>030001000.R</t>
  </si>
  <si>
    <t>-1078688895</t>
  </si>
  <si>
    <t>SO 02 - Dešťová kanalizace</t>
  </si>
  <si>
    <t>02 - Dešťová kanalizace</t>
  </si>
  <si>
    <t>HSV - Práce a dodávky HSV</t>
  </si>
  <si>
    <t xml:space="preserve">    8 - Trubní vedení</t>
  </si>
  <si>
    <t xml:space="preserve">    9 - Ostatní konstrukce a práce, bourání</t>
  </si>
  <si>
    <t xml:space="preserve">    998 - Přesun hmot</t>
  </si>
  <si>
    <t>HSV</t>
  </si>
  <si>
    <t>Práce a dodávky HSV</t>
  </si>
  <si>
    <t>8</t>
  </si>
  <si>
    <t>Trubní vedení</t>
  </si>
  <si>
    <t>899131113</t>
  </si>
  <si>
    <t>Výměna šachtového rámu s osazením a dodáním rámu z litiny a betonu</t>
  </si>
  <si>
    <t>kus</t>
  </si>
  <si>
    <t>CS ÚRS 2022 01</t>
  </si>
  <si>
    <t>4</t>
  </si>
  <si>
    <t>522143536</t>
  </si>
  <si>
    <t>P</t>
  </si>
  <si>
    <t>Poznámka k položce:_x000d_
Ponížení šachty o 64cm. Cena obsahuje odvoz a poplatek za skládku bouraných hmot.</t>
  </si>
  <si>
    <t>899231111</t>
  </si>
  <si>
    <t>Výšková úprava uličního vstupu nebo vpusti do 200 mm zvýšením mříže</t>
  </si>
  <si>
    <t>-450706008</t>
  </si>
  <si>
    <t>M</t>
  </si>
  <si>
    <t>55241001</t>
  </si>
  <si>
    <t>koš kalový pod kruhovou mříž - těžký</t>
  </si>
  <si>
    <t>249857363</t>
  </si>
  <si>
    <t>55242320</t>
  </si>
  <si>
    <t>mříž vtoková litinová plochá 500x500mm</t>
  </si>
  <si>
    <t>523461546</t>
  </si>
  <si>
    <t>899331111</t>
  </si>
  <si>
    <t>Výšková úprava uličního vstupu nebo vpusti do 200 mm zvýšením poklopu</t>
  </si>
  <si>
    <t>33638249</t>
  </si>
  <si>
    <t>6</t>
  </si>
  <si>
    <t>55241017</t>
  </si>
  <si>
    <t>poklop šachtový litinový kruhový DN 600 bez ventilace tř D400 pro běžný provoz</t>
  </si>
  <si>
    <t>1215982567</t>
  </si>
  <si>
    <t>9</t>
  </si>
  <si>
    <t>Ostatní konstrukce a práce, bourání</t>
  </si>
  <si>
    <t>7</t>
  </si>
  <si>
    <t>952903112</t>
  </si>
  <si>
    <t>Vyčištění objektů ČOV, nádrží, žlabů a kanálů při v do 3,5 m</t>
  </si>
  <si>
    <t>m2</t>
  </si>
  <si>
    <t>1039559077</t>
  </si>
  <si>
    <t>VV</t>
  </si>
  <si>
    <t>"vyčištění stávající vpusti odhad hloubky"0,45*3,14*1,2</t>
  </si>
  <si>
    <t>998</t>
  </si>
  <si>
    <t>Přesun hmot</t>
  </si>
  <si>
    <t>998231311</t>
  </si>
  <si>
    <t>Přesun hmot pro sadovnické a krajinářské úpravy vodorovně do 5000 m</t>
  </si>
  <si>
    <t>t</t>
  </si>
  <si>
    <t>1413854698</t>
  </si>
  <si>
    <t>SO 03 - Venkovní osvětlení</t>
  </si>
  <si>
    <t>03 - Venkovní osvětlení</t>
  </si>
  <si>
    <t>01.VO - Dodávky zařízení</t>
  </si>
  <si>
    <t>02.VO - Materiál elektromontážní</t>
  </si>
  <si>
    <t>03.VO - Materiál zemní+stavební</t>
  </si>
  <si>
    <t>04.VO - Elektromontáže</t>
  </si>
  <si>
    <t>05.VO - Demontáže</t>
  </si>
  <si>
    <t>06.VO - Zemní práce</t>
  </si>
  <si>
    <t>07.VO - Ostatní</t>
  </si>
  <si>
    <t>01.VO</t>
  </si>
  <si>
    <t>Dodávky zařízení</t>
  </si>
  <si>
    <t>000533422</t>
  </si>
  <si>
    <t>svítidlo venkovní výbojkové/SHC 70W</t>
  </si>
  <si>
    <t>ks</t>
  </si>
  <si>
    <t>-211928469</t>
  </si>
  <si>
    <t>000560015</t>
  </si>
  <si>
    <t>stožár osvětlov bezpatic KL5-133/60Z žárZn</t>
  </si>
  <si>
    <t>394820165</t>
  </si>
  <si>
    <t>02.VO</t>
  </si>
  <si>
    <t>Materiál elektromontážní</t>
  </si>
  <si>
    <t>000101105</t>
  </si>
  <si>
    <t>kabel CYKY 3x1,5</t>
  </si>
  <si>
    <t>m</t>
  </si>
  <si>
    <t>472569406</t>
  </si>
  <si>
    <t>000101209</t>
  </si>
  <si>
    <t>kabel CYKY 4x10</t>
  </si>
  <si>
    <t>-1504095245</t>
  </si>
  <si>
    <t>000193709</t>
  </si>
  <si>
    <t>spojka 1kV plast 4žilová SVCZ/S 10-Cu/Al šroub</t>
  </si>
  <si>
    <t>-1867618442</t>
  </si>
  <si>
    <t>000295011</t>
  </si>
  <si>
    <t>vedení FeZn pr.10mm(0,63kg/m)</t>
  </si>
  <si>
    <t>-258274358</t>
  </si>
  <si>
    <t>000295073</t>
  </si>
  <si>
    <t>svorka pásku drátu zemnící SR3a 2šrouby FeZn</t>
  </si>
  <si>
    <t>-835098076</t>
  </si>
  <si>
    <t>000295413</t>
  </si>
  <si>
    <t>svorka připojovací SP 1šroub FeZn</t>
  </si>
  <si>
    <t>1669887495</t>
  </si>
  <si>
    <t>000321501</t>
  </si>
  <si>
    <t>roura korugovaná KOPOFLEX KF09050 pr.50/41mm</t>
  </si>
  <si>
    <t>-261544559</t>
  </si>
  <si>
    <t>10</t>
  </si>
  <si>
    <t>000430014</t>
  </si>
  <si>
    <t>pojistková vložka T/6,3A keramická 5x20mm</t>
  </si>
  <si>
    <t>353984603</t>
  </si>
  <si>
    <t>11</t>
  </si>
  <si>
    <t>000579203</t>
  </si>
  <si>
    <t xml:space="preserve">stožárová výzbroj SV 6.16.4 průchozí/TNC  1xRSP4</t>
  </si>
  <si>
    <t>-133125701</t>
  </si>
  <si>
    <t>12</t>
  </si>
  <si>
    <t>000593211</t>
  </si>
  <si>
    <t>výbojka sodíková NAV-T 70W/E27</t>
  </si>
  <si>
    <t>131835319</t>
  </si>
  <si>
    <t>03.VO</t>
  </si>
  <si>
    <t>Materiál zemní+stavební</t>
  </si>
  <si>
    <t>13</t>
  </si>
  <si>
    <t>000046114</t>
  </si>
  <si>
    <t>písek kopaný 0-2mm</t>
  </si>
  <si>
    <t>m3</t>
  </si>
  <si>
    <t>-628517741</t>
  </si>
  <si>
    <t>14</t>
  </si>
  <si>
    <t>-1271235965</t>
  </si>
  <si>
    <t>000046134</t>
  </si>
  <si>
    <t>beton B13,5</t>
  </si>
  <si>
    <t>1630522681</t>
  </si>
  <si>
    <t>16</t>
  </si>
  <si>
    <t>000046221</t>
  </si>
  <si>
    <t>asfalt 80</t>
  </si>
  <si>
    <t>kg</t>
  </si>
  <si>
    <t>-831656808</t>
  </si>
  <si>
    <t>17</t>
  </si>
  <si>
    <t>000046381</t>
  </si>
  <si>
    <t>výstražná fólie šířka 0,2m</t>
  </si>
  <si>
    <t>-19372870</t>
  </si>
  <si>
    <t>18</t>
  </si>
  <si>
    <t>-491651656</t>
  </si>
  <si>
    <t>19</t>
  </si>
  <si>
    <t>000046452</t>
  </si>
  <si>
    <t>stožárové pouzdro plast SP250/1000</t>
  </si>
  <si>
    <t>-438319532</t>
  </si>
  <si>
    <t>04.VO</t>
  </si>
  <si>
    <t>Elektromontáže</t>
  </si>
  <si>
    <t>20</t>
  </si>
  <si>
    <t>210010123</t>
  </si>
  <si>
    <t>trubka plast volně uložená do pr.50mm</t>
  </si>
  <si>
    <t>-1914585885</t>
  </si>
  <si>
    <t>210100101</t>
  </si>
  <si>
    <t>ukončení na svorkovnici vodič do 16mm2</t>
  </si>
  <si>
    <t>1909658333</t>
  </si>
  <si>
    <t>22</t>
  </si>
  <si>
    <t>210101201</t>
  </si>
  <si>
    <t>spojka 1kV smršťovací do 5x25</t>
  </si>
  <si>
    <t>494880214</t>
  </si>
  <si>
    <t>23</t>
  </si>
  <si>
    <t>210202104</t>
  </si>
  <si>
    <t>svítidlo výbojkové venkovní na sadový stožár</t>
  </si>
  <si>
    <t>-1939163040</t>
  </si>
  <si>
    <t>24</t>
  </si>
  <si>
    <t>1974677220</t>
  </si>
  <si>
    <t>25</t>
  </si>
  <si>
    <t>210204002</t>
  </si>
  <si>
    <t>stožár osvětlovací sadový ocelový</t>
  </si>
  <si>
    <t>1061206650</t>
  </si>
  <si>
    <t>26</t>
  </si>
  <si>
    <t>1446343502</t>
  </si>
  <si>
    <t>27</t>
  </si>
  <si>
    <t>210204201</t>
  </si>
  <si>
    <t>elektrovýzbroj stožárů pro 1 okruh</t>
  </si>
  <si>
    <t>319878740</t>
  </si>
  <si>
    <t>28</t>
  </si>
  <si>
    <t>1701713087</t>
  </si>
  <si>
    <t>29</t>
  </si>
  <si>
    <t>210220022</t>
  </si>
  <si>
    <t>uzemňov.vedení v zemi úplná mtž FeZn pr.8-10mm</t>
  </si>
  <si>
    <t>1128333177</t>
  </si>
  <si>
    <t>30</t>
  </si>
  <si>
    <t>210220301</t>
  </si>
  <si>
    <t>svorka hromosvodová do 2 šroubů</t>
  </si>
  <si>
    <t>694506949</t>
  </si>
  <si>
    <t>31</t>
  </si>
  <si>
    <t>210220441</t>
  </si>
  <si>
    <t>ochrana zemní svorky asfaltovým nátěrem</t>
  </si>
  <si>
    <t>719922330</t>
  </si>
  <si>
    <t>32</t>
  </si>
  <si>
    <t>210810008</t>
  </si>
  <si>
    <t>kabel(-CYKY) volně uložený do 3x6/4x4/7x2,5</t>
  </si>
  <si>
    <t>-1210680059</t>
  </si>
  <si>
    <t>33</t>
  </si>
  <si>
    <t>210810013</t>
  </si>
  <si>
    <t>kabel(-CYKY) volně ulož.do 5x10/12x4/19x2,5/24x1,5</t>
  </si>
  <si>
    <t>2000055254</t>
  </si>
  <si>
    <t>05.VO</t>
  </si>
  <si>
    <t>Demontáže</t>
  </si>
  <si>
    <t>34</t>
  </si>
  <si>
    <t>210202104.1</t>
  </si>
  <si>
    <t>svítidlo výbojkové venkovní na sadový stožár /dmtž</t>
  </si>
  <si>
    <t>-331370855</t>
  </si>
  <si>
    <t>35</t>
  </si>
  <si>
    <t>210204002.1</t>
  </si>
  <si>
    <t xml:space="preserve">stožár osvětlovací sadový ocelový            /dmtž</t>
  </si>
  <si>
    <t>374808947</t>
  </si>
  <si>
    <t>36</t>
  </si>
  <si>
    <t>210204201.1</t>
  </si>
  <si>
    <t xml:space="preserve">elektrovýzbroj stožárů pro 1 okruh           /dmtž</t>
  </si>
  <si>
    <t>820998841</t>
  </si>
  <si>
    <t>06.VO</t>
  </si>
  <si>
    <t>Zemní práce</t>
  </si>
  <si>
    <t>37</t>
  </si>
  <si>
    <t>460030072</t>
  </si>
  <si>
    <t>bourání živičných povrchů 6-10cm</t>
  </si>
  <si>
    <t>1023943826</t>
  </si>
  <si>
    <t>38</t>
  </si>
  <si>
    <t>460030081</t>
  </si>
  <si>
    <t>řezání spáry v asfaltu do 10cm</t>
  </si>
  <si>
    <t>-715967703</t>
  </si>
  <si>
    <t>39</t>
  </si>
  <si>
    <t>460050703</t>
  </si>
  <si>
    <t>výkop jámy do 2m3 pro stožár VO ruční tz.3/ko1.0</t>
  </si>
  <si>
    <t>-122289820</t>
  </si>
  <si>
    <t>40</t>
  </si>
  <si>
    <t>460080102</t>
  </si>
  <si>
    <t>bourání betonu tl.5cm</t>
  </si>
  <si>
    <t>-1496852787</t>
  </si>
  <si>
    <t>41</t>
  </si>
  <si>
    <t>460100002</t>
  </si>
  <si>
    <t>pouzdrový základ VO mimo trasu kabelu pr.0,25/1,5m</t>
  </si>
  <si>
    <t>1593074799</t>
  </si>
  <si>
    <t>42</t>
  </si>
  <si>
    <t>460120003</t>
  </si>
  <si>
    <t>zához jámy třída zeminy 3</t>
  </si>
  <si>
    <t>734540913</t>
  </si>
  <si>
    <t>43</t>
  </si>
  <si>
    <t>460200173</t>
  </si>
  <si>
    <t>výkop kabel.rýhy šířka 35/hloubka 90cm tz.3/ko1.0</t>
  </si>
  <si>
    <t>657922438</t>
  </si>
  <si>
    <t>44</t>
  </si>
  <si>
    <t>460200303</t>
  </si>
  <si>
    <t>výkop kabel.rýhy šířka 50/hloubka 120cm tz.3/ko1.0</t>
  </si>
  <si>
    <t>-362571859</t>
  </si>
  <si>
    <t>45</t>
  </si>
  <si>
    <t>460230003</t>
  </si>
  <si>
    <t>jáma pro spojku kabelu do 10kV tř.zeminy 3/ko1.0</t>
  </si>
  <si>
    <t>-936957325</t>
  </si>
  <si>
    <t>46</t>
  </si>
  <si>
    <t>460420022</t>
  </si>
  <si>
    <t>kabelové lože 2x10cm kopaný písek šířka do 65cm</t>
  </si>
  <si>
    <t>-925930038</t>
  </si>
  <si>
    <t>47</t>
  </si>
  <si>
    <t>91468206</t>
  </si>
  <si>
    <t>48</t>
  </si>
  <si>
    <t>460490011</t>
  </si>
  <si>
    <t>výstražná fólie šířka do 30cm</t>
  </si>
  <si>
    <t>-1277295684</t>
  </si>
  <si>
    <t>49</t>
  </si>
  <si>
    <t>-551960155</t>
  </si>
  <si>
    <t>50</t>
  </si>
  <si>
    <t>460490051</t>
  </si>
  <si>
    <t>oddělení a krytí spojky do 6kV</t>
  </si>
  <si>
    <t>-726849463</t>
  </si>
  <si>
    <t>51</t>
  </si>
  <si>
    <t>460560173</t>
  </si>
  <si>
    <t>zához kabelové rýhy šířka 35/hloubka 90cm tz.3</t>
  </si>
  <si>
    <t>86423808</t>
  </si>
  <si>
    <t>52</t>
  </si>
  <si>
    <t>460560303</t>
  </si>
  <si>
    <t>zához kabelové rýhy šířka 50/hloubka 120cm tz.3</t>
  </si>
  <si>
    <t>980652889</t>
  </si>
  <si>
    <t>53</t>
  </si>
  <si>
    <t>460600001</t>
  </si>
  <si>
    <t>odvoz zeminy do 10km vč.poplatku za skládku</t>
  </si>
  <si>
    <t>1458532389</t>
  </si>
  <si>
    <t>54</t>
  </si>
  <si>
    <t>-1838021849</t>
  </si>
  <si>
    <t>55</t>
  </si>
  <si>
    <t>-1389018574</t>
  </si>
  <si>
    <t>56</t>
  </si>
  <si>
    <t>460620013</t>
  </si>
  <si>
    <t>provizorní úprava terénu třída zeminy 3</t>
  </si>
  <si>
    <t>408432145</t>
  </si>
  <si>
    <t>57</t>
  </si>
  <si>
    <t>460650021</t>
  </si>
  <si>
    <t>betonová vozovka vrstva 5cm vč.materiálu</t>
  </si>
  <si>
    <t>1917178434</t>
  </si>
  <si>
    <t>58</t>
  </si>
  <si>
    <t>460650042</t>
  </si>
  <si>
    <t>obalovaná drť ABJII tl.10cm vč.materiálu</t>
  </si>
  <si>
    <t>-1726134085</t>
  </si>
  <si>
    <t>07.VO</t>
  </si>
  <si>
    <t>Ostatní</t>
  </si>
  <si>
    <t>59</t>
  </si>
  <si>
    <t>000000001</t>
  </si>
  <si>
    <t>doprava a přesun zařízení (dodávek)</t>
  </si>
  <si>
    <t>1589364868</t>
  </si>
  <si>
    <t>60</t>
  </si>
  <si>
    <t>000000002</t>
  </si>
  <si>
    <t>elektromontážní materiál - prořezy</t>
  </si>
  <si>
    <t>-2086959161</t>
  </si>
  <si>
    <t>61</t>
  </si>
  <si>
    <t>000000003</t>
  </si>
  <si>
    <t>podružný materiál</t>
  </si>
  <si>
    <t>-189155609</t>
  </si>
  <si>
    <t>62</t>
  </si>
  <si>
    <t>000000004</t>
  </si>
  <si>
    <t>kompletační činnost</t>
  </si>
  <si>
    <t>604629228</t>
  </si>
  <si>
    <t>63</t>
  </si>
  <si>
    <t>000000005</t>
  </si>
  <si>
    <t>revize</t>
  </si>
  <si>
    <t>-1636642027</t>
  </si>
  <si>
    <t>SO 04 - Zpevněné plochy a komunikace</t>
  </si>
  <si>
    <t>04 - Zpevněné plochy a komunikace</t>
  </si>
  <si>
    <t xml:space="preserve">    1 - Zemní práce</t>
  </si>
  <si>
    <t xml:space="preserve">    5 - Komunikace pozemní</t>
  </si>
  <si>
    <t xml:space="preserve">    997 - Přesun sutě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</si>
  <si>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</si>
  <si>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</si>
  <si>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1131960996</t>
  </si>
  <si>
    <t>Poznámka k položce:_x000d_
očištění a odvoz na depo investora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</si>
  <si>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</si>
  <si>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</si>
  <si>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1458003062</t>
  </si>
  <si>
    <t>podkl. vrstvy tl. 390mm</t>
  </si>
  <si>
    <t>77,0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</si>
  <si>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</si>
  <si>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</si>
  <si>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-2043380308</t>
  </si>
  <si>
    <t>113202111</t>
  </si>
  <si>
    <t>Vytrhání obrub s vybouráním lože, s přemístěním hmot na skládku na vzdálenost do 3 m nebo s naložením na dopravní prostředek z krajníků nebo obrubníků stojatých</t>
  </si>
  <si>
    <t>2064535374</t>
  </si>
  <si>
    <t>122251104</t>
  </si>
  <si>
    <t>Odkopávky a prokopávky nezapažené strojně v hornině třídy těžitelnosti I skupiny 3 přes 100 do 500 m3</t>
  </si>
  <si>
    <t>-778633330</t>
  </si>
  <si>
    <t>Poznámka k položce:_x000d_
včetně výkopu z lokální sanace aktivní zóny</t>
  </si>
  <si>
    <t xml:space="preserve">výkop na úroveň navržené zemní pláně </t>
  </si>
  <si>
    <t>224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</si>
  <si>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</si>
  <si>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</si>
  <si>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-1842014378</t>
  </si>
  <si>
    <t>171201231</t>
  </si>
  <si>
    <t>Poplatek za uložení stavebního odpadu na recyklační skládce (skládkovné) zeminy a kamení zatříděného do Katalogu odpadů pod kódem 17 05 04</t>
  </si>
  <si>
    <t>-32556313</t>
  </si>
  <si>
    <t>224*1,8 "Přepočtené koeficientem množství</t>
  </si>
  <si>
    <t>181006111</t>
  </si>
  <si>
    <t>Rozprostření zemin schopných zúrodnění v rovině a ve sklonu do 1:5, tloušťka vrstvy do 0,10 m</t>
  </si>
  <si>
    <t>-2085271639</t>
  </si>
  <si>
    <t>10364101</t>
  </si>
  <si>
    <t>zemina pro terénní úpravy - ornice</t>
  </si>
  <si>
    <t>-1176789948</t>
  </si>
  <si>
    <t>65,00*0,1*1,5</t>
  </si>
  <si>
    <t>181411131</t>
  </si>
  <si>
    <t>Založení trávníku na půdě předem připravené plochy do 1000 m2 výsevem včetně utažení parkového v rovině nebo na svahu do 1:5</t>
  </si>
  <si>
    <t>1848839716</t>
  </si>
  <si>
    <t>00572410</t>
  </si>
  <si>
    <t>osivo směs travní parková</t>
  </si>
  <si>
    <t>-1465260250</t>
  </si>
  <si>
    <t>65*0,02 "Přepočtené koeficientem množství</t>
  </si>
  <si>
    <t>181912112</t>
  </si>
  <si>
    <t>Úprava pláně vyrovnáním výškových rozdílů ručně v hornině třídy těžitelnosti I skupiny 3 se zhutněním</t>
  </si>
  <si>
    <t>227237419</t>
  </si>
  <si>
    <t>182151111</t>
  </si>
  <si>
    <t>Svahování trvalých svahů do projektovaných profilů strojně s potřebným přemístěním výkopku při svahování v zářezech v hornině třídy těžitelnosti I, skupiny 1 až 3</t>
  </si>
  <si>
    <t>1075996906</t>
  </si>
  <si>
    <t>Komunikace pozemní</t>
  </si>
  <si>
    <t>564201012R</t>
  </si>
  <si>
    <t>Ložní vrstva pod zasakovací rošty tl 40 mm</t>
  </si>
  <si>
    <t>322899526</t>
  </si>
  <si>
    <t>Poznámka k položce:_x000d_
práce vč. materiálu_x000d_
40% štěrk 2-5mm, 30% prosetá ornice, 20% lávový materiál 2-4mm, 10% vyzrálý kompost</t>
  </si>
  <si>
    <t>parkoviště se zatravněným roštem AS-TTE</t>
  </si>
  <si>
    <t>205,0</t>
  </si>
  <si>
    <t>parkoviště s roštem AS-TTE vyplněným kostkami</t>
  </si>
  <si>
    <t>114,0</t>
  </si>
  <si>
    <t>Součet</t>
  </si>
  <si>
    <t>564571111</t>
  </si>
  <si>
    <t>Zřízení podsypu nebo podkladu ze sypaniny s rozprostřením, vlhčením, a zhutněním plochy přes 100 m2, po zhutnění tl. 250 mm</t>
  </si>
  <si>
    <t>1893142818</t>
  </si>
  <si>
    <t>Poznámka k položce:_x000d_
60% štěrk 0-32mm, 40% prosetá ornice</t>
  </si>
  <si>
    <t>podkladní vrstva pod zasakovací rošty</t>
  </si>
  <si>
    <t>58344171</t>
  </si>
  <si>
    <t>štěrkodrť frakce 0/32</t>
  </si>
  <si>
    <t>-572391084</t>
  </si>
  <si>
    <t>319,0*0,25*0,6*1,8</t>
  </si>
  <si>
    <t>571325003</t>
  </si>
  <si>
    <t>319,0*0,25*0,4*1,5</t>
  </si>
  <si>
    <t>564831011</t>
  </si>
  <si>
    <t>Podklad ze štěrkodrti ŠD s rozprostřením a zhutněním plochy jednotlivě do 100 m2, po zhutnění tl. 100 mm</t>
  </si>
  <si>
    <t>1765227627</t>
  </si>
  <si>
    <t>sanace aktivní zóny</t>
  </si>
  <si>
    <t>319,0</t>
  </si>
  <si>
    <t>564851011</t>
  </si>
  <si>
    <t>Podklad ze štěrkodrti ŠD s rozprostřením a zhutněním plochy jednotlivě do 100 m2, po zhutnění tl. 150 mm</t>
  </si>
  <si>
    <t>-1971433325</t>
  </si>
  <si>
    <t>asfaltová vozovka tl. 450mm</t>
  </si>
  <si>
    <t>77,0*2</t>
  </si>
  <si>
    <t>565135111</t>
  </si>
  <si>
    <t>Asfaltový beton vrstva podkladní ACP 16 (obalované kamenivo střednězrnné - OKS) s rozprostřením a zhutněním v pruhu šířky přes 1,5 do 3 m, po zhutnění tl. 50 mm</t>
  </si>
  <si>
    <t>858558439</t>
  </si>
  <si>
    <t>573191111</t>
  </si>
  <si>
    <t>Postřik infiltrační kationaktivní emulzí v množství 1,00 kg/m2</t>
  </si>
  <si>
    <t>-1865410877</t>
  </si>
  <si>
    <t>573211108</t>
  </si>
  <si>
    <t>Postřik spojovací PS bez posypu kamenivem z asfaltu silničního, v množství 0,40 kg/m2</t>
  </si>
  <si>
    <t>-743390178</t>
  </si>
  <si>
    <t>577134211</t>
  </si>
  <si>
    <t>Asfaltový beton vrstva obrusná ACO 11 (ABS) s rozprostřením a se zhutněním z nemodifikovaného asfaltu v pruhu šířky do 3 m tř. II, po zhutnění tl. 40 mm</t>
  </si>
  <si>
    <t>-210076645</t>
  </si>
  <si>
    <t>577155112</t>
  </si>
  <si>
    <t>Asfaltový beton vrstva ložní ACL 16 (ABH) s rozprostřením a zhutněním z nemodifikovaného asfaltu v pruhu šířky do 3 m, po zhutnění tl. 60 mm</t>
  </si>
  <si>
    <t>-682435963</t>
  </si>
  <si>
    <t>593532113</t>
  </si>
  <si>
    <t>Kladení dlažby z plastových vegetačních dlaždic pozemních komunikací tl 60 mm pl přes 100 do 300 m2</t>
  </si>
  <si>
    <t>-791368809</t>
  </si>
  <si>
    <t>56245144R</t>
  </si>
  <si>
    <t>zasakovací rošty AS-TTE 80x40 cm</t>
  </si>
  <si>
    <t>242431260</t>
  </si>
  <si>
    <t>319*1,01 "Přepočtené koeficientem množství</t>
  </si>
  <si>
    <t>10371500R</t>
  </si>
  <si>
    <t>směs zeminy a travního semene</t>
  </si>
  <si>
    <t>-1014543686</t>
  </si>
  <si>
    <t>72% plochy</t>
  </si>
  <si>
    <t>205,0*0,6*0,72</t>
  </si>
  <si>
    <t>59245016R</t>
  </si>
  <si>
    <t>betonové dlažební kostky šedé/červené 74x74x48mm</t>
  </si>
  <si>
    <t>-1367235158</t>
  </si>
  <si>
    <t>100ks/1m2</t>
  </si>
  <si>
    <t>11400</t>
  </si>
  <si>
    <t>915231112.R</t>
  </si>
  <si>
    <t>Vodorovné dopravní značení plošné retroreflexní bílý plast</t>
  </si>
  <si>
    <t>446112909</t>
  </si>
  <si>
    <t>V 11 - HZS</t>
  </si>
  <si>
    <t>24"m2"</t>
  </si>
  <si>
    <t>915231116.R</t>
  </si>
  <si>
    <t>Vodorovné dopravní značení plošné retroreflexní žlutý plast</t>
  </si>
  <si>
    <t>55141661</t>
  </si>
  <si>
    <t>915621111</t>
  </si>
  <si>
    <t>Předznačení vodorovného plošného značení</t>
  </si>
  <si>
    <t>516790492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</si>
  <si>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</si>
  <si>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</si>
  <si>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-749574373</t>
  </si>
  <si>
    <t>Poznámka k položce:_x000d_
veškerá obruba bude kladená do bet. lože s opěrou (C20/25 nXF3)</t>
  </si>
  <si>
    <t>94+9+19+4</t>
  </si>
  <si>
    <t>59217031</t>
  </si>
  <si>
    <t>obrubník betonový silniční 1000x150x250mm</t>
  </si>
  <si>
    <t>1761739129</t>
  </si>
  <si>
    <t>94*1,02 "Přepočtené koeficientem množství</t>
  </si>
  <si>
    <t>59217016</t>
  </si>
  <si>
    <t>obrubník betonový chodníkový 1000x80x250mm</t>
  </si>
  <si>
    <t>1112064299</t>
  </si>
  <si>
    <t>9*1,02 "Přepočtené koeficientem množství</t>
  </si>
  <si>
    <t>59217029</t>
  </si>
  <si>
    <t>obrubník betonový silniční nájezdový 1000x150x150mm</t>
  </si>
  <si>
    <t>-1237220906</t>
  </si>
  <si>
    <t>19*1,02 "Přepočtené koeficientem množství</t>
  </si>
  <si>
    <t>59217030</t>
  </si>
  <si>
    <t>obrubník betonový silniční přechodový 1000x150x150-250mm</t>
  </si>
  <si>
    <t>-88584134</t>
  </si>
  <si>
    <t>4*1,02 "Přepočtené koeficientem množství</t>
  </si>
  <si>
    <t>919726121</t>
  </si>
  <si>
    <t>Geotextilie netkaná pro ochranu, separaci nebo filtraci měrná hmotnost do 200 g/m2</t>
  </si>
  <si>
    <t>-966188186</t>
  </si>
  <si>
    <t>919726121R</t>
  </si>
  <si>
    <t>Geotextilie netkaná pro ochranu, separaci nebo filtraci měrná hmotnost do 50 g/m2</t>
  </si>
  <si>
    <t>286063614</t>
  </si>
  <si>
    <t>69311312R</t>
  </si>
  <si>
    <t>jemná PE síťovina min 24g/m2</t>
  </si>
  <si>
    <t>1487787148</t>
  </si>
  <si>
    <t>319*1,1 "Přepočtené koeficientem množství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</si>
  <si>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</si>
  <si>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</si>
  <si>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-1513311435</t>
  </si>
  <si>
    <t>935111211</t>
  </si>
  <si>
    <t>Osazení betonového příkopového žlabu s vyplněním a zatřením spár cementovou maltou s ložem tl. 100 mm z kameniva těženého nebo štěrkopísku z betonových příkopových tvárnic šířky přes 500 do 800 mm</t>
  </si>
  <si>
    <t>-1285162157</t>
  </si>
  <si>
    <t>59227051R</t>
  </si>
  <si>
    <t>žlabovka betonová 330x570x140mm</t>
  </si>
  <si>
    <t>-1677189047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</si>
  <si>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</si>
  <si>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</si>
  <si>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1731743063</t>
  </si>
  <si>
    <t>997</t>
  </si>
  <si>
    <t>Přesun sutě</t>
  </si>
  <si>
    <t>997221551</t>
  </si>
  <si>
    <t>Vodorovná doprava suti ze sypkých materiálů do 1 km</t>
  </si>
  <si>
    <t>841349178</t>
  </si>
  <si>
    <t xml:space="preserve">Vodorovná doprava suti  bez naložení, ale se složením a s hrubým urovnáním ze sypkých materiálů, na vzdálenost do 1 km</t>
  </si>
  <si>
    <t>997221559</t>
  </si>
  <si>
    <t>Příplatek ZKD 1 km u vodorovné dopravy suti ze sypkých materiálů</t>
  </si>
  <si>
    <t>-657523040</t>
  </si>
  <si>
    <t xml:space="preserve">Vodorovná doprava suti  bez naložení, ale se složením a s hrubým urovnáním Příplatek k ceně za každý další i započatý 1 km přes 1 km</t>
  </si>
  <si>
    <t>44,66*9 "Přepočtené koeficientem množství</t>
  </si>
  <si>
    <t>997221561</t>
  </si>
  <si>
    <t>Vodorovná doprava suti bez naložení, ale se složením a s hrubým urovnáním z kusových materiálů, na vzdálenost do 1 km</t>
  </si>
  <si>
    <t>879272902</t>
  </si>
  <si>
    <t>100,77-44,66</t>
  </si>
  <si>
    <t>997221569</t>
  </si>
  <si>
    <t>Vodorovná doprava suti bez naložení, ale se složením a s hrubým urovnáním Příplatek k ceně za každý další i započatý 1 km přes 1 km</t>
  </si>
  <si>
    <t>-2098097949</t>
  </si>
  <si>
    <t>Poznámka k položce:_x000d_
odvoz do 10km</t>
  </si>
  <si>
    <t>56,11*9 "Přepočtené koeficientem množství</t>
  </si>
  <si>
    <t>997221861</t>
  </si>
  <si>
    <t>Poplatek za uložení stavebního odpadu na recyklační skládce (skládkovné) z prostého betonu zatříděného do Katalogu odpadů pod kódem 17 01 01</t>
  </si>
  <si>
    <t>1689638421</t>
  </si>
  <si>
    <t>997221873</t>
  </si>
  <si>
    <t>-101191748</t>
  </si>
  <si>
    <t>997221875</t>
  </si>
  <si>
    <t>Poplatek za uložení stavebního odpadu na recyklační skládce (skládkovné) asfaltového bez obsahu dehtu zatříděného do Katalogu odpadů pod kódem 17 03 02</t>
  </si>
  <si>
    <t>217092958</t>
  </si>
  <si>
    <t>998223011</t>
  </si>
  <si>
    <t>Přesun hmot pro pozemní komunikace s krytem dlážděným dopravní vzdálenost do 200 m jakékoliv délky objektu</t>
  </si>
  <si>
    <t>1982042249</t>
  </si>
  <si>
    <t>SO 05 - Sadové úpravy</t>
  </si>
  <si>
    <t>05 - Sadové úpravy</t>
  </si>
  <si>
    <t>162351104.R2</t>
  </si>
  <si>
    <t>Vodorovné přemístění výkopku/sypaniny z horniny třídy těžitelnosti I skupiny 1 až 3 dle možností zhotovitele - SKLÁDKA</t>
  </si>
  <si>
    <t>-1022412653</t>
  </si>
  <si>
    <t>Vodorovné přemístění výkopku nebo sypaniny po suchu na obvyklém dopravním prostředku, bez naložení výkopku, avšak se složením bez rozhrnutí z horniny třídy těžitelnosti I skupiny 1 až 3 dle možností zhotovitele - SKLÁDKA</t>
  </si>
  <si>
    <t>"vyměněná zemina na skládku" 3,00"m3"</t>
  </si>
  <si>
    <t>167151111</t>
  </si>
  <si>
    <t>Nakládání výkopku z hornin třídy těžitelnosti I skupiny 1 až 3 přes 100 m3</t>
  </si>
  <si>
    <t>-1424982813</t>
  </si>
  <si>
    <t>Nakládání, skládání a překládání neulehlého výkopku nebo sypaniny strojně nakládání, množství přes 100 m3, z hornin třídy těžitelnosti I, skupiny 1 až 3</t>
  </si>
  <si>
    <t>171201221</t>
  </si>
  <si>
    <t>Poplatek za uložení na skládce (skládkovné) zeminy a kamení kód odpadu 17 05 04</t>
  </si>
  <si>
    <t>-1281088277</t>
  </si>
  <si>
    <t>Poplatek za uložení stavebního odpadu na skládce (skládkovné) zeminy a kamení zatříděného do Katalogu odpadů pod kódem 17 05 04</t>
  </si>
  <si>
    <t>"vyměněná zemina na skládku" 3,00"m3"*2,00"t/m3"</t>
  </si>
  <si>
    <t>171251201</t>
  </si>
  <si>
    <t>Uložení sypaniny na skládky nebo meziskládky</t>
  </si>
  <si>
    <t>1793524301</t>
  </si>
  <si>
    <t>Uložení sypaniny na skládky nebo meziskládky bez hutnění s upravením uložené sypaniny do předepsaného tvaru</t>
  </si>
  <si>
    <t>Založení parkového trávníku výsevem pl do 1000 m2 v rovině a ve svahu do 1:5</t>
  </si>
  <si>
    <t>392222587</t>
  </si>
  <si>
    <t>94,00"m2"</t>
  </si>
  <si>
    <t>1963861878</t>
  </si>
  <si>
    <t>94*0,02 'Přepočtené koeficientem množství</t>
  </si>
  <si>
    <t>183106611</t>
  </si>
  <si>
    <t>Ochrana stromu protikořenovou clonou v rovině nebo na svahu do 1:5 hl do 500 mm</t>
  </si>
  <si>
    <t>-1137530240</t>
  </si>
  <si>
    <t>Instalace protikořenových bariér do předem vyhloubené rýhy, včetně zásypu a hutnění v rovině nebo na svahu do 1:5, hloubky do 500 mm</t>
  </si>
  <si>
    <t>výkop uvažován v rámci nových sítí</t>
  </si>
  <si>
    <t>"protikořenová fólie" 62,30"m"</t>
  </si>
  <si>
    <t>28322015.R</t>
  </si>
  <si>
    <t>Netkaná protikořenová fólie RootControl</t>
  </si>
  <si>
    <t>386242937</t>
  </si>
  <si>
    <t>"protikořenová fólie" 62,30*1,50</t>
  </si>
  <si>
    <t>93,45*1,1 'Přepočtené koeficientem množství</t>
  </si>
  <si>
    <t>183101215</t>
  </si>
  <si>
    <t>Jamky pro výsadbu s výměnou 50 % půdy zeminy tř 1 až 4 obj přes 0,125 do 0,4 m3 v rovině a svahu do 1:5</t>
  </si>
  <si>
    <t>135658362</t>
  </si>
  <si>
    <t>Hloubení jamek pro vysazování rostlin v zemině tř.1 až 4 s výměnou půdy z 50% v rovině nebo na svahu do 1:5, objemu přes 0,125 do 0,40 m3</t>
  </si>
  <si>
    <t>"pro stromy" 15"ks"</t>
  </si>
  <si>
    <t>10321100</t>
  </si>
  <si>
    <t>zahradní substrát pro výsadbu VL</t>
  </si>
  <si>
    <t>-972464110</t>
  </si>
  <si>
    <t>"pro stromy" 15*0,40"m3"/2</t>
  </si>
  <si>
    <t>183205111</t>
  </si>
  <si>
    <t>Založení záhonu v rovině a svahu do 1:5 zemina tř 1 a 2</t>
  </si>
  <si>
    <t>775665269</t>
  </si>
  <si>
    <t>Založení záhonu pro výsadbu rostlin v rovině nebo na svahu do 1:5 v zemině tř. 1 až 2</t>
  </si>
  <si>
    <t>"Stromy" 15,00"m2"</t>
  </si>
  <si>
    <t>183403131</t>
  </si>
  <si>
    <t>Obdělání půdy rytím zemina tř 1 a 2 v rovině a svahu do 1:5</t>
  </si>
  <si>
    <t>180039763</t>
  </si>
  <si>
    <t xml:space="preserve">Obdělání půdy  rytím půdy hl. do 200 mm v zemině tř. 1 až 2 v rovině nebo na svahu do 1:5</t>
  </si>
  <si>
    <t>"sadové obdělávání půdy - ručně" 15,00"m2"</t>
  </si>
  <si>
    <t>184102113</t>
  </si>
  <si>
    <t>Výsadba dřeviny s balem D přes 0,3 do 0,4 m do jamky se zalitím v rovině a svahu do 1:5</t>
  </si>
  <si>
    <t>1977723776</t>
  </si>
  <si>
    <t xml:space="preserve">Výsadba dřeviny s balem do předem vyhloubené jamky se zalitím  v rovině nebo na svahu do 1:5, při průměru balu přes 300 do 400 mm</t>
  </si>
  <si>
    <t>(3+2+7+3)"ks"</t>
  </si>
  <si>
    <t>02650304.R1</t>
  </si>
  <si>
    <t>dub šarlatový /Quercus coccinea/ balované</t>
  </si>
  <si>
    <t>727662934</t>
  </si>
  <si>
    <t xml:space="preserve">Poznámka k položce:_x000d_
min. 3x přesazované alejové výpěstky se zemním balem s min. výškou nasazení koruny ve 2,3 m, obvod 12-14 cm. </t>
  </si>
  <si>
    <t>"dle TZ" 3"ks"</t>
  </si>
  <si>
    <t>02650304.R2</t>
  </si>
  <si>
    <t>lípa srdčitá /Tilia cordata 'Roelvo'/ balované</t>
  </si>
  <si>
    <t>1696847650</t>
  </si>
  <si>
    <t>"dle TZ" 2"ks"</t>
  </si>
  <si>
    <t>02650304.R3</t>
  </si>
  <si>
    <t>javor babyka /Acer campestre 'Queen Elizabeth'/ balované</t>
  </si>
  <si>
    <t>-1290521821</t>
  </si>
  <si>
    <t>"dle TZ" 7"ks"</t>
  </si>
  <si>
    <t>02650304.R4</t>
  </si>
  <si>
    <t>habr obecný 'Lucas' /Carpinus betulus 'Lucas'/ balované</t>
  </si>
  <si>
    <t>-1022275235</t>
  </si>
  <si>
    <t>184215133</t>
  </si>
  <si>
    <t>Ukotvení kmene dřevin třemi kůly D do 0,1 m dl přes 2 do 3 m</t>
  </si>
  <si>
    <t>-688604427</t>
  </si>
  <si>
    <t>Ukotvení dřeviny kůly třemi kůly, délky přes 2 do 3 m</t>
  </si>
  <si>
    <t>"stromy" 15"ks"</t>
  </si>
  <si>
    <t>05217108.R1</t>
  </si>
  <si>
    <t>kůly dřevěné (kulatina) pro kotvení dřevin délky 3m</t>
  </si>
  <si>
    <t>1338710390</t>
  </si>
  <si>
    <t>"stromy" 15"ks"*3</t>
  </si>
  <si>
    <t>05217108.R2</t>
  </si>
  <si>
    <t>příčky dřevěné ke kůlům - kompletní materiál pro jeden strom</t>
  </si>
  <si>
    <t>-2063722458</t>
  </si>
  <si>
    <t>184215331</t>
  </si>
  <si>
    <t>Ukotvení dřeviny popruhy a ocelovými lanky do výztuže obvodu kmene do 200 mm, v do 5 m</t>
  </si>
  <si>
    <t>1233442811</t>
  </si>
  <si>
    <t>Ukotvení dřeviny nadzemním kotvením za kmen pomocí textilních popruhů a ocelových lanek na konstrukci, obvodu kmene do 200 mm, výšky do 5 m</t>
  </si>
  <si>
    <t>15"ks"</t>
  </si>
  <si>
    <t>184801121</t>
  </si>
  <si>
    <t>Ošetřování vysazených dřevin soliterních v rovině a svahu do 1:5</t>
  </si>
  <si>
    <t>548218941</t>
  </si>
  <si>
    <t xml:space="preserve">Ošetření vysazených dřevin  solitérních v rovině nebo na svahu do 1:5</t>
  </si>
  <si>
    <t>"předpoklad 4x" 15"ks"*4</t>
  </si>
  <si>
    <t>184802111</t>
  </si>
  <si>
    <t>Chemické odplevelení před založením kultury nad 20 m2 postřikem na široko v rovině a svahu do 1:5</t>
  </si>
  <si>
    <t>172045577</t>
  </si>
  <si>
    <t xml:space="preserve">Chemické odplevelení půdy před založením kultury, trávníku nebo zpevněných ploch  o výměře jednotlivě přes 20 m2 v rovině nebo na svahu do 1:5 postřikem na široko</t>
  </si>
  <si>
    <t>"dle založeníá trávníku, předpoklad 1,5x" 94,00"m2"*1,50</t>
  </si>
  <si>
    <t>"dle zsadovnického obdělání, předpoklad 1,5x" 15,00"m2"*1,50</t>
  </si>
  <si>
    <t>184911421</t>
  </si>
  <si>
    <t>Mulčování rostlin kůrou tl do 0,1 m v rovině a svahu do 1:5</t>
  </si>
  <si>
    <t>-1782164450</t>
  </si>
  <si>
    <t>Mulčování vysazených rostlin mulčovací kůrou, tl. do 100 mm v rovině nebo na svahu do 1:5</t>
  </si>
  <si>
    <t>15,00"m2"</t>
  </si>
  <si>
    <t>10391100</t>
  </si>
  <si>
    <t>kůra mulčovací VL</t>
  </si>
  <si>
    <t>1487323507</t>
  </si>
  <si>
    <t>15,00"m2"*0,1</t>
  </si>
  <si>
    <t>185802112</t>
  </si>
  <si>
    <t>Hnojení půdy vitahumem, kompostem nebo chlévskou mrvou v rovině a svahu do 1:5</t>
  </si>
  <si>
    <t>1781656650</t>
  </si>
  <si>
    <t xml:space="preserve">Hnojení půdy nebo trávníku  v rovině nebo na svahu do 1:5 vitahumem, kompostem nebo chlévskou mrvou</t>
  </si>
  <si>
    <t>150"kg"/1000</t>
  </si>
  <si>
    <t>25191155.R2</t>
  </si>
  <si>
    <t>Organické hnojivo pro keře a stromy</t>
  </si>
  <si>
    <t>1203513711</t>
  </si>
  <si>
    <t>150"kg"</t>
  </si>
  <si>
    <t>185802114</t>
  </si>
  <si>
    <t>Hnojení půdy umělým hnojivem k jednotlivým rostlinám v rovině a svahu do 1:5</t>
  </si>
  <si>
    <t>1806484671</t>
  </si>
  <si>
    <t xml:space="preserve">Hnojení půdy nebo trávníku  v rovině nebo na svahu do 1:5 umělým hnojivem s rozdělením k jednotlivým rostlinám</t>
  </si>
  <si>
    <t>600"g"/1000/1000</t>
  </si>
  <si>
    <t>25191155.R1</t>
  </si>
  <si>
    <t>Anorganické hnojivo pro keře a stromy</t>
  </si>
  <si>
    <t>1518160789</t>
  </si>
  <si>
    <t>600"g"/1000</t>
  </si>
  <si>
    <t>185803111</t>
  </si>
  <si>
    <t>Ošetření trávníku shrabáním v rovině a svahu do 1:5</t>
  </si>
  <si>
    <t>354831055</t>
  </si>
  <si>
    <t xml:space="preserve">Ošetření trávníku  jednorázové v rovině nebo na svahu do 1:5</t>
  </si>
  <si>
    <t>"dle založeníá trávníku, předpoklad 4x" 94,00"m2"*4</t>
  </si>
  <si>
    <t>185804312</t>
  </si>
  <si>
    <t>Zalití rostlin vodou plocha přes 20 m2</t>
  </si>
  <si>
    <t>1966145480</t>
  </si>
  <si>
    <t>Zalití rostlin vodou plochy záhonů jednotlivě přes 20 m2</t>
  </si>
  <si>
    <t xml:space="preserve">"stromy, 8x50l/strom"  6,00"m3"</t>
  </si>
  <si>
    <t xml:space="preserve">"trávník, 3x5l/m2"  1,41"m3"</t>
  </si>
  <si>
    <t>185851121.R</t>
  </si>
  <si>
    <t>Dovoz vody pro zálivku rostlin za vzdálenost do vzdálenosti dle možnosti uchazeče</t>
  </si>
  <si>
    <t>136977064</t>
  </si>
  <si>
    <t xml:space="preserve">Dovoz vody pro zálivku rostlin  do vzdálenosti dle možnosti uchazeče</t>
  </si>
  <si>
    <t>"dle zálivky rostlin" 7,41"m3"</t>
  </si>
  <si>
    <t>1833829853</t>
  </si>
  <si>
    <t>Přesun hmot pro sadovnické a krajinářské úpravy - strojně dopravní vzdálenost do 5000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</si>
</sst>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21PL72003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ATLETICKÝ TUNEL PARKOVIŠTĚ BUS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Plzeň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14. 6. 2022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Střední odborné učiliště elektrotechnické Plzeň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Valbek, spol. s r.o., středisko Plzeň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ROUND(AG95+AG97+AG99+AG101+AG103+AG105,2)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ROUND(AS95+AS97+AS99+AS101+AS103+AS105,2)</f>
        <v>0</v>
      </c>
      <c r="AT94" s="114">
        <f>ROUND(SUM(AV94:AW94),2)</f>
        <v>0</v>
      </c>
      <c r="AU94" s="115">
        <f>ROUND(AU95+AU97+AU99+AU101+AU103+AU105,5)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ROUND(AZ95+AZ97+AZ99+AZ101+AZ103+AZ105,2)</f>
        <v>0</v>
      </c>
      <c r="BA94" s="114">
        <f>ROUND(BA95+BA97+BA99+BA101+BA103+BA105,2)</f>
        <v>0</v>
      </c>
      <c r="BB94" s="114">
        <f>ROUND(BB95+BB97+BB99+BB101+BB103+BB105,2)</f>
        <v>0</v>
      </c>
      <c r="BC94" s="114">
        <f>ROUND(BC95+BC97+BC99+BC101+BC103+BC105,2)</f>
        <v>0</v>
      </c>
      <c r="BD94" s="116">
        <f>ROUND(BD95+BD97+BD99+BD101+BD103+BD105,2)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7"/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83</v>
      </c>
      <c r="AR95" s="126"/>
      <c r="AS95" s="127">
        <f>ROUND(AS96,2)</f>
        <v>0</v>
      </c>
      <c r="AT95" s="128">
        <f>ROUND(SUM(AV95:AW95),2)</f>
        <v>0</v>
      </c>
      <c r="AU95" s="129">
        <f>ROUND(AU96,5)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ROUND(AZ96,2)</f>
        <v>0</v>
      </c>
      <c r="BA95" s="128">
        <f>ROUND(BA96,2)</f>
        <v>0</v>
      </c>
      <c r="BB95" s="128">
        <f>ROUND(BB96,2)</f>
        <v>0</v>
      </c>
      <c r="BC95" s="128">
        <f>ROUND(BC96,2)</f>
        <v>0</v>
      </c>
      <c r="BD95" s="130">
        <f>ROUND(BD96,2)</f>
        <v>0</v>
      </c>
      <c r="BE95" s="7"/>
      <c r="BS95" s="131" t="s">
        <v>76</v>
      </c>
      <c r="BT95" s="131" t="s">
        <v>84</v>
      </c>
      <c r="BU95" s="131" t="s">
        <v>78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4" customFormat="1" ht="16.5" customHeight="1">
      <c r="A96" s="132" t="s">
        <v>87</v>
      </c>
      <c r="B96" s="70"/>
      <c r="C96" s="133"/>
      <c r="D96" s="133"/>
      <c r="E96" s="134" t="s">
        <v>88</v>
      </c>
      <c r="F96" s="134"/>
      <c r="G96" s="134"/>
      <c r="H96" s="134"/>
      <c r="I96" s="134"/>
      <c r="J96" s="133"/>
      <c r="K96" s="134" t="s">
        <v>82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'00 - Vedlejší a ostatní n...'!J32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'00 - Vedlejší a ostatní n...'!P123</f>
        <v>0</v>
      </c>
      <c r="AV96" s="138">
        <f>'00 - Vedlejší a ostatní n...'!J35</f>
        <v>0</v>
      </c>
      <c r="AW96" s="138">
        <f>'00 - Vedlejší a ostatní n...'!J36</f>
        <v>0</v>
      </c>
      <c r="AX96" s="138">
        <f>'00 - Vedlejší a ostatní n...'!J37</f>
        <v>0</v>
      </c>
      <c r="AY96" s="138">
        <f>'00 - Vedlejší a ostatní n...'!J38</f>
        <v>0</v>
      </c>
      <c r="AZ96" s="138">
        <f>'00 - Vedlejší a ostatní n...'!F35</f>
        <v>0</v>
      </c>
      <c r="BA96" s="138">
        <f>'00 - Vedlejší a ostatní n...'!F36</f>
        <v>0</v>
      </c>
      <c r="BB96" s="138">
        <f>'00 - Vedlejší a ostatní n...'!F37</f>
        <v>0</v>
      </c>
      <c r="BC96" s="138">
        <f>'00 - Vedlejší a ostatní n...'!F38</f>
        <v>0</v>
      </c>
      <c r="BD96" s="140">
        <f>'00 - Vedlejší a ostatní n...'!F39</f>
        <v>0</v>
      </c>
      <c r="BE96" s="4"/>
      <c r="BT96" s="141" t="s">
        <v>86</v>
      </c>
      <c r="BV96" s="141" t="s">
        <v>79</v>
      </c>
      <c r="BW96" s="141" t="s">
        <v>90</v>
      </c>
      <c r="BX96" s="141" t="s">
        <v>85</v>
      </c>
      <c r="CL96" s="141" t="s">
        <v>1</v>
      </c>
    </row>
    <row r="97" s="7" customFormat="1" ht="16.5" customHeight="1">
      <c r="A97" s="7"/>
      <c r="B97" s="119"/>
      <c r="C97" s="120"/>
      <c r="D97" s="121" t="s">
        <v>91</v>
      </c>
      <c r="E97" s="121"/>
      <c r="F97" s="121"/>
      <c r="G97" s="121"/>
      <c r="H97" s="121"/>
      <c r="I97" s="122"/>
      <c r="J97" s="121" t="s">
        <v>92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ROUND(AG98,2)</f>
        <v>0</v>
      </c>
      <c r="AH97" s="122"/>
      <c r="AI97" s="122"/>
      <c r="AJ97" s="122"/>
      <c r="AK97" s="122"/>
      <c r="AL97" s="122"/>
      <c r="AM97" s="122"/>
      <c r="AN97" s="124">
        <f>SUM(AG97,AT97)</f>
        <v>0</v>
      </c>
      <c r="AO97" s="122"/>
      <c r="AP97" s="122"/>
      <c r="AQ97" s="125" t="s">
        <v>83</v>
      </c>
      <c r="AR97" s="126"/>
      <c r="AS97" s="127">
        <f>ROUND(AS98,2)</f>
        <v>0</v>
      </c>
      <c r="AT97" s="128">
        <f>ROUND(SUM(AV97:AW97),2)</f>
        <v>0</v>
      </c>
      <c r="AU97" s="129">
        <f>ROUND(AU98,5)</f>
        <v>0</v>
      </c>
      <c r="AV97" s="128">
        <f>ROUND(AZ97*L29,2)</f>
        <v>0</v>
      </c>
      <c r="AW97" s="128">
        <f>ROUND(BA97*L30,2)</f>
        <v>0</v>
      </c>
      <c r="AX97" s="128">
        <f>ROUND(BB97*L29,2)</f>
        <v>0</v>
      </c>
      <c r="AY97" s="128">
        <f>ROUND(BC97*L30,2)</f>
        <v>0</v>
      </c>
      <c r="AZ97" s="128">
        <f>ROUND(AZ98,2)</f>
        <v>0</v>
      </c>
      <c r="BA97" s="128">
        <f>ROUND(BA98,2)</f>
        <v>0</v>
      </c>
      <c r="BB97" s="128">
        <f>ROUND(BB98,2)</f>
        <v>0</v>
      </c>
      <c r="BC97" s="128">
        <f>ROUND(BC98,2)</f>
        <v>0</v>
      </c>
      <c r="BD97" s="130">
        <f>ROUND(BD98,2)</f>
        <v>0</v>
      </c>
      <c r="BE97" s="7"/>
      <c r="BS97" s="131" t="s">
        <v>76</v>
      </c>
      <c r="BT97" s="131" t="s">
        <v>84</v>
      </c>
      <c r="BU97" s="131" t="s">
        <v>78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86</v>
      </c>
    </row>
    <row r="98" s="4" customFormat="1" ht="16.5" customHeight="1">
      <c r="A98" s="132" t="s">
        <v>87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92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'01 - Zařízení staveniště'!J32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'01 - Zařízení staveniště'!P122</f>
        <v>0</v>
      </c>
      <c r="AV98" s="138">
        <f>'01 - Zařízení staveniště'!J35</f>
        <v>0</v>
      </c>
      <c r="AW98" s="138">
        <f>'01 - Zařízení staveniště'!J36</f>
        <v>0</v>
      </c>
      <c r="AX98" s="138">
        <f>'01 - Zařízení staveniště'!J37</f>
        <v>0</v>
      </c>
      <c r="AY98" s="138">
        <f>'01 - Zařízení staveniště'!J38</f>
        <v>0</v>
      </c>
      <c r="AZ98" s="138">
        <f>'01 - Zařízení staveniště'!F35</f>
        <v>0</v>
      </c>
      <c r="BA98" s="138">
        <f>'01 - Zařízení staveniště'!F36</f>
        <v>0</v>
      </c>
      <c r="BB98" s="138">
        <f>'01 - Zařízení staveniště'!F37</f>
        <v>0</v>
      </c>
      <c r="BC98" s="138">
        <f>'01 - Zařízení staveniště'!F38</f>
        <v>0</v>
      </c>
      <c r="BD98" s="140">
        <f>'01 - Zařízení staveniště'!F39</f>
        <v>0</v>
      </c>
      <c r="BE98" s="4"/>
      <c r="BT98" s="141" t="s">
        <v>86</v>
      </c>
      <c r="BV98" s="141" t="s">
        <v>79</v>
      </c>
      <c r="BW98" s="141" t="s">
        <v>95</v>
      </c>
      <c r="BX98" s="141" t="s">
        <v>93</v>
      </c>
      <c r="CL98" s="141" t="s">
        <v>1</v>
      </c>
    </row>
    <row r="99" s="7" customFormat="1" ht="16.5" customHeight="1">
      <c r="A99" s="7"/>
      <c r="B99" s="119"/>
      <c r="C99" s="120"/>
      <c r="D99" s="121" t="s">
        <v>96</v>
      </c>
      <c r="E99" s="121"/>
      <c r="F99" s="121"/>
      <c r="G99" s="121"/>
      <c r="H99" s="121"/>
      <c r="I99" s="122"/>
      <c r="J99" s="121" t="s">
        <v>97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ROUND(AG100,2)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83</v>
      </c>
      <c r="AR99" s="126"/>
      <c r="AS99" s="127">
        <f>ROUND(AS100,2)</f>
        <v>0</v>
      </c>
      <c r="AT99" s="128">
        <f>ROUND(SUM(AV99:AW99),2)</f>
        <v>0</v>
      </c>
      <c r="AU99" s="129">
        <f>ROUND(AU100,5)</f>
        <v>0</v>
      </c>
      <c r="AV99" s="128">
        <f>ROUND(AZ99*L29,2)</f>
        <v>0</v>
      </c>
      <c r="AW99" s="128">
        <f>ROUND(BA99*L30,2)</f>
        <v>0</v>
      </c>
      <c r="AX99" s="128">
        <f>ROUND(BB99*L29,2)</f>
        <v>0</v>
      </c>
      <c r="AY99" s="128">
        <f>ROUND(BC99*L30,2)</f>
        <v>0</v>
      </c>
      <c r="AZ99" s="128">
        <f>ROUND(AZ100,2)</f>
        <v>0</v>
      </c>
      <c r="BA99" s="128">
        <f>ROUND(BA100,2)</f>
        <v>0</v>
      </c>
      <c r="BB99" s="128">
        <f>ROUND(BB100,2)</f>
        <v>0</v>
      </c>
      <c r="BC99" s="128">
        <f>ROUND(BC100,2)</f>
        <v>0</v>
      </c>
      <c r="BD99" s="130">
        <f>ROUND(BD100,2)</f>
        <v>0</v>
      </c>
      <c r="BE99" s="7"/>
      <c r="BS99" s="131" t="s">
        <v>76</v>
      </c>
      <c r="BT99" s="131" t="s">
        <v>84</v>
      </c>
      <c r="BU99" s="131" t="s">
        <v>78</v>
      </c>
      <c r="BV99" s="131" t="s">
        <v>79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4" customFormat="1" ht="16.5" customHeight="1">
      <c r="A100" s="132" t="s">
        <v>87</v>
      </c>
      <c r="B100" s="70"/>
      <c r="C100" s="133"/>
      <c r="D100" s="133"/>
      <c r="E100" s="134" t="s">
        <v>99</v>
      </c>
      <c r="F100" s="134"/>
      <c r="G100" s="134"/>
      <c r="H100" s="134"/>
      <c r="I100" s="134"/>
      <c r="J100" s="133"/>
      <c r="K100" s="134" t="s">
        <v>97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'02 - Dešťová kanalizace'!J32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89</v>
      </c>
      <c r="AR100" s="72"/>
      <c r="AS100" s="137">
        <v>0</v>
      </c>
      <c r="AT100" s="138">
        <f>ROUND(SUM(AV100:AW100),2)</f>
        <v>0</v>
      </c>
      <c r="AU100" s="139">
        <f>'02 - Dešťová kanalizace'!P124</f>
        <v>0</v>
      </c>
      <c r="AV100" s="138">
        <f>'02 - Dešťová kanalizace'!J35</f>
        <v>0</v>
      </c>
      <c r="AW100" s="138">
        <f>'02 - Dešťová kanalizace'!J36</f>
        <v>0</v>
      </c>
      <c r="AX100" s="138">
        <f>'02 - Dešťová kanalizace'!J37</f>
        <v>0</v>
      </c>
      <c r="AY100" s="138">
        <f>'02 - Dešťová kanalizace'!J38</f>
        <v>0</v>
      </c>
      <c r="AZ100" s="138">
        <f>'02 - Dešťová kanalizace'!F35</f>
        <v>0</v>
      </c>
      <c r="BA100" s="138">
        <f>'02 - Dešťová kanalizace'!F36</f>
        <v>0</v>
      </c>
      <c r="BB100" s="138">
        <f>'02 - Dešťová kanalizace'!F37</f>
        <v>0</v>
      </c>
      <c r="BC100" s="138">
        <f>'02 - Dešťová kanalizace'!F38</f>
        <v>0</v>
      </c>
      <c r="BD100" s="140">
        <f>'02 - Dešťová kanalizace'!F39</f>
        <v>0</v>
      </c>
      <c r="BE100" s="4"/>
      <c r="BT100" s="141" t="s">
        <v>86</v>
      </c>
      <c r="BV100" s="141" t="s">
        <v>79</v>
      </c>
      <c r="BW100" s="141" t="s">
        <v>100</v>
      </c>
      <c r="BX100" s="141" t="s">
        <v>98</v>
      </c>
      <c r="CL100" s="141" t="s">
        <v>1</v>
      </c>
    </row>
    <row r="101" s="7" customFormat="1" ht="16.5" customHeight="1">
      <c r="A101" s="7"/>
      <c r="B101" s="119"/>
      <c r="C101" s="120"/>
      <c r="D101" s="121" t="s">
        <v>101</v>
      </c>
      <c r="E101" s="121"/>
      <c r="F101" s="121"/>
      <c r="G101" s="121"/>
      <c r="H101" s="121"/>
      <c r="I101" s="122"/>
      <c r="J101" s="121" t="s">
        <v>102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ROUND(AG102,2)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83</v>
      </c>
      <c r="AR101" s="126"/>
      <c r="AS101" s="127">
        <f>ROUND(AS102,2)</f>
        <v>0</v>
      </c>
      <c r="AT101" s="128">
        <f>ROUND(SUM(AV101:AW101),2)</f>
        <v>0</v>
      </c>
      <c r="AU101" s="129">
        <f>ROUND(AU102,5)</f>
        <v>0</v>
      </c>
      <c r="AV101" s="128">
        <f>ROUND(AZ101*L29,2)</f>
        <v>0</v>
      </c>
      <c r="AW101" s="128">
        <f>ROUND(BA101*L30,2)</f>
        <v>0</v>
      </c>
      <c r="AX101" s="128">
        <f>ROUND(BB101*L29,2)</f>
        <v>0</v>
      </c>
      <c r="AY101" s="128">
        <f>ROUND(BC101*L30,2)</f>
        <v>0</v>
      </c>
      <c r="AZ101" s="128">
        <f>ROUND(AZ102,2)</f>
        <v>0</v>
      </c>
      <c r="BA101" s="128">
        <f>ROUND(BA102,2)</f>
        <v>0</v>
      </c>
      <c r="BB101" s="128">
        <f>ROUND(BB102,2)</f>
        <v>0</v>
      </c>
      <c r="BC101" s="128">
        <f>ROUND(BC102,2)</f>
        <v>0</v>
      </c>
      <c r="BD101" s="130">
        <f>ROUND(BD102,2)</f>
        <v>0</v>
      </c>
      <c r="BE101" s="7"/>
      <c r="BS101" s="131" t="s">
        <v>76</v>
      </c>
      <c r="BT101" s="131" t="s">
        <v>84</v>
      </c>
      <c r="BU101" s="131" t="s">
        <v>78</v>
      </c>
      <c r="BV101" s="131" t="s">
        <v>79</v>
      </c>
      <c r="BW101" s="131" t="s">
        <v>103</v>
      </c>
      <c r="BX101" s="131" t="s">
        <v>5</v>
      </c>
      <c r="CL101" s="131" t="s">
        <v>1</v>
      </c>
      <c r="CM101" s="131" t="s">
        <v>86</v>
      </c>
    </row>
    <row r="102" s="4" customFormat="1" ht="16.5" customHeight="1">
      <c r="A102" s="132" t="s">
        <v>87</v>
      </c>
      <c r="B102" s="70"/>
      <c r="C102" s="133"/>
      <c r="D102" s="133"/>
      <c r="E102" s="134" t="s">
        <v>104</v>
      </c>
      <c r="F102" s="134"/>
      <c r="G102" s="134"/>
      <c r="H102" s="134"/>
      <c r="I102" s="134"/>
      <c r="J102" s="133"/>
      <c r="K102" s="134" t="s">
        <v>102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'03 - Venkovní osvětlení'!J32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89</v>
      </c>
      <c r="AR102" s="72"/>
      <c r="AS102" s="137">
        <v>0</v>
      </c>
      <c r="AT102" s="138">
        <f>ROUND(SUM(AV102:AW102),2)</f>
        <v>0</v>
      </c>
      <c r="AU102" s="139">
        <f>'03 - Venkovní osvětlení'!P127</f>
        <v>0</v>
      </c>
      <c r="AV102" s="138">
        <f>'03 - Venkovní osvětlení'!J35</f>
        <v>0</v>
      </c>
      <c r="AW102" s="138">
        <f>'03 - Venkovní osvětlení'!J36</f>
        <v>0</v>
      </c>
      <c r="AX102" s="138">
        <f>'03 - Venkovní osvětlení'!J37</f>
        <v>0</v>
      </c>
      <c r="AY102" s="138">
        <f>'03 - Venkovní osvětlení'!J38</f>
        <v>0</v>
      </c>
      <c r="AZ102" s="138">
        <f>'03 - Venkovní osvětlení'!F35</f>
        <v>0</v>
      </c>
      <c r="BA102" s="138">
        <f>'03 - Venkovní osvětlení'!F36</f>
        <v>0</v>
      </c>
      <c r="BB102" s="138">
        <f>'03 - Venkovní osvětlení'!F37</f>
        <v>0</v>
      </c>
      <c r="BC102" s="138">
        <f>'03 - Venkovní osvětlení'!F38</f>
        <v>0</v>
      </c>
      <c r="BD102" s="140">
        <f>'03 - Venkovní osvětlení'!F39</f>
        <v>0</v>
      </c>
      <c r="BE102" s="4"/>
      <c r="BT102" s="141" t="s">
        <v>86</v>
      </c>
      <c r="BV102" s="141" t="s">
        <v>79</v>
      </c>
      <c r="BW102" s="141" t="s">
        <v>105</v>
      </c>
      <c r="BX102" s="141" t="s">
        <v>103</v>
      </c>
      <c r="CL102" s="141" t="s">
        <v>1</v>
      </c>
    </row>
    <row r="103" s="7" customFormat="1" ht="16.5" customHeight="1">
      <c r="A103" s="7"/>
      <c r="B103" s="119"/>
      <c r="C103" s="120"/>
      <c r="D103" s="121" t="s">
        <v>106</v>
      </c>
      <c r="E103" s="121"/>
      <c r="F103" s="121"/>
      <c r="G103" s="121"/>
      <c r="H103" s="121"/>
      <c r="I103" s="122"/>
      <c r="J103" s="121" t="s">
        <v>107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ROUND(AG104,2)</f>
        <v>0</v>
      </c>
      <c r="AH103" s="122"/>
      <c r="AI103" s="122"/>
      <c r="AJ103" s="122"/>
      <c r="AK103" s="122"/>
      <c r="AL103" s="122"/>
      <c r="AM103" s="122"/>
      <c r="AN103" s="124">
        <f>SUM(AG103,AT103)</f>
        <v>0</v>
      </c>
      <c r="AO103" s="122"/>
      <c r="AP103" s="122"/>
      <c r="AQ103" s="125" t="s">
        <v>83</v>
      </c>
      <c r="AR103" s="126"/>
      <c r="AS103" s="127">
        <f>ROUND(AS104,2)</f>
        <v>0</v>
      </c>
      <c r="AT103" s="128">
        <f>ROUND(SUM(AV103:AW103),2)</f>
        <v>0</v>
      </c>
      <c r="AU103" s="129">
        <f>ROUND(AU104,5)</f>
        <v>0</v>
      </c>
      <c r="AV103" s="128">
        <f>ROUND(AZ103*L29,2)</f>
        <v>0</v>
      </c>
      <c r="AW103" s="128">
        <f>ROUND(BA103*L30,2)</f>
        <v>0</v>
      </c>
      <c r="AX103" s="128">
        <f>ROUND(BB103*L29,2)</f>
        <v>0</v>
      </c>
      <c r="AY103" s="128">
        <f>ROUND(BC103*L30,2)</f>
        <v>0</v>
      </c>
      <c r="AZ103" s="128">
        <f>ROUND(AZ104,2)</f>
        <v>0</v>
      </c>
      <c r="BA103" s="128">
        <f>ROUND(BA104,2)</f>
        <v>0</v>
      </c>
      <c r="BB103" s="128">
        <f>ROUND(BB104,2)</f>
        <v>0</v>
      </c>
      <c r="BC103" s="128">
        <f>ROUND(BC104,2)</f>
        <v>0</v>
      </c>
      <c r="BD103" s="130">
        <f>ROUND(BD104,2)</f>
        <v>0</v>
      </c>
      <c r="BE103" s="7"/>
      <c r="BS103" s="131" t="s">
        <v>76</v>
      </c>
      <c r="BT103" s="131" t="s">
        <v>84</v>
      </c>
      <c r="BU103" s="131" t="s">
        <v>78</v>
      </c>
      <c r="BV103" s="131" t="s">
        <v>79</v>
      </c>
      <c r="BW103" s="131" t="s">
        <v>108</v>
      </c>
      <c r="BX103" s="131" t="s">
        <v>5</v>
      </c>
      <c r="CL103" s="131" t="s">
        <v>1</v>
      </c>
      <c r="CM103" s="131" t="s">
        <v>86</v>
      </c>
    </row>
    <row r="104" s="4" customFormat="1" ht="16.5" customHeight="1">
      <c r="A104" s="132" t="s">
        <v>87</v>
      </c>
      <c r="B104" s="70"/>
      <c r="C104" s="133"/>
      <c r="D104" s="133"/>
      <c r="E104" s="134" t="s">
        <v>109</v>
      </c>
      <c r="F104" s="134"/>
      <c r="G104" s="134"/>
      <c r="H104" s="134"/>
      <c r="I104" s="134"/>
      <c r="J104" s="133"/>
      <c r="K104" s="134" t="s">
        <v>107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'04 - Zpevněné plochy a ko...'!J32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89</v>
      </c>
      <c r="AR104" s="72"/>
      <c r="AS104" s="137">
        <v>0</v>
      </c>
      <c r="AT104" s="138">
        <f>ROUND(SUM(AV104:AW104),2)</f>
        <v>0</v>
      </c>
      <c r="AU104" s="139">
        <f>'04 - Zpevněné plochy a ko...'!P126</f>
        <v>0</v>
      </c>
      <c r="AV104" s="138">
        <f>'04 - Zpevněné plochy a ko...'!J35</f>
        <v>0</v>
      </c>
      <c r="AW104" s="138">
        <f>'04 - Zpevněné plochy a ko...'!J36</f>
        <v>0</v>
      </c>
      <c r="AX104" s="138">
        <f>'04 - Zpevněné plochy a ko...'!J37</f>
        <v>0</v>
      </c>
      <c r="AY104" s="138">
        <f>'04 - Zpevněné plochy a ko...'!J38</f>
        <v>0</v>
      </c>
      <c r="AZ104" s="138">
        <f>'04 - Zpevněné plochy a ko...'!F35</f>
        <v>0</v>
      </c>
      <c r="BA104" s="138">
        <f>'04 - Zpevněné plochy a ko...'!F36</f>
        <v>0</v>
      </c>
      <c r="BB104" s="138">
        <f>'04 - Zpevněné plochy a ko...'!F37</f>
        <v>0</v>
      </c>
      <c r="BC104" s="138">
        <f>'04 - Zpevněné plochy a ko...'!F38</f>
        <v>0</v>
      </c>
      <c r="BD104" s="140">
        <f>'04 - Zpevněné plochy a ko...'!F39</f>
        <v>0</v>
      </c>
      <c r="BE104" s="4"/>
      <c r="BT104" s="141" t="s">
        <v>86</v>
      </c>
      <c r="BV104" s="141" t="s">
        <v>79</v>
      </c>
      <c r="BW104" s="141" t="s">
        <v>110</v>
      </c>
      <c r="BX104" s="141" t="s">
        <v>108</v>
      </c>
      <c r="CL104" s="141" t="s">
        <v>1</v>
      </c>
    </row>
    <row r="105" s="7" customFormat="1" ht="16.5" customHeight="1">
      <c r="A105" s="7"/>
      <c r="B105" s="119"/>
      <c r="C105" s="120"/>
      <c r="D105" s="121" t="s">
        <v>111</v>
      </c>
      <c r="E105" s="121"/>
      <c r="F105" s="121"/>
      <c r="G105" s="121"/>
      <c r="H105" s="121"/>
      <c r="I105" s="122"/>
      <c r="J105" s="121" t="s">
        <v>112</v>
      </c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3">
        <f>ROUND(AG106,2)</f>
        <v>0</v>
      </c>
      <c r="AH105" s="122"/>
      <c r="AI105" s="122"/>
      <c r="AJ105" s="122"/>
      <c r="AK105" s="122"/>
      <c r="AL105" s="122"/>
      <c r="AM105" s="122"/>
      <c r="AN105" s="124">
        <f>SUM(AG105,AT105)</f>
        <v>0</v>
      </c>
      <c r="AO105" s="122"/>
      <c r="AP105" s="122"/>
      <c r="AQ105" s="125" t="s">
        <v>83</v>
      </c>
      <c r="AR105" s="126"/>
      <c r="AS105" s="127">
        <f>ROUND(AS106,2)</f>
        <v>0</v>
      </c>
      <c r="AT105" s="128">
        <f>ROUND(SUM(AV105:AW105),2)</f>
        <v>0</v>
      </c>
      <c r="AU105" s="129">
        <f>ROUND(AU106,5)</f>
        <v>0</v>
      </c>
      <c r="AV105" s="128">
        <f>ROUND(AZ105*L29,2)</f>
        <v>0</v>
      </c>
      <c r="AW105" s="128">
        <f>ROUND(BA105*L30,2)</f>
        <v>0</v>
      </c>
      <c r="AX105" s="128">
        <f>ROUND(BB105*L29,2)</f>
        <v>0</v>
      </c>
      <c r="AY105" s="128">
        <f>ROUND(BC105*L30,2)</f>
        <v>0</v>
      </c>
      <c r="AZ105" s="128">
        <f>ROUND(AZ106,2)</f>
        <v>0</v>
      </c>
      <c r="BA105" s="128">
        <f>ROUND(BA106,2)</f>
        <v>0</v>
      </c>
      <c r="BB105" s="128">
        <f>ROUND(BB106,2)</f>
        <v>0</v>
      </c>
      <c r="BC105" s="128">
        <f>ROUND(BC106,2)</f>
        <v>0</v>
      </c>
      <c r="BD105" s="130">
        <f>ROUND(BD106,2)</f>
        <v>0</v>
      </c>
      <c r="BE105" s="7"/>
      <c r="BS105" s="131" t="s">
        <v>76</v>
      </c>
      <c r="BT105" s="131" t="s">
        <v>84</v>
      </c>
      <c r="BU105" s="131" t="s">
        <v>78</v>
      </c>
      <c r="BV105" s="131" t="s">
        <v>79</v>
      </c>
      <c r="BW105" s="131" t="s">
        <v>113</v>
      </c>
      <c r="BX105" s="131" t="s">
        <v>5</v>
      </c>
      <c r="CL105" s="131" t="s">
        <v>1</v>
      </c>
      <c r="CM105" s="131" t="s">
        <v>86</v>
      </c>
    </row>
    <row r="106" s="4" customFormat="1" ht="16.5" customHeight="1">
      <c r="A106" s="132" t="s">
        <v>87</v>
      </c>
      <c r="B106" s="70"/>
      <c r="C106" s="133"/>
      <c r="D106" s="133"/>
      <c r="E106" s="134" t="s">
        <v>114</v>
      </c>
      <c r="F106" s="134"/>
      <c r="G106" s="134"/>
      <c r="H106" s="134"/>
      <c r="I106" s="134"/>
      <c r="J106" s="133"/>
      <c r="K106" s="134" t="s">
        <v>112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'05 - Sadové úpravy'!J32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89</v>
      </c>
      <c r="AR106" s="72"/>
      <c r="AS106" s="142">
        <v>0</v>
      </c>
      <c r="AT106" s="143">
        <f>ROUND(SUM(AV106:AW106),2)</f>
        <v>0</v>
      </c>
      <c r="AU106" s="144">
        <f>'05 - Sadové úpravy'!P123</f>
        <v>0</v>
      </c>
      <c r="AV106" s="143">
        <f>'05 - Sadové úpravy'!J35</f>
        <v>0</v>
      </c>
      <c r="AW106" s="143">
        <f>'05 - Sadové úpravy'!J36</f>
        <v>0</v>
      </c>
      <c r="AX106" s="143">
        <f>'05 - Sadové úpravy'!J37</f>
        <v>0</v>
      </c>
      <c r="AY106" s="143">
        <f>'05 - Sadové úpravy'!J38</f>
        <v>0</v>
      </c>
      <c r="AZ106" s="143">
        <f>'05 - Sadové úpravy'!F35</f>
        <v>0</v>
      </c>
      <c r="BA106" s="143">
        <f>'05 - Sadové úpravy'!F36</f>
        <v>0</v>
      </c>
      <c r="BB106" s="143">
        <f>'05 - Sadové úpravy'!F37</f>
        <v>0</v>
      </c>
      <c r="BC106" s="143">
        <f>'05 - Sadové úpravy'!F38</f>
        <v>0</v>
      </c>
      <c r="BD106" s="145">
        <f>'05 - Sadové úpravy'!F39</f>
        <v>0</v>
      </c>
      <c r="BE106" s="4"/>
      <c r="BT106" s="141" t="s">
        <v>86</v>
      </c>
      <c r="BV106" s="141" t="s">
        <v>79</v>
      </c>
      <c r="BW106" s="141" t="s">
        <v>115</v>
      </c>
      <c r="BX106" s="141" t="s">
        <v>113</v>
      </c>
      <c r="CL106" s="141" t="s">
        <v>1</v>
      </c>
    </row>
    <row r="107" s="2" customFormat="1" ht="30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pzEWW0fT/dAOTsoYvJN2GJ0hpNFG8xJAweOFDStAyF8TbXEQKb0eFTIMI8EnL0STBNbmwrY9+N20OzWe1CRvIg==" hashValue="XGpKYjTnVl6kzyEPUWa5DOSQmW3ygz18peUFAD/4DFs6wwwC8cf2YmFr5Q6zkh9w4SwIneJjxJJmiaiwuzWh1g==" algorithmName="SHA-512" password="CC35"/>
  <mergeCells count="86">
    <mergeCell ref="C92:G92"/>
    <mergeCell ref="D97:H97"/>
    <mergeCell ref="D103:H103"/>
    <mergeCell ref="D99:H99"/>
    <mergeCell ref="D95:H95"/>
    <mergeCell ref="D101:H101"/>
    <mergeCell ref="E98:I98"/>
    <mergeCell ref="E96:I96"/>
    <mergeCell ref="E100:I100"/>
    <mergeCell ref="E104:I104"/>
    <mergeCell ref="E102:I102"/>
    <mergeCell ref="I92:AF92"/>
    <mergeCell ref="J97:AF97"/>
    <mergeCell ref="J101:AF101"/>
    <mergeCell ref="J95:AF95"/>
    <mergeCell ref="J99:AF99"/>
    <mergeCell ref="J103:AF103"/>
    <mergeCell ref="K102:AF102"/>
    <mergeCell ref="K96:AF96"/>
    <mergeCell ref="K98:AF98"/>
    <mergeCell ref="K104:AF104"/>
    <mergeCell ref="K100:AF100"/>
    <mergeCell ref="L85:AO85"/>
    <mergeCell ref="D105:H105"/>
    <mergeCell ref="J105:AF105"/>
    <mergeCell ref="E106:I106"/>
    <mergeCell ref="K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2:AM92"/>
    <mergeCell ref="AG101:AM101"/>
    <mergeCell ref="AG103:AM103"/>
    <mergeCell ref="AG102:AM102"/>
    <mergeCell ref="AG95:AM95"/>
    <mergeCell ref="AG100:AM100"/>
    <mergeCell ref="AG104:AM104"/>
    <mergeCell ref="AG99:AM99"/>
    <mergeCell ref="AG96:AM96"/>
    <mergeCell ref="AG97:AM97"/>
    <mergeCell ref="AG98:AM98"/>
    <mergeCell ref="AM89:AP89"/>
    <mergeCell ref="AM90:AP90"/>
    <mergeCell ref="AM87:AN87"/>
    <mergeCell ref="AN103:AP103"/>
    <mergeCell ref="AN92:AP92"/>
    <mergeCell ref="AN98:AP98"/>
    <mergeCell ref="AN101:AP101"/>
    <mergeCell ref="AN97:AP97"/>
    <mergeCell ref="AN100:AP100"/>
    <mergeCell ref="AN95:AP95"/>
    <mergeCell ref="AN96:AP96"/>
    <mergeCell ref="AN99:AP99"/>
    <mergeCell ref="AN102:AP102"/>
    <mergeCell ref="AN104:AP104"/>
    <mergeCell ref="AS89:AT91"/>
    <mergeCell ref="AN105:AP105"/>
    <mergeCell ref="AG105:AM105"/>
    <mergeCell ref="AN106:AP106"/>
    <mergeCell ref="AG106:AM106"/>
    <mergeCell ref="AN94:AP94"/>
  </mergeCells>
  <hyperlinks>
    <hyperlink ref="A96" location="'00 - Vedlejší a ostatní n...'!C2" display="/"/>
    <hyperlink ref="A98" location="'01 - Zařízení staveniště'!C2" display="/"/>
    <hyperlink ref="A100" location="'02 - Dešťová kanalizace'!C2" display="/"/>
    <hyperlink ref="A102" location="'03 - Venkovní osvětlení'!C2" display="/"/>
    <hyperlink ref="A104" location="'04 - Zpevněné plochy a ko...'!C2" display="/"/>
    <hyperlink ref="A106" location="'05 - Sadové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ATLETICKÝ TUNEL PARKOVIŠTĚ BUS</v>
      </c>
      <c r="F7" s="150"/>
      <c r="G7" s="150"/>
      <c r="H7" s="150"/>
      <c r="L7" s="20"/>
    </row>
    <row r="8" s="1" customFormat="1" ht="12" customHeight="1">
      <c r="B8" s="20"/>
      <c r="D8" s="150" t="s">
        <v>117</v>
      </c>
      <c r="L8" s="20"/>
    </row>
    <row r="9" s="2" customFormat="1" ht="16.5" customHeight="1">
      <c r="A9" s="38"/>
      <c r="B9" s="44"/>
      <c r="C9" s="38"/>
      <c r="D9" s="38"/>
      <c r="E9" s="151" t="s">
        <v>118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120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14. 6. 2022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ROUND((SUM(BE123:BE132)),  2)</f>
        <v>0</v>
      </c>
      <c r="G35" s="38"/>
      <c r="H35" s="38"/>
      <c r="I35" s="164">
        <v>0.20999999999999999</v>
      </c>
      <c r="J35" s="163">
        <f>ROUND(((SUM(BE123:BE132))*I35),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ROUND((SUM(BF123:BF132)),  2)</f>
        <v>0</v>
      </c>
      <c r="G36" s="38"/>
      <c r="H36" s="38"/>
      <c r="I36" s="164">
        <v>0.14999999999999999</v>
      </c>
      <c r="J36" s="163">
        <f>ROUND(((SUM(BF123:BF132))*I36),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ROUND((SUM(BG123:BG132)),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ROUND((SUM(BH123:BH132)),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ROUND((SUM(BI123:BI132)),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ATLETICKÝ TUNEL PARKOVIŠTĚ BUS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00 - Vedlejší a ostatní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Plzeň</v>
      </c>
      <c r="G91" s="40"/>
      <c r="H91" s="40"/>
      <c r="I91" s="32" t="s">
        <v>22</v>
      </c>
      <c r="J91" s="79" t="str">
        <f>IF(J14="","",J14)</f>
        <v>14. 6. 2022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Střední odborné učiliště elektrotechnické Plzeň</v>
      </c>
      <c r="G93" s="40"/>
      <c r="H93" s="40"/>
      <c r="I93" s="32" t="s">
        <v>30</v>
      </c>
      <c r="J93" s="36" t="str">
        <f>E23</f>
        <v>Valbek, spol. s r.o., středisko Plzeň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122</v>
      </c>
      <c r="D96" s="185"/>
      <c r="E96" s="185"/>
      <c r="F96" s="185"/>
      <c r="G96" s="185"/>
      <c r="H96" s="185"/>
      <c r="I96" s="185"/>
      <c r="J96" s="186" t="s">
        <v>123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124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125</v>
      </c>
    </row>
    <row r="99" s="9" customFormat="1" ht="24.96" customHeight="1">
      <c r="A99" s="9"/>
      <c r="B99" s="188"/>
      <c r="C99" s="189"/>
      <c r="D99" s="190" t="s">
        <v>126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127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128</v>
      </c>
      <c r="E101" s="196"/>
      <c r="F101" s="196"/>
      <c r="G101" s="196"/>
      <c r="H101" s="196"/>
      <c r="I101" s="196"/>
      <c r="J101" s="197">
        <f>J130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ATLETICKÝ TUNEL PARKOVIŠTĚ BUS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117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118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00 - Vedlejší a ostatní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Plzeň</v>
      </c>
      <c r="G117" s="40"/>
      <c r="H117" s="40"/>
      <c r="I117" s="32" t="s">
        <v>22</v>
      </c>
      <c r="J117" s="79" t="str">
        <f>IF(J14="","",J14)</f>
        <v>14. 6. 2022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Střední odborné učiliště elektrotechnické Plzeň</v>
      </c>
      <c r="G119" s="40"/>
      <c r="H119" s="40"/>
      <c r="I119" s="32" t="s">
        <v>30</v>
      </c>
      <c r="J119" s="36" t="str">
        <f>E23</f>
        <v>Valbek, spol. s r.o., středisko Plzeň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130</v>
      </c>
      <c r="D122" s="202" t="s">
        <v>62</v>
      </c>
      <c r="E122" s="202" t="s">
        <v>58</v>
      </c>
      <c r="F122" s="202" t="s">
        <v>59</v>
      </c>
      <c r="G122" s="202" t="s">
        <v>131</v>
      </c>
      <c r="H122" s="202" t="s">
        <v>132</v>
      </c>
      <c r="I122" s="202" t="s">
        <v>133</v>
      </c>
      <c r="J122" s="202" t="s">
        <v>123</v>
      </c>
      <c r="K122" s="203" t="s">
        <v>134</v>
      </c>
      <c r="L122" s="204"/>
      <c r="M122" s="100" t="s">
        <v>1</v>
      </c>
      <c r="N122" s="101" t="s">
        <v>41</v>
      </c>
      <c r="O122" s="101" t="s">
        <v>135</v>
      </c>
      <c r="P122" s="101" t="s">
        <v>136</v>
      </c>
      <c r="Q122" s="101" t="s">
        <v>137</v>
      </c>
      <c r="R122" s="101" t="s">
        <v>138</v>
      </c>
      <c r="S122" s="101" t="s">
        <v>139</v>
      </c>
      <c r="T122" s="102" t="s">
        <v>140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141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125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76</v>
      </c>
      <c r="E124" s="213" t="s">
        <v>142</v>
      </c>
      <c r="F124" s="213" t="s">
        <v>143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P125+P130</f>
        <v>0</v>
      </c>
      <c r="Q124" s="218"/>
      <c r="R124" s="219">
        <f>R125+R130</f>
        <v>0</v>
      </c>
      <c r="S124" s="218"/>
      <c r="T124" s="220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144</v>
      </c>
      <c r="AT124" s="222" t="s">
        <v>76</v>
      </c>
      <c r="AU124" s="222" t="s">
        <v>77</v>
      </c>
      <c r="AY124" s="221" t="s">
        <v>145</v>
      </c>
      <c r="BK124" s="223">
        <f>BK125+BK130</f>
        <v>0</v>
      </c>
    </row>
    <row r="125" s="12" customFormat="1" ht="22.8" customHeight="1">
      <c r="A125" s="12"/>
      <c r="B125" s="210"/>
      <c r="C125" s="211"/>
      <c r="D125" s="212" t="s">
        <v>76</v>
      </c>
      <c r="E125" s="224" t="s">
        <v>146</v>
      </c>
      <c r="F125" s="224" t="s">
        <v>147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SUM(P126:P129)</f>
        <v>0</v>
      </c>
      <c r="Q125" s="218"/>
      <c r="R125" s="219">
        <f>SUM(R126:R129)</f>
        <v>0</v>
      </c>
      <c r="S125" s="218"/>
      <c r="T125" s="22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144</v>
      </c>
      <c r="AT125" s="222" t="s">
        <v>76</v>
      </c>
      <c r="AU125" s="222" t="s">
        <v>84</v>
      </c>
      <c r="AY125" s="221" t="s">
        <v>145</v>
      </c>
      <c r="BK125" s="223">
        <f>SUM(BK126:BK129)</f>
        <v>0</v>
      </c>
    </row>
    <row r="126" s="2" customFormat="1" ht="16.5" customHeight="1">
      <c r="A126" s="38"/>
      <c r="B126" s="39"/>
      <c r="C126" s="226" t="s">
        <v>84</v>
      </c>
      <c r="D126" s="226" t="s">
        <v>148</v>
      </c>
      <c r="E126" s="227" t="s">
        <v>149</v>
      </c>
      <c r="F126" s="228" t="s">
        <v>150</v>
      </c>
      <c r="G126" s="229" t="s">
        <v>151</v>
      </c>
      <c r="H126" s="230">
        <v>1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42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152</v>
      </c>
      <c r="AT126" s="237" t="s">
        <v>148</v>
      </c>
      <c r="AU126" s="237" t="s">
        <v>86</v>
      </c>
      <c r="AY126" s="17" t="s">
        <v>145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84</v>
      </c>
      <c r="BK126" s="238">
        <f>ROUND(I126*H126,2)</f>
        <v>0</v>
      </c>
      <c r="BL126" s="17" t="s">
        <v>152</v>
      </c>
      <c r="BM126" s="237" t="s">
        <v>153</v>
      </c>
    </row>
    <row r="127" s="2" customFormat="1">
      <c r="A127" s="38"/>
      <c r="B127" s="39"/>
      <c r="C127" s="40"/>
      <c r="D127" s="239" t="s">
        <v>154</v>
      </c>
      <c r="E127" s="40"/>
      <c r="F127" s="240" t="s">
        <v>150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154</v>
      </c>
      <c r="AU127" s="17" t="s">
        <v>86</v>
      </c>
    </row>
    <row r="128" s="2" customFormat="1" ht="16.5" customHeight="1">
      <c r="A128" s="38"/>
      <c r="B128" s="39"/>
      <c r="C128" s="226" t="s">
        <v>86</v>
      </c>
      <c r="D128" s="226" t="s">
        <v>148</v>
      </c>
      <c r="E128" s="227" t="s">
        <v>155</v>
      </c>
      <c r="F128" s="228" t="s">
        <v>156</v>
      </c>
      <c r="G128" s="229" t="s">
        <v>151</v>
      </c>
      <c r="H128" s="230">
        <v>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42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152</v>
      </c>
      <c r="AT128" s="237" t="s">
        <v>148</v>
      </c>
      <c r="AU128" s="237" t="s">
        <v>86</v>
      </c>
      <c r="AY128" s="17" t="s">
        <v>145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84</v>
      </c>
      <c r="BK128" s="238">
        <f>ROUND(I128*H128,2)</f>
        <v>0</v>
      </c>
      <c r="BL128" s="17" t="s">
        <v>152</v>
      </c>
      <c r="BM128" s="237" t="s">
        <v>157</v>
      </c>
    </row>
    <row r="129" s="2" customFormat="1">
      <c r="A129" s="38"/>
      <c r="B129" s="39"/>
      <c r="C129" s="40"/>
      <c r="D129" s="239" t="s">
        <v>154</v>
      </c>
      <c r="E129" s="40"/>
      <c r="F129" s="240" t="s">
        <v>156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154</v>
      </c>
      <c r="AU129" s="17" t="s">
        <v>86</v>
      </c>
    </row>
    <row r="130" s="12" customFormat="1" ht="22.8" customHeight="1">
      <c r="A130" s="12"/>
      <c r="B130" s="210"/>
      <c r="C130" s="211"/>
      <c r="D130" s="212" t="s">
        <v>76</v>
      </c>
      <c r="E130" s="224" t="s">
        <v>158</v>
      </c>
      <c r="F130" s="224" t="s">
        <v>159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SUM(P131:P132)</f>
        <v>0</v>
      </c>
      <c r="Q130" s="218"/>
      <c r="R130" s="219">
        <f>SUM(R131:R132)</f>
        <v>0</v>
      </c>
      <c r="S130" s="218"/>
      <c r="T130" s="22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144</v>
      </c>
      <c r="AT130" s="222" t="s">
        <v>76</v>
      </c>
      <c r="AU130" s="222" t="s">
        <v>84</v>
      </c>
      <c r="AY130" s="221" t="s">
        <v>145</v>
      </c>
      <c r="BK130" s="223">
        <f>SUM(BK131:BK132)</f>
        <v>0</v>
      </c>
    </row>
    <row r="131" s="2" customFormat="1" ht="16.5" customHeight="1">
      <c r="A131" s="38"/>
      <c r="B131" s="39"/>
      <c r="C131" s="226" t="s">
        <v>160</v>
      </c>
      <c r="D131" s="226" t="s">
        <v>148</v>
      </c>
      <c r="E131" s="227" t="s">
        <v>161</v>
      </c>
      <c r="F131" s="228" t="s">
        <v>162</v>
      </c>
      <c r="G131" s="229" t="s">
        <v>151</v>
      </c>
      <c r="H131" s="230">
        <v>1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42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152</v>
      </c>
      <c r="AT131" s="237" t="s">
        <v>148</v>
      </c>
      <c r="AU131" s="237" t="s">
        <v>86</v>
      </c>
      <c r="AY131" s="17" t="s">
        <v>145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84</v>
      </c>
      <c r="BK131" s="238">
        <f>ROUND(I131*H131,2)</f>
        <v>0</v>
      </c>
      <c r="BL131" s="17" t="s">
        <v>152</v>
      </c>
      <c r="BM131" s="237" t="s">
        <v>163</v>
      </c>
    </row>
    <row r="132" s="2" customFormat="1">
      <c r="A132" s="38"/>
      <c r="B132" s="39"/>
      <c r="C132" s="40"/>
      <c r="D132" s="239" t="s">
        <v>154</v>
      </c>
      <c r="E132" s="40"/>
      <c r="F132" s="240" t="s">
        <v>162</v>
      </c>
      <c r="G132" s="40"/>
      <c r="H132" s="40"/>
      <c r="I132" s="241"/>
      <c r="J132" s="40"/>
      <c r="K132" s="40"/>
      <c r="L132" s="44"/>
      <c r="M132" s="244"/>
      <c r="N132" s="245"/>
      <c r="O132" s="246"/>
      <c r="P132" s="246"/>
      <c r="Q132" s="246"/>
      <c r="R132" s="246"/>
      <c r="S132" s="246"/>
      <c r="T132" s="247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154</v>
      </c>
      <c r="AU132" s="17" t="s">
        <v>86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8Ue61ARJIpCjwRcDWzKEBxho/4s1g/KnY/HibW5J1Ct1eIQsOr7wUDZrrMpGW9fnQVxcwTzFnj4g+R0F6v8G6Q==" hashValue="AbWHLuGIchTkV0Z/iavHh1yuN8Cfw1Z0CcjUUIUqDxPIHfIuW9hIyX5mTkPm2uXfUNwm3lm9EsShlfzt1+j2WA==" algorithmName="SHA-512" password="CC35"/>
  <autoFilter ref="C122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ATLETICKÝ TUNEL PARKOVIŠTĚ BUS</v>
      </c>
      <c r="F7" s="150"/>
      <c r="G7" s="150"/>
      <c r="H7" s="150"/>
      <c r="L7" s="20"/>
    </row>
    <row r="8" s="1" customFormat="1" ht="12" customHeight="1">
      <c r="B8" s="20"/>
      <c r="D8" s="150" t="s">
        <v>117</v>
      </c>
      <c r="L8" s="20"/>
    </row>
    <row r="9" s="2" customFormat="1" ht="16.5" customHeight="1">
      <c r="A9" s="38"/>
      <c r="B9" s="44"/>
      <c r="C9" s="38"/>
      <c r="D9" s="38"/>
      <c r="E9" s="151" t="s">
        <v>164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165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14. 6. 2022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ROUND((SUM(BE122:BE126)),  2)</f>
        <v>0</v>
      </c>
      <c r="G35" s="38"/>
      <c r="H35" s="38"/>
      <c r="I35" s="164">
        <v>0.20999999999999999</v>
      </c>
      <c r="J35" s="163">
        <f>ROUND(((SUM(BE122:BE126))*I35),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ROUND((SUM(BF122:BF126)),  2)</f>
        <v>0</v>
      </c>
      <c r="G36" s="38"/>
      <c r="H36" s="38"/>
      <c r="I36" s="164">
        <v>0.14999999999999999</v>
      </c>
      <c r="J36" s="163">
        <f>ROUND(((SUM(BF122:BF126))*I36),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ROUND((SUM(BG122:BG126)),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ROUND((SUM(BH122:BH126)),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ROUND((SUM(BI122:BI126)),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ATLETICKÝ TUNEL PARKOVIŠTĚ BUS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164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Zařízení staveniště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Plzeň</v>
      </c>
      <c r="G91" s="40"/>
      <c r="H91" s="40"/>
      <c r="I91" s="32" t="s">
        <v>22</v>
      </c>
      <c r="J91" s="79" t="str">
        <f>IF(J14="","",J14)</f>
        <v>14. 6. 2022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Střední odborné učiliště elektrotechnické Plzeň</v>
      </c>
      <c r="G93" s="40"/>
      <c r="H93" s="40"/>
      <c r="I93" s="32" t="s">
        <v>30</v>
      </c>
      <c r="J93" s="36" t="str">
        <f>E23</f>
        <v>Valbek, spol. s r.o., středisko Plzeň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122</v>
      </c>
      <c r="D96" s="185"/>
      <c r="E96" s="185"/>
      <c r="F96" s="185"/>
      <c r="G96" s="185"/>
      <c r="H96" s="185"/>
      <c r="I96" s="185"/>
      <c r="J96" s="186" t="s">
        <v>123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124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125</v>
      </c>
    </row>
    <row r="99" s="9" customFormat="1" ht="24.96" customHeight="1">
      <c r="A99" s="9"/>
      <c r="B99" s="188"/>
      <c r="C99" s="189"/>
      <c r="D99" s="190" t="s">
        <v>126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166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ATLETICKÝ TUNEL PARKOVIŠTĚ BUS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117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164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01 - Zařízení staveniště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Plzeň</v>
      </c>
      <c r="G116" s="40"/>
      <c r="H116" s="40"/>
      <c r="I116" s="32" t="s">
        <v>22</v>
      </c>
      <c r="J116" s="79" t="str">
        <f>IF(J14="","",J14)</f>
        <v>14. 6. 2022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E17</f>
        <v>Střední odborné učiliště elektrotechnické Plzeň</v>
      </c>
      <c r="G118" s="40"/>
      <c r="H118" s="40"/>
      <c r="I118" s="32" t="s">
        <v>30</v>
      </c>
      <c r="J118" s="36" t="str">
        <f>E23</f>
        <v>Valbek, spol. s r.o., středisko Plzeň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32" t="s">
        <v>33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130</v>
      </c>
      <c r="D121" s="202" t="s">
        <v>62</v>
      </c>
      <c r="E121" s="202" t="s">
        <v>58</v>
      </c>
      <c r="F121" s="202" t="s">
        <v>59</v>
      </c>
      <c r="G121" s="202" t="s">
        <v>131</v>
      </c>
      <c r="H121" s="202" t="s">
        <v>132</v>
      </c>
      <c r="I121" s="202" t="s">
        <v>133</v>
      </c>
      <c r="J121" s="202" t="s">
        <v>123</v>
      </c>
      <c r="K121" s="203" t="s">
        <v>134</v>
      </c>
      <c r="L121" s="204"/>
      <c r="M121" s="100" t="s">
        <v>1</v>
      </c>
      <c r="N121" s="101" t="s">
        <v>41</v>
      </c>
      <c r="O121" s="101" t="s">
        <v>135</v>
      </c>
      <c r="P121" s="101" t="s">
        <v>136</v>
      </c>
      <c r="Q121" s="101" t="s">
        <v>137</v>
      </c>
      <c r="R121" s="101" t="s">
        <v>138</v>
      </c>
      <c r="S121" s="101" t="s">
        <v>139</v>
      </c>
      <c r="T121" s="102" t="s">
        <v>140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141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125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76</v>
      </c>
      <c r="E123" s="213" t="s">
        <v>142</v>
      </c>
      <c r="F123" s="213" t="s">
        <v>143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144</v>
      </c>
      <c r="AT123" s="222" t="s">
        <v>76</v>
      </c>
      <c r="AU123" s="222" t="s">
        <v>77</v>
      </c>
      <c r="AY123" s="221" t="s">
        <v>145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76</v>
      </c>
      <c r="E124" s="224" t="s">
        <v>167</v>
      </c>
      <c r="F124" s="224" t="s">
        <v>92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SUM(P125:P126)</f>
        <v>0</v>
      </c>
      <c r="Q124" s="218"/>
      <c r="R124" s="219">
        <f>SUM(R125:R126)</f>
        <v>0</v>
      </c>
      <c r="S124" s="218"/>
      <c r="T124" s="220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144</v>
      </c>
      <c r="AT124" s="222" t="s">
        <v>76</v>
      </c>
      <c r="AU124" s="222" t="s">
        <v>84</v>
      </c>
      <c r="AY124" s="221" t="s">
        <v>145</v>
      </c>
      <c r="BK124" s="223">
        <f>SUM(BK125:BK126)</f>
        <v>0</v>
      </c>
    </row>
    <row r="125" s="2" customFormat="1" ht="16.5" customHeight="1">
      <c r="A125" s="38"/>
      <c r="B125" s="39"/>
      <c r="C125" s="226" t="s">
        <v>84</v>
      </c>
      <c r="D125" s="226" t="s">
        <v>148</v>
      </c>
      <c r="E125" s="227" t="s">
        <v>168</v>
      </c>
      <c r="F125" s="228" t="s">
        <v>92</v>
      </c>
      <c r="G125" s="229" t="s">
        <v>151</v>
      </c>
      <c r="H125" s="230">
        <v>1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42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152</v>
      </c>
      <c r="AT125" s="237" t="s">
        <v>148</v>
      </c>
      <c r="AU125" s="237" t="s">
        <v>86</v>
      </c>
      <c r="AY125" s="17" t="s">
        <v>145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84</v>
      </c>
      <c r="BK125" s="238">
        <f>ROUND(I125*H125,2)</f>
        <v>0</v>
      </c>
      <c r="BL125" s="17" t="s">
        <v>152</v>
      </c>
      <c r="BM125" s="237" t="s">
        <v>169</v>
      </c>
    </row>
    <row r="126" s="2" customFormat="1">
      <c r="A126" s="38"/>
      <c r="B126" s="39"/>
      <c r="C126" s="40"/>
      <c r="D126" s="239" t="s">
        <v>154</v>
      </c>
      <c r="E126" s="40"/>
      <c r="F126" s="240" t="s">
        <v>92</v>
      </c>
      <c r="G126" s="40"/>
      <c r="H126" s="40"/>
      <c r="I126" s="241"/>
      <c r="J126" s="40"/>
      <c r="K126" s="40"/>
      <c r="L126" s="44"/>
      <c r="M126" s="244"/>
      <c r="N126" s="245"/>
      <c r="O126" s="246"/>
      <c r="P126" s="246"/>
      <c r="Q126" s="246"/>
      <c r="R126" s="246"/>
      <c r="S126" s="246"/>
      <c r="T126" s="247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154</v>
      </c>
      <c r="AU126" s="17" t="s">
        <v>86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FGutdIgiX3ez1aMdaG/rPg6r6HVzC1EujDUf6cBhMGNcHEa/R9hWyppXM2KbXCGT/MHvnMpDHX1ZIhwefC8GaA==" hashValue="xFqKLhlP/PmyM3dG2wdrt7mypMgkHUb4NCVLxIwkhoEfu4GVNU7+Oet+dvDOF0Ns/qwcBJvEKokyf96kZz481g==" algorithmName="SHA-512" password="CC35"/>
  <autoFilter ref="C121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ATLETICKÝ TUNEL PARKOVIŠTĚ BUS</v>
      </c>
      <c r="F7" s="150"/>
      <c r="G7" s="150"/>
      <c r="H7" s="150"/>
      <c r="L7" s="20"/>
    </row>
    <row r="8" s="1" customFormat="1" ht="12" customHeight="1">
      <c r="B8" s="20"/>
      <c r="D8" s="150" t="s">
        <v>117</v>
      </c>
      <c r="L8" s="20"/>
    </row>
    <row r="9" s="2" customFormat="1" ht="16.5" customHeight="1">
      <c r="A9" s="38"/>
      <c r="B9" s="44"/>
      <c r="C9" s="38"/>
      <c r="D9" s="38"/>
      <c r="E9" s="151" t="s">
        <v>170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171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14. 6. 2022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ROUND((SUM(BE124:BE146)),  2)</f>
        <v>0</v>
      </c>
      <c r="G35" s="38"/>
      <c r="H35" s="38"/>
      <c r="I35" s="164">
        <v>0.20999999999999999</v>
      </c>
      <c r="J35" s="163">
        <f>ROUND(((SUM(BE124:BE146))*I35),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ROUND((SUM(BF124:BF146)),  2)</f>
        <v>0</v>
      </c>
      <c r="G36" s="38"/>
      <c r="H36" s="38"/>
      <c r="I36" s="164">
        <v>0.14999999999999999</v>
      </c>
      <c r="J36" s="163">
        <f>ROUND(((SUM(BF124:BF146))*I36),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ROUND((SUM(BG124:BG146)),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ROUND((SUM(BH124:BH146)),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ROUND((SUM(BI124:BI146)),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ATLETICKÝ TUNEL PARKOVIŠTĚ BUS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170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Dešťová kanalizace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Plzeň</v>
      </c>
      <c r="G91" s="40"/>
      <c r="H91" s="40"/>
      <c r="I91" s="32" t="s">
        <v>22</v>
      </c>
      <c r="J91" s="79" t="str">
        <f>IF(J14="","",J14)</f>
        <v>14. 6. 2022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Střední odborné učiliště elektrotechnické Plzeň</v>
      </c>
      <c r="G93" s="40"/>
      <c r="H93" s="40"/>
      <c r="I93" s="32" t="s">
        <v>30</v>
      </c>
      <c r="J93" s="36" t="str">
        <f>E23</f>
        <v>Valbek, spol. s r.o., středisko Plzeň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122</v>
      </c>
      <c r="D96" s="185"/>
      <c r="E96" s="185"/>
      <c r="F96" s="185"/>
      <c r="G96" s="185"/>
      <c r="H96" s="185"/>
      <c r="I96" s="185"/>
      <c r="J96" s="186" t="s">
        <v>123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124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125</v>
      </c>
    </row>
    <row r="99" s="9" customFormat="1" ht="24.96" customHeight="1">
      <c r="A99" s="9"/>
      <c r="B99" s="188"/>
      <c r="C99" s="189"/>
      <c r="D99" s="190" t="s">
        <v>172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173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174</v>
      </c>
      <c r="E101" s="196"/>
      <c r="F101" s="196"/>
      <c r="G101" s="196"/>
      <c r="H101" s="196"/>
      <c r="I101" s="196"/>
      <c r="J101" s="197">
        <f>J140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175</v>
      </c>
      <c r="E102" s="196"/>
      <c r="F102" s="196"/>
      <c r="G102" s="196"/>
      <c r="H102" s="196"/>
      <c r="I102" s="196"/>
      <c r="J102" s="197">
        <f>J144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ATLETICKÝ TUNEL PARKOVIŠTĚ BUS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117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170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02 - Dešťová kanalizace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Plzeň</v>
      </c>
      <c r="G118" s="40"/>
      <c r="H118" s="40"/>
      <c r="I118" s="32" t="s">
        <v>22</v>
      </c>
      <c r="J118" s="79" t="str">
        <f>IF(J14="","",J14)</f>
        <v>14. 6. 2022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>Střední odborné učiliště elektrotechnické Plzeň</v>
      </c>
      <c r="G120" s="40"/>
      <c r="H120" s="40"/>
      <c r="I120" s="32" t="s">
        <v>30</v>
      </c>
      <c r="J120" s="36" t="str">
        <f>E23</f>
        <v>Valbek, spol. s r.o., středisko Plzeň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32" t="s">
        <v>33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130</v>
      </c>
      <c r="D123" s="202" t="s">
        <v>62</v>
      </c>
      <c r="E123" s="202" t="s">
        <v>58</v>
      </c>
      <c r="F123" s="202" t="s">
        <v>59</v>
      </c>
      <c r="G123" s="202" t="s">
        <v>131</v>
      </c>
      <c r="H123" s="202" t="s">
        <v>132</v>
      </c>
      <c r="I123" s="202" t="s">
        <v>133</v>
      </c>
      <c r="J123" s="202" t="s">
        <v>123</v>
      </c>
      <c r="K123" s="203" t="s">
        <v>134</v>
      </c>
      <c r="L123" s="204"/>
      <c r="M123" s="100" t="s">
        <v>1</v>
      </c>
      <c r="N123" s="101" t="s">
        <v>41</v>
      </c>
      <c r="O123" s="101" t="s">
        <v>135</v>
      </c>
      <c r="P123" s="101" t="s">
        <v>136</v>
      </c>
      <c r="Q123" s="101" t="s">
        <v>137</v>
      </c>
      <c r="R123" s="101" t="s">
        <v>138</v>
      </c>
      <c r="S123" s="101" t="s">
        <v>139</v>
      </c>
      <c r="T123" s="102" t="s">
        <v>140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141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1.74280696</v>
      </c>
      <c r="S124" s="104"/>
      <c r="T124" s="208">
        <f>T125</f>
        <v>0.45000000000000001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125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76</v>
      </c>
      <c r="E125" s="213" t="s">
        <v>176</v>
      </c>
      <c r="F125" s="213" t="s">
        <v>177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P126+P140+P144</f>
        <v>0</v>
      </c>
      <c r="Q125" s="218"/>
      <c r="R125" s="219">
        <f>R126+R140+R144</f>
        <v>1.74280696</v>
      </c>
      <c r="S125" s="218"/>
      <c r="T125" s="220">
        <f>T126+T140+T144</f>
        <v>0.45000000000000001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84</v>
      </c>
      <c r="AT125" s="222" t="s">
        <v>76</v>
      </c>
      <c r="AU125" s="222" t="s">
        <v>77</v>
      </c>
      <c r="AY125" s="221" t="s">
        <v>145</v>
      </c>
      <c r="BK125" s="223">
        <f>BK126+BK140+BK144</f>
        <v>0</v>
      </c>
    </row>
    <row r="126" s="12" customFormat="1" ht="22.8" customHeight="1">
      <c r="A126" s="12"/>
      <c r="B126" s="210"/>
      <c r="C126" s="211"/>
      <c r="D126" s="212" t="s">
        <v>76</v>
      </c>
      <c r="E126" s="224" t="s">
        <v>178</v>
      </c>
      <c r="F126" s="224" t="s">
        <v>179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SUM(P127:P139)</f>
        <v>0</v>
      </c>
      <c r="Q126" s="218"/>
      <c r="R126" s="219">
        <f>SUM(R127:R139)</f>
        <v>1.7427900000000001</v>
      </c>
      <c r="S126" s="218"/>
      <c r="T126" s="220">
        <f>SUM(T127:T139)</f>
        <v>0.45000000000000001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84</v>
      </c>
      <c r="AT126" s="222" t="s">
        <v>76</v>
      </c>
      <c r="AU126" s="222" t="s">
        <v>84</v>
      </c>
      <c r="AY126" s="221" t="s">
        <v>145</v>
      </c>
      <c r="BK126" s="223">
        <f>SUM(BK127:BK139)</f>
        <v>0</v>
      </c>
    </row>
    <row r="127" s="2" customFormat="1" ht="16.5" customHeight="1">
      <c r="A127" s="38"/>
      <c r="B127" s="39"/>
      <c r="C127" s="226" t="s">
        <v>84</v>
      </c>
      <c r="D127" s="226" t="s">
        <v>148</v>
      </c>
      <c r="E127" s="227" t="s">
        <v>180</v>
      </c>
      <c r="F127" s="228" t="s">
        <v>181</v>
      </c>
      <c r="G127" s="229" t="s">
        <v>182</v>
      </c>
      <c r="H127" s="230">
        <v>1</v>
      </c>
      <c r="I127" s="231"/>
      <c r="J127" s="232">
        <f>ROUND(I127*H127,2)</f>
        <v>0</v>
      </c>
      <c r="K127" s="228" t="s">
        <v>183</v>
      </c>
      <c r="L127" s="44"/>
      <c r="M127" s="233" t="s">
        <v>1</v>
      </c>
      <c r="N127" s="234" t="s">
        <v>42</v>
      </c>
      <c r="O127" s="91"/>
      <c r="P127" s="235">
        <f>O127*H127</f>
        <v>0</v>
      </c>
      <c r="Q127" s="235">
        <v>0.78420999999999996</v>
      </c>
      <c r="R127" s="235">
        <f>Q127*H127</f>
        <v>0.78420999999999996</v>
      </c>
      <c r="S127" s="235">
        <v>0.45000000000000001</v>
      </c>
      <c r="T127" s="236">
        <f>S127*H127</f>
        <v>0.45000000000000001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184</v>
      </c>
      <c r="AT127" s="237" t="s">
        <v>148</v>
      </c>
      <c r="AU127" s="237" t="s">
        <v>86</v>
      </c>
      <c r="AY127" s="17" t="s">
        <v>145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84</v>
      </c>
      <c r="BK127" s="238">
        <f>ROUND(I127*H127,2)</f>
        <v>0</v>
      </c>
      <c r="BL127" s="17" t="s">
        <v>184</v>
      </c>
      <c r="BM127" s="237" t="s">
        <v>185</v>
      </c>
    </row>
    <row r="128" s="2" customFormat="1">
      <c r="A128" s="38"/>
      <c r="B128" s="39"/>
      <c r="C128" s="40"/>
      <c r="D128" s="239" t="s">
        <v>154</v>
      </c>
      <c r="E128" s="40"/>
      <c r="F128" s="240" t="s">
        <v>181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154</v>
      </c>
      <c r="AU128" s="17" t="s">
        <v>86</v>
      </c>
    </row>
    <row r="129" s="2" customFormat="1">
      <c r="A129" s="38"/>
      <c r="B129" s="39"/>
      <c r="C129" s="40"/>
      <c r="D129" s="239" t="s">
        <v>186</v>
      </c>
      <c r="E129" s="40"/>
      <c r="F129" s="248" t="s">
        <v>187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186</v>
      </c>
      <c r="AU129" s="17" t="s">
        <v>86</v>
      </c>
    </row>
    <row r="130" s="2" customFormat="1" ht="16.5" customHeight="1">
      <c r="A130" s="38"/>
      <c r="B130" s="39"/>
      <c r="C130" s="226" t="s">
        <v>86</v>
      </c>
      <c r="D130" s="226" t="s">
        <v>148</v>
      </c>
      <c r="E130" s="227" t="s">
        <v>188</v>
      </c>
      <c r="F130" s="228" t="s">
        <v>189</v>
      </c>
      <c r="G130" s="229" t="s">
        <v>182</v>
      </c>
      <c r="H130" s="230">
        <v>1</v>
      </c>
      <c r="I130" s="231"/>
      <c r="J130" s="232">
        <f>ROUND(I130*H130,2)</f>
        <v>0</v>
      </c>
      <c r="K130" s="228" t="s">
        <v>183</v>
      </c>
      <c r="L130" s="44"/>
      <c r="M130" s="233" t="s">
        <v>1</v>
      </c>
      <c r="N130" s="234" t="s">
        <v>42</v>
      </c>
      <c r="O130" s="91"/>
      <c r="P130" s="235">
        <f>O130*H130</f>
        <v>0</v>
      </c>
      <c r="Q130" s="235">
        <v>0.42368</v>
      </c>
      <c r="R130" s="235">
        <f>Q130*H130</f>
        <v>0.42368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184</v>
      </c>
      <c r="AT130" s="237" t="s">
        <v>148</v>
      </c>
      <c r="AU130" s="237" t="s">
        <v>86</v>
      </c>
      <c r="AY130" s="17" t="s">
        <v>145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84</v>
      </c>
      <c r="BK130" s="238">
        <f>ROUND(I130*H130,2)</f>
        <v>0</v>
      </c>
      <c r="BL130" s="17" t="s">
        <v>184</v>
      </c>
      <c r="BM130" s="237" t="s">
        <v>190</v>
      </c>
    </row>
    <row r="131" s="2" customFormat="1">
      <c r="A131" s="38"/>
      <c r="B131" s="39"/>
      <c r="C131" s="40"/>
      <c r="D131" s="239" t="s">
        <v>154</v>
      </c>
      <c r="E131" s="40"/>
      <c r="F131" s="240" t="s">
        <v>189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154</v>
      </c>
      <c r="AU131" s="17" t="s">
        <v>86</v>
      </c>
    </row>
    <row r="132" s="2" customFormat="1" ht="16.5" customHeight="1">
      <c r="A132" s="38"/>
      <c r="B132" s="39"/>
      <c r="C132" s="249" t="s">
        <v>160</v>
      </c>
      <c r="D132" s="249" t="s">
        <v>191</v>
      </c>
      <c r="E132" s="250" t="s">
        <v>192</v>
      </c>
      <c r="F132" s="251" t="s">
        <v>193</v>
      </c>
      <c r="G132" s="252" t="s">
        <v>182</v>
      </c>
      <c r="H132" s="253">
        <v>1</v>
      </c>
      <c r="I132" s="254"/>
      <c r="J132" s="255">
        <f>ROUND(I132*H132,2)</f>
        <v>0</v>
      </c>
      <c r="K132" s="251" t="s">
        <v>183</v>
      </c>
      <c r="L132" s="256"/>
      <c r="M132" s="257" t="s">
        <v>1</v>
      </c>
      <c r="N132" s="258" t="s">
        <v>42</v>
      </c>
      <c r="O132" s="91"/>
      <c r="P132" s="235">
        <f>O132*H132</f>
        <v>0</v>
      </c>
      <c r="Q132" s="235">
        <v>0.0071999999999999998</v>
      </c>
      <c r="R132" s="235">
        <f>Q132*H132</f>
        <v>0.0071999999999999998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178</v>
      </c>
      <c r="AT132" s="237" t="s">
        <v>191</v>
      </c>
      <c r="AU132" s="237" t="s">
        <v>86</v>
      </c>
      <c r="AY132" s="17" t="s">
        <v>145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84</v>
      </c>
      <c r="BK132" s="238">
        <f>ROUND(I132*H132,2)</f>
        <v>0</v>
      </c>
      <c r="BL132" s="17" t="s">
        <v>184</v>
      </c>
      <c r="BM132" s="237" t="s">
        <v>194</v>
      </c>
    </row>
    <row r="133" s="2" customFormat="1">
      <c r="A133" s="38"/>
      <c r="B133" s="39"/>
      <c r="C133" s="40"/>
      <c r="D133" s="239" t="s">
        <v>154</v>
      </c>
      <c r="E133" s="40"/>
      <c r="F133" s="240" t="s">
        <v>193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154</v>
      </c>
      <c r="AU133" s="17" t="s">
        <v>86</v>
      </c>
    </row>
    <row r="134" s="2" customFormat="1" ht="16.5" customHeight="1">
      <c r="A134" s="38"/>
      <c r="B134" s="39"/>
      <c r="C134" s="249" t="s">
        <v>184</v>
      </c>
      <c r="D134" s="249" t="s">
        <v>191</v>
      </c>
      <c r="E134" s="250" t="s">
        <v>195</v>
      </c>
      <c r="F134" s="251" t="s">
        <v>196</v>
      </c>
      <c r="G134" s="252" t="s">
        <v>182</v>
      </c>
      <c r="H134" s="253">
        <v>1</v>
      </c>
      <c r="I134" s="254"/>
      <c r="J134" s="255">
        <f>ROUND(I134*H134,2)</f>
        <v>0</v>
      </c>
      <c r="K134" s="251" t="s">
        <v>183</v>
      </c>
      <c r="L134" s="256"/>
      <c r="M134" s="257" t="s">
        <v>1</v>
      </c>
      <c r="N134" s="258" t="s">
        <v>42</v>
      </c>
      <c r="O134" s="91"/>
      <c r="P134" s="235">
        <f>O134*H134</f>
        <v>0</v>
      </c>
      <c r="Q134" s="235">
        <v>0.050599999999999999</v>
      </c>
      <c r="R134" s="235">
        <f>Q134*H134</f>
        <v>0.050599999999999999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178</v>
      </c>
      <c r="AT134" s="237" t="s">
        <v>191</v>
      </c>
      <c r="AU134" s="237" t="s">
        <v>86</v>
      </c>
      <c r="AY134" s="17" t="s">
        <v>145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84</v>
      </c>
      <c r="BK134" s="238">
        <f>ROUND(I134*H134,2)</f>
        <v>0</v>
      </c>
      <c r="BL134" s="17" t="s">
        <v>184</v>
      </c>
      <c r="BM134" s="237" t="s">
        <v>197</v>
      </c>
    </row>
    <row r="135" s="2" customFormat="1">
      <c r="A135" s="38"/>
      <c r="B135" s="39"/>
      <c r="C135" s="40"/>
      <c r="D135" s="239" t="s">
        <v>154</v>
      </c>
      <c r="E135" s="40"/>
      <c r="F135" s="240" t="s">
        <v>196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154</v>
      </c>
      <c r="AU135" s="17" t="s">
        <v>86</v>
      </c>
    </row>
    <row r="136" s="2" customFormat="1" ht="16.5" customHeight="1">
      <c r="A136" s="38"/>
      <c r="B136" s="39"/>
      <c r="C136" s="226" t="s">
        <v>144</v>
      </c>
      <c r="D136" s="226" t="s">
        <v>148</v>
      </c>
      <c r="E136" s="227" t="s">
        <v>198</v>
      </c>
      <c r="F136" s="228" t="s">
        <v>199</v>
      </c>
      <c r="G136" s="229" t="s">
        <v>182</v>
      </c>
      <c r="H136" s="230">
        <v>1</v>
      </c>
      <c r="I136" s="231"/>
      <c r="J136" s="232">
        <f>ROUND(I136*H136,2)</f>
        <v>0</v>
      </c>
      <c r="K136" s="228" t="s">
        <v>183</v>
      </c>
      <c r="L136" s="44"/>
      <c r="M136" s="233" t="s">
        <v>1</v>
      </c>
      <c r="N136" s="234" t="s">
        <v>42</v>
      </c>
      <c r="O136" s="91"/>
      <c r="P136" s="235">
        <f>O136*H136</f>
        <v>0</v>
      </c>
      <c r="Q136" s="235">
        <v>0.42080000000000001</v>
      </c>
      <c r="R136" s="235">
        <f>Q136*H136</f>
        <v>0.42080000000000001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184</v>
      </c>
      <c r="AT136" s="237" t="s">
        <v>148</v>
      </c>
      <c r="AU136" s="237" t="s">
        <v>86</v>
      </c>
      <c r="AY136" s="17" t="s">
        <v>145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84</v>
      </c>
      <c r="BK136" s="238">
        <f>ROUND(I136*H136,2)</f>
        <v>0</v>
      </c>
      <c r="BL136" s="17" t="s">
        <v>184</v>
      </c>
      <c r="BM136" s="237" t="s">
        <v>200</v>
      </c>
    </row>
    <row r="137" s="2" customFormat="1">
      <c r="A137" s="38"/>
      <c r="B137" s="39"/>
      <c r="C137" s="40"/>
      <c r="D137" s="239" t="s">
        <v>154</v>
      </c>
      <c r="E137" s="40"/>
      <c r="F137" s="240" t="s">
        <v>199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154</v>
      </c>
      <c r="AU137" s="17" t="s">
        <v>86</v>
      </c>
    </row>
    <row r="138" s="2" customFormat="1" ht="16.5" customHeight="1">
      <c r="A138" s="38"/>
      <c r="B138" s="39"/>
      <c r="C138" s="249" t="s">
        <v>201</v>
      </c>
      <c r="D138" s="249" t="s">
        <v>191</v>
      </c>
      <c r="E138" s="250" t="s">
        <v>202</v>
      </c>
      <c r="F138" s="251" t="s">
        <v>203</v>
      </c>
      <c r="G138" s="252" t="s">
        <v>182</v>
      </c>
      <c r="H138" s="253">
        <v>1</v>
      </c>
      <c r="I138" s="254"/>
      <c r="J138" s="255">
        <f>ROUND(I138*H138,2)</f>
        <v>0</v>
      </c>
      <c r="K138" s="251" t="s">
        <v>183</v>
      </c>
      <c r="L138" s="256"/>
      <c r="M138" s="257" t="s">
        <v>1</v>
      </c>
      <c r="N138" s="258" t="s">
        <v>42</v>
      </c>
      <c r="O138" s="91"/>
      <c r="P138" s="235">
        <f>O138*H138</f>
        <v>0</v>
      </c>
      <c r="Q138" s="235">
        <v>0.056300000000000003</v>
      </c>
      <c r="R138" s="235">
        <f>Q138*H138</f>
        <v>0.056300000000000003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178</v>
      </c>
      <c r="AT138" s="237" t="s">
        <v>191</v>
      </c>
      <c r="AU138" s="237" t="s">
        <v>86</v>
      </c>
      <c r="AY138" s="17" t="s">
        <v>145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84</v>
      </c>
      <c r="BK138" s="238">
        <f>ROUND(I138*H138,2)</f>
        <v>0</v>
      </c>
      <c r="BL138" s="17" t="s">
        <v>184</v>
      </c>
      <c r="BM138" s="237" t="s">
        <v>204</v>
      </c>
    </row>
    <row r="139" s="2" customFormat="1">
      <c r="A139" s="38"/>
      <c r="B139" s="39"/>
      <c r="C139" s="40"/>
      <c r="D139" s="239" t="s">
        <v>154</v>
      </c>
      <c r="E139" s="40"/>
      <c r="F139" s="240" t="s">
        <v>203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154</v>
      </c>
      <c r="AU139" s="17" t="s">
        <v>86</v>
      </c>
    </row>
    <row r="140" s="12" customFormat="1" ht="22.8" customHeight="1">
      <c r="A140" s="12"/>
      <c r="B140" s="210"/>
      <c r="C140" s="211"/>
      <c r="D140" s="212" t="s">
        <v>76</v>
      </c>
      <c r="E140" s="224" t="s">
        <v>205</v>
      </c>
      <c r="F140" s="224" t="s">
        <v>206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SUM(P141:P143)</f>
        <v>0</v>
      </c>
      <c r="Q140" s="218"/>
      <c r="R140" s="219">
        <f>SUM(R141:R143)</f>
        <v>1.696E-05</v>
      </c>
      <c r="S140" s="218"/>
      <c r="T140" s="220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84</v>
      </c>
      <c r="AT140" s="222" t="s">
        <v>76</v>
      </c>
      <c r="AU140" s="222" t="s">
        <v>84</v>
      </c>
      <c r="AY140" s="221" t="s">
        <v>145</v>
      </c>
      <c r="BK140" s="223">
        <f>SUM(BK141:BK143)</f>
        <v>0</v>
      </c>
    </row>
    <row r="141" s="2" customFormat="1" ht="16.5" customHeight="1">
      <c r="A141" s="38"/>
      <c r="B141" s="39"/>
      <c r="C141" s="226" t="s">
        <v>207</v>
      </c>
      <c r="D141" s="226" t="s">
        <v>148</v>
      </c>
      <c r="E141" s="227" t="s">
        <v>208</v>
      </c>
      <c r="F141" s="228" t="s">
        <v>209</v>
      </c>
      <c r="G141" s="229" t="s">
        <v>210</v>
      </c>
      <c r="H141" s="230">
        <v>1.696</v>
      </c>
      <c r="I141" s="231"/>
      <c r="J141" s="232">
        <f>ROUND(I141*H141,2)</f>
        <v>0</v>
      </c>
      <c r="K141" s="228" t="s">
        <v>183</v>
      </c>
      <c r="L141" s="44"/>
      <c r="M141" s="233" t="s">
        <v>1</v>
      </c>
      <c r="N141" s="234" t="s">
        <v>42</v>
      </c>
      <c r="O141" s="91"/>
      <c r="P141" s="235">
        <f>O141*H141</f>
        <v>0</v>
      </c>
      <c r="Q141" s="235">
        <v>1.0000000000000001E-05</v>
      </c>
      <c r="R141" s="235">
        <f>Q141*H141</f>
        <v>1.696E-05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184</v>
      </c>
      <c r="AT141" s="237" t="s">
        <v>148</v>
      </c>
      <c r="AU141" s="237" t="s">
        <v>86</v>
      </c>
      <c r="AY141" s="17" t="s">
        <v>145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84</v>
      </c>
      <c r="BK141" s="238">
        <f>ROUND(I141*H141,2)</f>
        <v>0</v>
      </c>
      <c r="BL141" s="17" t="s">
        <v>184</v>
      </c>
      <c r="BM141" s="237" t="s">
        <v>211</v>
      </c>
    </row>
    <row r="142" s="2" customFormat="1">
      <c r="A142" s="38"/>
      <c r="B142" s="39"/>
      <c r="C142" s="40"/>
      <c r="D142" s="239" t="s">
        <v>154</v>
      </c>
      <c r="E142" s="40"/>
      <c r="F142" s="240" t="s">
        <v>209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154</v>
      </c>
      <c r="AU142" s="17" t="s">
        <v>86</v>
      </c>
    </row>
    <row r="143" s="13" customFormat="1">
      <c r="A143" s="13"/>
      <c r="B143" s="259"/>
      <c r="C143" s="260"/>
      <c r="D143" s="239" t="s">
        <v>212</v>
      </c>
      <c r="E143" s="261" t="s">
        <v>1</v>
      </c>
      <c r="F143" s="262" t="s">
        <v>213</v>
      </c>
      <c r="G143" s="260"/>
      <c r="H143" s="263">
        <v>1.696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212</v>
      </c>
      <c r="AU143" s="269" t="s">
        <v>86</v>
      </c>
      <c r="AV143" s="13" t="s">
        <v>86</v>
      </c>
      <c r="AW143" s="13" t="s">
        <v>32</v>
      </c>
      <c r="AX143" s="13" t="s">
        <v>84</v>
      </c>
      <c r="AY143" s="269" t="s">
        <v>145</v>
      </c>
    </row>
    <row r="144" s="12" customFormat="1" ht="22.8" customHeight="1">
      <c r="A144" s="12"/>
      <c r="B144" s="210"/>
      <c r="C144" s="211"/>
      <c r="D144" s="212" t="s">
        <v>76</v>
      </c>
      <c r="E144" s="224" t="s">
        <v>214</v>
      </c>
      <c r="F144" s="224" t="s">
        <v>215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SUM(P145:P146)</f>
        <v>0</v>
      </c>
      <c r="Q144" s="218"/>
      <c r="R144" s="219">
        <f>SUM(R145:R146)</f>
        <v>0</v>
      </c>
      <c r="S144" s="218"/>
      <c r="T144" s="220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84</v>
      </c>
      <c r="AT144" s="222" t="s">
        <v>76</v>
      </c>
      <c r="AU144" s="222" t="s">
        <v>84</v>
      </c>
      <c r="AY144" s="221" t="s">
        <v>145</v>
      </c>
      <c r="BK144" s="223">
        <f>SUM(BK145:BK146)</f>
        <v>0</v>
      </c>
    </row>
    <row r="145" s="2" customFormat="1" ht="16.5" customHeight="1">
      <c r="A145" s="38"/>
      <c r="B145" s="39"/>
      <c r="C145" s="226" t="s">
        <v>178</v>
      </c>
      <c r="D145" s="226" t="s">
        <v>148</v>
      </c>
      <c r="E145" s="227" t="s">
        <v>216</v>
      </c>
      <c r="F145" s="228" t="s">
        <v>217</v>
      </c>
      <c r="G145" s="229" t="s">
        <v>218</v>
      </c>
      <c r="H145" s="230">
        <v>1.7430000000000001</v>
      </c>
      <c r="I145" s="231"/>
      <c r="J145" s="232">
        <f>ROUND(I145*H145,2)</f>
        <v>0</v>
      </c>
      <c r="K145" s="228" t="s">
        <v>183</v>
      </c>
      <c r="L145" s="44"/>
      <c r="M145" s="233" t="s">
        <v>1</v>
      </c>
      <c r="N145" s="234" t="s">
        <v>42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184</v>
      </c>
      <c r="AT145" s="237" t="s">
        <v>148</v>
      </c>
      <c r="AU145" s="237" t="s">
        <v>86</v>
      </c>
      <c r="AY145" s="17" t="s">
        <v>145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84</v>
      </c>
      <c r="BK145" s="238">
        <f>ROUND(I145*H145,2)</f>
        <v>0</v>
      </c>
      <c r="BL145" s="17" t="s">
        <v>184</v>
      </c>
      <c r="BM145" s="237" t="s">
        <v>219</v>
      </c>
    </row>
    <row r="146" s="2" customFormat="1">
      <c r="A146" s="38"/>
      <c r="B146" s="39"/>
      <c r="C146" s="40"/>
      <c r="D146" s="239" t="s">
        <v>154</v>
      </c>
      <c r="E146" s="40"/>
      <c r="F146" s="240" t="s">
        <v>217</v>
      </c>
      <c r="G146" s="40"/>
      <c r="H146" s="40"/>
      <c r="I146" s="241"/>
      <c r="J146" s="40"/>
      <c r="K146" s="40"/>
      <c r="L146" s="44"/>
      <c r="M146" s="244"/>
      <c r="N146" s="245"/>
      <c r="O146" s="246"/>
      <c r="P146" s="246"/>
      <c r="Q146" s="246"/>
      <c r="R146" s="246"/>
      <c r="S146" s="246"/>
      <c r="T146" s="247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154</v>
      </c>
      <c r="AU146" s="17" t="s">
        <v>86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kCoBG3cPQNbTMIKhjJ5CHtTEjbR6gmRTd+roYhpJLiqldEQeFKx4ehXcDiGNAxs640PVaoP+UztpyVU1ZmYt1Q==" hashValue="wdXCwztl8HMih2igOhPEKeZNj0phrnQnnwfVKbAnKqrJsuMRoHgzZodh77mDmUQUDFEfJY1Ad2IdMP8mMtCpnQ==" algorithmName="SHA-512" password="CC35"/>
  <autoFilter ref="C123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ATLETICKÝ TUNEL PARKOVIŠTĚ BUS</v>
      </c>
      <c r="F7" s="150"/>
      <c r="G7" s="150"/>
      <c r="H7" s="150"/>
      <c r="L7" s="20"/>
    </row>
    <row r="8" s="1" customFormat="1" ht="12" customHeight="1">
      <c r="B8" s="20"/>
      <c r="D8" s="150" t="s">
        <v>117</v>
      </c>
      <c r="L8" s="20"/>
    </row>
    <row r="9" s="2" customFormat="1" ht="16.5" customHeight="1">
      <c r="A9" s="38"/>
      <c r="B9" s="44"/>
      <c r="C9" s="38"/>
      <c r="D9" s="38"/>
      <c r="E9" s="151" t="s">
        <v>220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221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14. 6. 2022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ROUND((SUM(BE127:BE260)),  2)</f>
        <v>0</v>
      </c>
      <c r="G35" s="38"/>
      <c r="H35" s="38"/>
      <c r="I35" s="164">
        <v>0.20999999999999999</v>
      </c>
      <c r="J35" s="163">
        <f>ROUND(((SUM(BE127:BE260))*I35),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ROUND((SUM(BF127:BF260)),  2)</f>
        <v>0</v>
      </c>
      <c r="G36" s="38"/>
      <c r="H36" s="38"/>
      <c r="I36" s="164">
        <v>0.14999999999999999</v>
      </c>
      <c r="J36" s="163">
        <f>ROUND(((SUM(BF127:BF260))*I36),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ROUND((SUM(BG127:BG260)),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ROUND((SUM(BH127:BH260)),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ROUND((SUM(BI127:BI260)),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ATLETICKÝ TUNEL PARKOVIŠTĚ BUS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220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Venkovní osvětlení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Plzeň</v>
      </c>
      <c r="G91" s="40"/>
      <c r="H91" s="40"/>
      <c r="I91" s="32" t="s">
        <v>22</v>
      </c>
      <c r="J91" s="79" t="str">
        <f>IF(J14="","",J14)</f>
        <v>14. 6. 2022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Střední odborné učiliště elektrotechnické Plzeň</v>
      </c>
      <c r="G93" s="40"/>
      <c r="H93" s="40"/>
      <c r="I93" s="32" t="s">
        <v>30</v>
      </c>
      <c r="J93" s="36" t="str">
        <f>E23</f>
        <v>Valbek, spol. s r.o., středisko Plzeň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122</v>
      </c>
      <c r="D96" s="185"/>
      <c r="E96" s="185"/>
      <c r="F96" s="185"/>
      <c r="G96" s="185"/>
      <c r="H96" s="185"/>
      <c r="I96" s="185"/>
      <c r="J96" s="186" t="s">
        <v>123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124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125</v>
      </c>
    </row>
    <row r="99" s="9" customFormat="1" ht="24.96" customHeight="1">
      <c r="A99" s="9"/>
      <c r="B99" s="188"/>
      <c r="C99" s="189"/>
      <c r="D99" s="190" t="s">
        <v>222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223</v>
      </c>
      <c r="E100" s="191"/>
      <c r="F100" s="191"/>
      <c r="G100" s="191"/>
      <c r="H100" s="191"/>
      <c r="I100" s="191"/>
      <c r="J100" s="192">
        <f>J133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224</v>
      </c>
      <c r="E101" s="191"/>
      <c r="F101" s="191"/>
      <c r="G101" s="191"/>
      <c r="H101" s="191"/>
      <c r="I101" s="191"/>
      <c r="J101" s="192">
        <f>J154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225</v>
      </c>
      <c r="E102" s="191"/>
      <c r="F102" s="191"/>
      <c r="G102" s="191"/>
      <c r="H102" s="191"/>
      <c r="I102" s="191"/>
      <c r="J102" s="192">
        <f>J169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8"/>
      <c r="C103" s="189"/>
      <c r="D103" s="190" t="s">
        <v>226</v>
      </c>
      <c r="E103" s="191"/>
      <c r="F103" s="191"/>
      <c r="G103" s="191"/>
      <c r="H103" s="191"/>
      <c r="I103" s="191"/>
      <c r="J103" s="192">
        <f>J198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8"/>
      <c r="C104" s="189"/>
      <c r="D104" s="190" t="s">
        <v>227</v>
      </c>
      <c r="E104" s="191"/>
      <c r="F104" s="191"/>
      <c r="G104" s="191"/>
      <c r="H104" s="191"/>
      <c r="I104" s="191"/>
      <c r="J104" s="192">
        <f>J205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8"/>
      <c r="C105" s="189"/>
      <c r="D105" s="190" t="s">
        <v>228</v>
      </c>
      <c r="E105" s="191"/>
      <c r="F105" s="191"/>
      <c r="G105" s="191"/>
      <c r="H105" s="191"/>
      <c r="I105" s="191"/>
      <c r="J105" s="192">
        <f>J250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ATLETICKÝ TUNEL PARKOVIŠTĚ BUS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117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220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119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03 - Venkovní osvětlení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Plzeň</v>
      </c>
      <c r="G121" s="40"/>
      <c r="H121" s="40"/>
      <c r="I121" s="32" t="s">
        <v>22</v>
      </c>
      <c r="J121" s="79" t="str">
        <f>IF(J14="","",J14)</f>
        <v>14. 6. 2022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E17</f>
        <v>Střední odborné učiliště elektrotechnické Plzeň</v>
      </c>
      <c r="G123" s="40"/>
      <c r="H123" s="40"/>
      <c r="I123" s="32" t="s">
        <v>30</v>
      </c>
      <c r="J123" s="36" t="str">
        <f>E23</f>
        <v>Valbek, spol. s r.o., středisko Plzeň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IF(E20="","",E20)</f>
        <v>Vyplň údaj</v>
      </c>
      <c r="G124" s="40"/>
      <c r="H124" s="40"/>
      <c r="I124" s="32" t="s">
        <v>33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130</v>
      </c>
      <c r="D126" s="202" t="s">
        <v>62</v>
      </c>
      <c r="E126" s="202" t="s">
        <v>58</v>
      </c>
      <c r="F126" s="202" t="s">
        <v>59</v>
      </c>
      <c r="G126" s="202" t="s">
        <v>131</v>
      </c>
      <c r="H126" s="202" t="s">
        <v>132</v>
      </c>
      <c r="I126" s="202" t="s">
        <v>133</v>
      </c>
      <c r="J126" s="202" t="s">
        <v>123</v>
      </c>
      <c r="K126" s="203" t="s">
        <v>134</v>
      </c>
      <c r="L126" s="204"/>
      <c r="M126" s="100" t="s">
        <v>1</v>
      </c>
      <c r="N126" s="101" t="s">
        <v>41</v>
      </c>
      <c r="O126" s="101" t="s">
        <v>135</v>
      </c>
      <c r="P126" s="101" t="s">
        <v>136</v>
      </c>
      <c r="Q126" s="101" t="s">
        <v>137</v>
      </c>
      <c r="R126" s="101" t="s">
        <v>138</v>
      </c>
      <c r="S126" s="101" t="s">
        <v>139</v>
      </c>
      <c r="T126" s="102" t="s">
        <v>140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141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P128+P133+P154+P169+P198+P205+P250</f>
        <v>0</v>
      </c>
      <c r="Q127" s="104"/>
      <c r="R127" s="207">
        <f>R128+R133+R154+R169+R198+R205+R250</f>
        <v>0</v>
      </c>
      <c r="S127" s="104"/>
      <c r="T127" s="208">
        <f>T128+T133+T154+T169+T198+T205+T250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125</v>
      </c>
      <c r="BK127" s="209">
        <f>BK128+BK133+BK154+BK169+BK198+BK205+BK250</f>
        <v>0</v>
      </c>
    </row>
    <row r="128" s="12" customFormat="1" ht="25.92" customHeight="1">
      <c r="A128" s="12"/>
      <c r="B128" s="210"/>
      <c r="C128" s="211"/>
      <c r="D128" s="212" t="s">
        <v>76</v>
      </c>
      <c r="E128" s="213" t="s">
        <v>229</v>
      </c>
      <c r="F128" s="213" t="s">
        <v>230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SUM(P129:P132)</f>
        <v>0</v>
      </c>
      <c r="Q128" s="218"/>
      <c r="R128" s="219">
        <f>SUM(R129:R132)</f>
        <v>0</v>
      </c>
      <c r="S128" s="218"/>
      <c r="T128" s="220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84</v>
      </c>
      <c r="AT128" s="222" t="s">
        <v>76</v>
      </c>
      <c r="AU128" s="222" t="s">
        <v>77</v>
      </c>
      <c r="AY128" s="221" t="s">
        <v>145</v>
      </c>
      <c r="BK128" s="223">
        <f>SUM(BK129:BK132)</f>
        <v>0</v>
      </c>
    </row>
    <row r="129" s="2" customFormat="1" ht="16.5" customHeight="1">
      <c r="A129" s="38"/>
      <c r="B129" s="39"/>
      <c r="C129" s="226" t="s">
        <v>84</v>
      </c>
      <c r="D129" s="226" t="s">
        <v>148</v>
      </c>
      <c r="E129" s="227" t="s">
        <v>231</v>
      </c>
      <c r="F129" s="228" t="s">
        <v>232</v>
      </c>
      <c r="G129" s="229" t="s">
        <v>233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42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184</v>
      </c>
      <c r="AT129" s="237" t="s">
        <v>148</v>
      </c>
      <c r="AU129" s="237" t="s">
        <v>84</v>
      </c>
      <c r="AY129" s="17" t="s">
        <v>145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84</v>
      </c>
      <c r="BK129" s="238">
        <f>ROUND(I129*H129,2)</f>
        <v>0</v>
      </c>
      <c r="BL129" s="17" t="s">
        <v>184</v>
      </c>
      <c r="BM129" s="237" t="s">
        <v>234</v>
      </c>
    </row>
    <row r="130" s="2" customFormat="1">
      <c r="A130" s="38"/>
      <c r="B130" s="39"/>
      <c r="C130" s="40"/>
      <c r="D130" s="239" t="s">
        <v>154</v>
      </c>
      <c r="E130" s="40"/>
      <c r="F130" s="240" t="s">
        <v>232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154</v>
      </c>
      <c r="AU130" s="17" t="s">
        <v>84</v>
      </c>
    </row>
    <row r="131" s="2" customFormat="1" ht="16.5" customHeight="1">
      <c r="A131" s="38"/>
      <c r="B131" s="39"/>
      <c r="C131" s="226" t="s">
        <v>86</v>
      </c>
      <c r="D131" s="226" t="s">
        <v>148</v>
      </c>
      <c r="E131" s="227" t="s">
        <v>235</v>
      </c>
      <c r="F131" s="228" t="s">
        <v>236</v>
      </c>
      <c r="G131" s="229" t="s">
        <v>233</v>
      </c>
      <c r="H131" s="230">
        <v>1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42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184</v>
      </c>
      <c r="AT131" s="237" t="s">
        <v>148</v>
      </c>
      <c r="AU131" s="237" t="s">
        <v>84</v>
      </c>
      <c r="AY131" s="17" t="s">
        <v>145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84</v>
      </c>
      <c r="BK131" s="238">
        <f>ROUND(I131*H131,2)</f>
        <v>0</v>
      </c>
      <c r="BL131" s="17" t="s">
        <v>184</v>
      </c>
      <c r="BM131" s="237" t="s">
        <v>237</v>
      </c>
    </row>
    <row r="132" s="2" customFormat="1">
      <c r="A132" s="38"/>
      <c r="B132" s="39"/>
      <c r="C132" s="40"/>
      <c r="D132" s="239" t="s">
        <v>154</v>
      </c>
      <c r="E132" s="40"/>
      <c r="F132" s="240" t="s">
        <v>236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154</v>
      </c>
      <c r="AU132" s="17" t="s">
        <v>84</v>
      </c>
    </row>
    <row r="133" s="12" customFormat="1" ht="25.92" customHeight="1">
      <c r="A133" s="12"/>
      <c r="B133" s="210"/>
      <c r="C133" s="211"/>
      <c r="D133" s="212" t="s">
        <v>76</v>
      </c>
      <c r="E133" s="213" t="s">
        <v>238</v>
      </c>
      <c r="F133" s="213" t="s">
        <v>239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SUM(P134:P153)</f>
        <v>0</v>
      </c>
      <c r="Q133" s="218"/>
      <c r="R133" s="219">
        <f>SUM(R134:R153)</f>
        <v>0</v>
      </c>
      <c r="S133" s="218"/>
      <c r="T133" s="220">
        <f>SUM(T134:T153)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84</v>
      </c>
      <c r="AT133" s="222" t="s">
        <v>76</v>
      </c>
      <c r="AU133" s="222" t="s">
        <v>77</v>
      </c>
      <c r="AY133" s="221" t="s">
        <v>145</v>
      </c>
      <c r="BK133" s="223">
        <f>SUM(BK134:BK153)</f>
        <v>0</v>
      </c>
    </row>
    <row r="134" s="2" customFormat="1" ht="16.5" customHeight="1">
      <c r="A134" s="38"/>
      <c r="B134" s="39"/>
      <c r="C134" s="226" t="s">
        <v>160</v>
      </c>
      <c r="D134" s="226" t="s">
        <v>148</v>
      </c>
      <c r="E134" s="227" t="s">
        <v>240</v>
      </c>
      <c r="F134" s="228" t="s">
        <v>241</v>
      </c>
      <c r="G134" s="229" t="s">
        <v>242</v>
      </c>
      <c r="H134" s="230">
        <v>20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42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184</v>
      </c>
      <c r="AT134" s="237" t="s">
        <v>148</v>
      </c>
      <c r="AU134" s="237" t="s">
        <v>84</v>
      </c>
      <c r="AY134" s="17" t="s">
        <v>145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84</v>
      </c>
      <c r="BK134" s="238">
        <f>ROUND(I134*H134,2)</f>
        <v>0</v>
      </c>
      <c r="BL134" s="17" t="s">
        <v>184</v>
      </c>
      <c r="BM134" s="237" t="s">
        <v>243</v>
      </c>
    </row>
    <row r="135" s="2" customFormat="1">
      <c r="A135" s="38"/>
      <c r="B135" s="39"/>
      <c r="C135" s="40"/>
      <c r="D135" s="239" t="s">
        <v>154</v>
      </c>
      <c r="E135" s="40"/>
      <c r="F135" s="240" t="s">
        <v>241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154</v>
      </c>
      <c r="AU135" s="17" t="s">
        <v>84</v>
      </c>
    </row>
    <row r="136" s="2" customFormat="1" ht="16.5" customHeight="1">
      <c r="A136" s="38"/>
      <c r="B136" s="39"/>
      <c r="C136" s="226" t="s">
        <v>184</v>
      </c>
      <c r="D136" s="226" t="s">
        <v>148</v>
      </c>
      <c r="E136" s="227" t="s">
        <v>244</v>
      </c>
      <c r="F136" s="228" t="s">
        <v>245</v>
      </c>
      <c r="G136" s="229" t="s">
        <v>242</v>
      </c>
      <c r="H136" s="230">
        <v>50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42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184</v>
      </c>
      <c r="AT136" s="237" t="s">
        <v>148</v>
      </c>
      <c r="AU136" s="237" t="s">
        <v>84</v>
      </c>
      <c r="AY136" s="17" t="s">
        <v>145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84</v>
      </c>
      <c r="BK136" s="238">
        <f>ROUND(I136*H136,2)</f>
        <v>0</v>
      </c>
      <c r="BL136" s="17" t="s">
        <v>184</v>
      </c>
      <c r="BM136" s="237" t="s">
        <v>246</v>
      </c>
    </row>
    <row r="137" s="2" customFormat="1">
      <c r="A137" s="38"/>
      <c r="B137" s="39"/>
      <c r="C137" s="40"/>
      <c r="D137" s="239" t="s">
        <v>154</v>
      </c>
      <c r="E137" s="40"/>
      <c r="F137" s="240" t="s">
        <v>245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154</v>
      </c>
      <c r="AU137" s="17" t="s">
        <v>84</v>
      </c>
    </row>
    <row r="138" s="2" customFormat="1" ht="16.5" customHeight="1">
      <c r="A138" s="38"/>
      <c r="B138" s="39"/>
      <c r="C138" s="226" t="s">
        <v>144</v>
      </c>
      <c r="D138" s="226" t="s">
        <v>148</v>
      </c>
      <c r="E138" s="227" t="s">
        <v>247</v>
      </c>
      <c r="F138" s="228" t="s">
        <v>248</v>
      </c>
      <c r="G138" s="229" t="s">
        <v>233</v>
      </c>
      <c r="H138" s="230">
        <v>1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42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184</v>
      </c>
      <c r="AT138" s="237" t="s">
        <v>148</v>
      </c>
      <c r="AU138" s="237" t="s">
        <v>84</v>
      </c>
      <c r="AY138" s="17" t="s">
        <v>145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84</v>
      </c>
      <c r="BK138" s="238">
        <f>ROUND(I138*H138,2)</f>
        <v>0</v>
      </c>
      <c r="BL138" s="17" t="s">
        <v>184</v>
      </c>
      <c r="BM138" s="237" t="s">
        <v>249</v>
      </c>
    </row>
    <row r="139" s="2" customFormat="1">
      <c r="A139" s="38"/>
      <c r="B139" s="39"/>
      <c r="C139" s="40"/>
      <c r="D139" s="239" t="s">
        <v>154</v>
      </c>
      <c r="E139" s="40"/>
      <c r="F139" s="240" t="s">
        <v>248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154</v>
      </c>
      <c r="AU139" s="17" t="s">
        <v>84</v>
      </c>
    </row>
    <row r="140" s="2" customFormat="1" ht="16.5" customHeight="1">
      <c r="A140" s="38"/>
      <c r="B140" s="39"/>
      <c r="C140" s="226" t="s">
        <v>201</v>
      </c>
      <c r="D140" s="226" t="s">
        <v>148</v>
      </c>
      <c r="E140" s="227" t="s">
        <v>250</v>
      </c>
      <c r="F140" s="228" t="s">
        <v>251</v>
      </c>
      <c r="G140" s="229" t="s">
        <v>242</v>
      </c>
      <c r="H140" s="230">
        <v>50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42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184</v>
      </c>
      <c r="AT140" s="237" t="s">
        <v>148</v>
      </c>
      <c r="AU140" s="237" t="s">
        <v>84</v>
      </c>
      <c r="AY140" s="17" t="s">
        <v>145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84</v>
      </c>
      <c r="BK140" s="238">
        <f>ROUND(I140*H140,2)</f>
        <v>0</v>
      </c>
      <c r="BL140" s="17" t="s">
        <v>184</v>
      </c>
      <c r="BM140" s="237" t="s">
        <v>252</v>
      </c>
    </row>
    <row r="141" s="2" customFormat="1">
      <c r="A141" s="38"/>
      <c r="B141" s="39"/>
      <c r="C141" s="40"/>
      <c r="D141" s="239" t="s">
        <v>154</v>
      </c>
      <c r="E141" s="40"/>
      <c r="F141" s="240" t="s">
        <v>251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154</v>
      </c>
      <c r="AU141" s="17" t="s">
        <v>84</v>
      </c>
    </row>
    <row r="142" s="2" customFormat="1" ht="16.5" customHeight="1">
      <c r="A142" s="38"/>
      <c r="B142" s="39"/>
      <c r="C142" s="226" t="s">
        <v>207</v>
      </c>
      <c r="D142" s="226" t="s">
        <v>148</v>
      </c>
      <c r="E142" s="227" t="s">
        <v>253</v>
      </c>
      <c r="F142" s="228" t="s">
        <v>254</v>
      </c>
      <c r="G142" s="229" t="s">
        <v>233</v>
      </c>
      <c r="H142" s="230">
        <v>7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42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184</v>
      </c>
      <c r="AT142" s="237" t="s">
        <v>148</v>
      </c>
      <c r="AU142" s="237" t="s">
        <v>84</v>
      </c>
      <c r="AY142" s="17" t="s">
        <v>145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84</v>
      </c>
      <c r="BK142" s="238">
        <f>ROUND(I142*H142,2)</f>
        <v>0</v>
      </c>
      <c r="BL142" s="17" t="s">
        <v>184</v>
      </c>
      <c r="BM142" s="237" t="s">
        <v>255</v>
      </c>
    </row>
    <row r="143" s="2" customFormat="1">
      <c r="A143" s="38"/>
      <c r="B143" s="39"/>
      <c r="C143" s="40"/>
      <c r="D143" s="239" t="s">
        <v>154</v>
      </c>
      <c r="E143" s="40"/>
      <c r="F143" s="240" t="s">
        <v>254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154</v>
      </c>
      <c r="AU143" s="17" t="s">
        <v>84</v>
      </c>
    </row>
    <row r="144" s="2" customFormat="1" ht="16.5" customHeight="1">
      <c r="A144" s="38"/>
      <c r="B144" s="39"/>
      <c r="C144" s="226" t="s">
        <v>178</v>
      </c>
      <c r="D144" s="226" t="s">
        <v>148</v>
      </c>
      <c r="E144" s="227" t="s">
        <v>256</v>
      </c>
      <c r="F144" s="228" t="s">
        <v>257</v>
      </c>
      <c r="G144" s="229" t="s">
        <v>233</v>
      </c>
      <c r="H144" s="230">
        <v>3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42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184</v>
      </c>
      <c r="AT144" s="237" t="s">
        <v>148</v>
      </c>
      <c r="AU144" s="237" t="s">
        <v>84</v>
      </c>
      <c r="AY144" s="17" t="s">
        <v>145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84</v>
      </c>
      <c r="BK144" s="238">
        <f>ROUND(I144*H144,2)</f>
        <v>0</v>
      </c>
      <c r="BL144" s="17" t="s">
        <v>184</v>
      </c>
      <c r="BM144" s="237" t="s">
        <v>258</v>
      </c>
    </row>
    <row r="145" s="2" customFormat="1">
      <c r="A145" s="38"/>
      <c r="B145" s="39"/>
      <c r="C145" s="40"/>
      <c r="D145" s="239" t="s">
        <v>154</v>
      </c>
      <c r="E145" s="40"/>
      <c r="F145" s="240" t="s">
        <v>257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154</v>
      </c>
      <c r="AU145" s="17" t="s">
        <v>84</v>
      </c>
    </row>
    <row r="146" s="2" customFormat="1" ht="16.5" customHeight="1">
      <c r="A146" s="38"/>
      <c r="B146" s="39"/>
      <c r="C146" s="226" t="s">
        <v>205</v>
      </c>
      <c r="D146" s="226" t="s">
        <v>148</v>
      </c>
      <c r="E146" s="227" t="s">
        <v>259</v>
      </c>
      <c r="F146" s="228" t="s">
        <v>260</v>
      </c>
      <c r="G146" s="229" t="s">
        <v>242</v>
      </c>
      <c r="H146" s="230">
        <v>50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42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184</v>
      </c>
      <c r="AT146" s="237" t="s">
        <v>148</v>
      </c>
      <c r="AU146" s="237" t="s">
        <v>84</v>
      </c>
      <c r="AY146" s="17" t="s">
        <v>145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84</v>
      </c>
      <c r="BK146" s="238">
        <f>ROUND(I146*H146,2)</f>
        <v>0</v>
      </c>
      <c r="BL146" s="17" t="s">
        <v>184</v>
      </c>
      <c r="BM146" s="237" t="s">
        <v>261</v>
      </c>
    </row>
    <row r="147" s="2" customFormat="1">
      <c r="A147" s="38"/>
      <c r="B147" s="39"/>
      <c r="C147" s="40"/>
      <c r="D147" s="239" t="s">
        <v>154</v>
      </c>
      <c r="E147" s="40"/>
      <c r="F147" s="240" t="s">
        <v>260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154</v>
      </c>
      <c r="AU147" s="17" t="s">
        <v>84</v>
      </c>
    </row>
    <row r="148" s="2" customFormat="1" ht="16.5" customHeight="1">
      <c r="A148" s="38"/>
      <c r="B148" s="39"/>
      <c r="C148" s="226" t="s">
        <v>262</v>
      </c>
      <c r="D148" s="226" t="s">
        <v>148</v>
      </c>
      <c r="E148" s="227" t="s">
        <v>263</v>
      </c>
      <c r="F148" s="228" t="s">
        <v>264</v>
      </c>
      <c r="G148" s="229" t="s">
        <v>233</v>
      </c>
      <c r="H148" s="230">
        <v>1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42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184</v>
      </c>
      <c r="AT148" s="237" t="s">
        <v>148</v>
      </c>
      <c r="AU148" s="237" t="s">
        <v>84</v>
      </c>
      <c r="AY148" s="17" t="s">
        <v>145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84</v>
      </c>
      <c r="BK148" s="238">
        <f>ROUND(I148*H148,2)</f>
        <v>0</v>
      </c>
      <c r="BL148" s="17" t="s">
        <v>184</v>
      </c>
      <c r="BM148" s="237" t="s">
        <v>265</v>
      </c>
    </row>
    <row r="149" s="2" customFormat="1">
      <c r="A149" s="38"/>
      <c r="B149" s="39"/>
      <c r="C149" s="40"/>
      <c r="D149" s="239" t="s">
        <v>154</v>
      </c>
      <c r="E149" s="40"/>
      <c r="F149" s="240" t="s">
        <v>264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154</v>
      </c>
      <c r="AU149" s="17" t="s">
        <v>84</v>
      </c>
    </row>
    <row r="150" s="2" customFormat="1" ht="16.5" customHeight="1">
      <c r="A150" s="38"/>
      <c r="B150" s="39"/>
      <c r="C150" s="226" t="s">
        <v>266</v>
      </c>
      <c r="D150" s="226" t="s">
        <v>148</v>
      </c>
      <c r="E150" s="227" t="s">
        <v>267</v>
      </c>
      <c r="F150" s="228" t="s">
        <v>268</v>
      </c>
      <c r="G150" s="229" t="s">
        <v>233</v>
      </c>
      <c r="H150" s="230">
        <v>1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42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184</v>
      </c>
      <c r="AT150" s="237" t="s">
        <v>148</v>
      </c>
      <c r="AU150" s="237" t="s">
        <v>84</v>
      </c>
      <c r="AY150" s="17" t="s">
        <v>145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84</v>
      </c>
      <c r="BK150" s="238">
        <f>ROUND(I150*H150,2)</f>
        <v>0</v>
      </c>
      <c r="BL150" s="17" t="s">
        <v>184</v>
      </c>
      <c r="BM150" s="237" t="s">
        <v>269</v>
      </c>
    </row>
    <row r="151" s="2" customFormat="1">
      <c r="A151" s="38"/>
      <c r="B151" s="39"/>
      <c r="C151" s="40"/>
      <c r="D151" s="239" t="s">
        <v>154</v>
      </c>
      <c r="E151" s="40"/>
      <c r="F151" s="240" t="s">
        <v>268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154</v>
      </c>
      <c r="AU151" s="17" t="s">
        <v>84</v>
      </c>
    </row>
    <row r="152" s="2" customFormat="1" ht="16.5" customHeight="1">
      <c r="A152" s="38"/>
      <c r="B152" s="39"/>
      <c r="C152" s="226" t="s">
        <v>270</v>
      </c>
      <c r="D152" s="226" t="s">
        <v>148</v>
      </c>
      <c r="E152" s="227" t="s">
        <v>271</v>
      </c>
      <c r="F152" s="228" t="s">
        <v>272</v>
      </c>
      <c r="G152" s="229" t="s">
        <v>233</v>
      </c>
      <c r="H152" s="230">
        <v>1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42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184</v>
      </c>
      <c r="AT152" s="237" t="s">
        <v>148</v>
      </c>
      <c r="AU152" s="237" t="s">
        <v>84</v>
      </c>
      <c r="AY152" s="17" t="s">
        <v>145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84</v>
      </c>
      <c r="BK152" s="238">
        <f>ROUND(I152*H152,2)</f>
        <v>0</v>
      </c>
      <c r="BL152" s="17" t="s">
        <v>184</v>
      </c>
      <c r="BM152" s="237" t="s">
        <v>273</v>
      </c>
    </row>
    <row r="153" s="2" customFormat="1">
      <c r="A153" s="38"/>
      <c r="B153" s="39"/>
      <c r="C153" s="40"/>
      <c r="D153" s="239" t="s">
        <v>154</v>
      </c>
      <c r="E153" s="40"/>
      <c r="F153" s="240" t="s">
        <v>272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154</v>
      </c>
      <c r="AU153" s="17" t="s">
        <v>84</v>
      </c>
    </row>
    <row r="154" s="12" customFormat="1" ht="25.92" customHeight="1">
      <c r="A154" s="12"/>
      <c r="B154" s="210"/>
      <c r="C154" s="211"/>
      <c r="D154" s="212" t="s">
        <v>76</v>
      </c>
      <c r="E154" s="213" t="s">
        <v>274</v>
      </c>
      <c r="F154" s="213" t="s">
        <v>275</v>
      </c>
      <c r="G154" s="211"/>
      <c r="H154" s="211"/>
      <c r="I154" s="214"/>
      <c r="J154" s="215">
        <f>BK154</f>
        <v>0</v>
      </c>
      <c r="K154" s="211"/>
      <c r="L154" s="216"/>
      <c r="M154" s="217"/>
      <c r="N154" s="218"/>
      <c r="O154" s="218"/>
      <c r="P154" s="219">
        <f>SUM(P155:P168)</f>
        <v>0</v>
      </c>
      <c r="Q154" s="218"/>
      <c r="R154" s="219">
        <f>SUM(R155:R168)</f>
        <v>0</v>
      </c>
      <c r="S154" s="218"/>
      <c r="T154" s="220">
        <f>SUM(T155:T168)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84</v>
      </c>
      <c r="AT154" s="222" t="s">
        <v>76</v>
      </c>
      <c r="AU154" s="222" t="s">
        <v>77</v>
      </c>
      <c r="AY154" s="221" t="s">
        <v>145</v>
      </c>
      <c r="BK154" s="223">
        <f>SUM(BK155:BK168)</f>
        <v>0</v>
      </c>
    </row>
    <row r="155" s="2" customFormat="1" ht="16.5" customHeight="1">
      <c r="A155" s="38"/>
      <c r="B155" s="39"/>
      <c r="C155" s="226" t="s">
        <v>276</v>
      </c>
      <c r="D155" s="226" t="s">
        <v>148</v>
      </c>
      <c r="E155" s="227" t="s">
        <v>277</v>
      </c>
      <c r="F155" s="228" t="s">
        <v>278</v>
      </c>
      <c r="G155" s="229" t="s">
        <v>279</v>
      </c>
      <c r="H155" s="230">
        <v>2.4500000000000002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42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184</v>
      </c>
      <c r="AT155" s="237" t="s">
        <v>148</v>
      </c>
      <c r="AU155" s="237" t="s">
        <v>84</v>
      </c>
      <c r="AY155" s="17" t="s">
        <v>145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84</v>
      </c>
      <c r="BK155" s="238">
        <f>ROUND(I155*H155,2)</f>
        <v>0</v>
      </c>
      <c r="BL155" s="17" t="s">
        <v>184</v>
      </c>
      <c r="BM155" s="237" t="s">
        <v>280</v>
      </c>
    </row>
    <row r="156" s="2" customFormat="1">
      <c r="A156" s="38"/>
      <c r="B156" s="39"/>
      <c r="C156" s="40"/>
      <c r="D156" s="239" t="s">
        <v>154</v>
      </c>
      <c r="E156" s="40"/>
      <c r="F156" s="240" t="s">
        <v>278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154</v>
      </c>
      <c r="AU156" s="17" t="s">
        <v>84</v>
      </c>
    </row>
    <row r="157" s="2" customFormat="1" ht="16.5" customHeight="1">
      <c r="A157" s="38"/>
      <c r="B157" s="39"/>
      <c r="C157" s="226" t="s">
        <v>281</v>
      </c>
      <c r="D157" s="226" t="s">
        <v>148</v>
      </c>
      <c r="E157" s="227" t="s">
        <v>277</v>
      </c>
      <c r="F157" s="228" t="s">
        <v>278</v>
      </c>
      <c r="G157" s="229" t="s">
        <v>279</v>
      </c>
      <c r="H157" s="230">
        <v>0.5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42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184</v>
      </c>
      <c r="AT157" s="237" t="s">
        <v>148</v>
      </c>
      <c r="AU157" s="237" t="s">
        <v>84</v>
      </c>
      <c r="AY157" s="17" t="s">
        <v>145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84</v>
      </c>
      <c r="BK157" s="238">
        <f>ROUND(I157*H157,2)</f>
        <v>0</v>
      </c>
      <c r="BL157" s="17" t="s">
        <v>184</v>
      </c>
      <c r="BM157" s="237" t="s">
        <v>282</v>
      </c>
    </row>
    <row r="158" s="2" customFormat="1">
      <c r="A158" s="38"/>
      <c r="B158" s="39"/>
      <c r="C158" s="40"/>
      <c r="D158" s="239" t="s">
        <v>154</v>
      </c>
      <c r="E158" s="40"/>
      <c r="F158" s="240" t="s">
        <v>278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154</v>
      </c>
      <c r="AU158" s="17" t="s">
        <v>84</v>
      </c>
    </row>
    <row r="159" s="2" customFormat="1" ht="16.5" customHeight="1">
      <c r="A159" s="38"/>
      <c r="B159" s="39"/>
      <c r="C159" s="226" t="s">
        <v>8</v>
      </c>
      <c r="D159" s="226" t="s">
        <v>148</v>
      </c>
      <c r="E159" s="227" t="s">
        <v>283</v>
      </c>
      <c r="F159" s="228" t="s">
        <v>284</v>
      </c>
      <c r="G159" s="229" t="s">
        <v>279</v>
      </c>
      <c r="H159" s="230">
        <v>0.63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42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184</v>
      </c>
      <c r="AT159" s="237" t="s">
        <v>148</v>
      </c>
      <c r="AU159" s="237" t="s">
        <v>84</v>
      </c>
      <c r="AY159" s="17" t="s">
        <v>145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84</v>
      </c>
      <c r="BK159" s="238">
        <f>ROUND(I159*H159,2)</f>
        <v>0</v>
      </c>
      <c r="BL159" s="17" t="s">
        <v>184</v>
      </c>
      <c r="BM159" s="237" t="s">
        <v>285</v>
      </c>
    </row>
    <row r="160" s="2" customFormat="1">
      <c r="A160" s="38"/>
      <c r="B160" s="39"/>
      <c r="C160" s="40"/>
      <c r="D160" s="239" t="s">
        <v>154</v>
      </c>
      <c r="E160" s="40"/>
      <c r="F160" s="240" t="s">
        <v>284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154</v>
      </c>
      <c r="AU160" s="17" t="s">
        <v>84</v>
      </c>
    </row>
    <row r="161" s="2" customFormat="1" ht="16.5" customHeight="1">
      <c r="A161" s="38"/>
      <c r="B161" s="39"/>
      <c r="C161" s="226" t="s">
        <v>286</v>
      </c>
      <c r="D161" s="226" t="s">
        <v>148</v>
      </c>
      <c r="E161" s="227" t="s">
        <v>287</v>
      </c>
      <c r="F161" s="228" t="s">
        <v>288</v>
      </c>
      <c r="G161" s="229" t="s">
        <v>289</v>
      </c>
      <c r="H161" s="230">
        <v>1.3999999999999999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42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184</v>
      </c>
      <c r="AT161" s="237" t="s">
        <v>148</v>
      </c>
      <c r="AU161" s="237" t="s">
        <v>84</v>
      </c>
      <c r="AY161" s="17" t="s">
        <v>145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84</v>
      </c>
      <c r="BK161" s="238">
        <f>ROUND(I161*H161,2)</f>
        <v>0</v>
      </c>
      <c r="BL161" s="17" t="s">
        <v>184</v>
      </c>
      <c r="BM161" s="237" t="s">
        <v>290</v>
      </c>
    </row>
    <row r="162" s="2" customFormat="1">
      <c r="A162" s="38"/>
      <c r="B162" s="39"/>
      <c r="C162" s="40"/>
      <c r="D162" s="239" t="s">
        <v>154</v>
      </c>
      <c r="E162" s="40"/>
      <c r="F162" s="240" t="s">
        <v>288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154</v>
      </c>
      <c r="AU162" s="17" t="s">
        <v>84</v>
      </c>
    </row>
    <row r="163" s="2" customFormat="1" ht="16.5" customHeight="1">
      <c r="A163" s="38"/>
      <c r="B163" s="39"/>
      <c r="C163" s="226" t="s">
        <v>291</v>
      </c>
      <c r="D163" s="226" t="s">
        <v>148</v>
      </c>
      <c r="E163" s="227" t="s">
        <v>292</v>
      </c>
      <c r="F163" s="228" t="s">
        <v>293</v>
      </c>
      <c r="G163" s="229" t="s">
        <v>242</v>
      </c>
      <c r="H163" s="230">
        <v>35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42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184</v>
      </c>
      <c r="AT163" s="237" t="s">
        <v>148</v>
      </c>
      <c r="AU163" s="237" t="s">
        <v>84</v>
      </c>
      <c r="AY163" s="17" t="s">
        <v>145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84</v>
      </c>
      <c r="BK163" s="238">
        <f>ROUND(I163*H163,2)</f>
        <v>0</v>
      </c>
      <c r="BL163" s="17" t="s">
        <v>184</v>
      </c>
      <c r="BM163" s="237" t="s">
        <v>294</v>
      </c>
    </row>
    <row r="164" s="2" customFormat="1">
      <c r="A164" s="38"/>
      <c r="B164" s="39"/>
      <c r="C164" s="40"/>
      <c r="D164" s="239" t="s">
        <v>154</v>
      </c>
      <c r="E164" s="40"/>
      <c r="F164" s="240" t="s">
        <v>293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154</v>
      </c>
      <c r="AU164" s="17" t="s">
        <v>84</v>
      </c>
    </row>
    <row r="165" s="2" customFormat="1" ht="16.5" customHeight="1">
      <c r="A165" s="38"/>
      <c r="B165" s="39"/>
      <c r="C165" s="226" t="s">
        <v>295</v>
      </c>
      <c r="D165" s="226" t="s">
        <v>148</v>
      </c>
      <c r="E165" s="227" t="s">
        <v>292</v>
      </c>
      <c r="F165" s="228" t="s">
        <v>293</v>
      </c>
      <c r="G165" s="229" t="s">
        <v>242</v>
      </c>
      <c r="H165" s="230">
        <v>5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42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184</v>
      </c>
      <c r="AT165" s="237" t="s">
        <v>148</v>
      </c>
      <c r="AU165" s="237" t="s">
        <v>84</v>
      </c>
      <c r="AY165" s="17" t="s">
        <v>145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84</v>
      </c>
      <c r="BK165" s="238">
        <f>ROUND(I165*H165,2)</f>
        <v>0</v>
      </c>
      <c r="BL165" s="17" t="s">
        <v>184</v>
      </c>
      <c r="BM165" s="237" t="s">
        <v>296</v>
      </c>
    </row>
    <row r="166" s="2" customFormat="1">
      <c r="A166" s="38"/>
      <c r="B166" s="39"/>
      <c r="C166" s="40"/>
      <c r="D166" s="239" t="s">
        <v>154</v>
      </c>
      <c r="E166" s="40"/>
      <c r="F166" s="240" t="s">
        <v>293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154</v>
      </c>
      <c r="AU166" s="17" t="s">
        <v>84</v>
      </c>
    </row>
    <row r="167" s="2" customFormat="1" ht="16.5" customHeight="1">
      <c r="A167" s="38"/>
      <c r="B167" s="39"/>
      <c r="C167" s="226" t="s">
        <v>297</v>
      </c>
      <c r="D167" s="226" t="s">
        <v>148</v>
      </c>
      <c r="E167" s="227" t="s">
        <v>298</v>
      </c>
      <c r="F167" s="228" t="s">
        <v>299</v>
      </c>
      <c r="G167" s="229" t="s">
        <v>233</v>
      </c>
      <c r="H167" s="230">
        <v>3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42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184</v>
      </c>
      <c r="AT167" s="237" t="s">
        <v>148</v>
      </c>
      <c r="AU167" s="237" t="s">
        <v>84</v>
      </c>
      <c r="AY167" s="17" t="s">
        <v>145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84</v>
      </c>
      <c r="BK167" s="238">
        <f>ROUND(I167*H167,2)</f>
        <v>0</v>
      </c>
      <c r="BL167" s="17" t="s">
        <v>184</v>
      </c>
      <c r="BM167" s="237" t="s">
        <v>300</v>
      </c>
    </row>
    <row r="168" s="2" customFormat="1">
      <c r="A168" s="38"/>
      <c r="B168" s="39"/>
      <c r="C168" s="40"/>
      <c r="D168" s="239" t="s">
        <v>154</v>
      </c>
      <c r="E168" s="40"/>
      <c r="F168" s="240" t="s">
        <v>299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154</v>
      </c>
      <c r="AU168" s="17" t="s">
        <v>84</v>
      </c>
    </row>
    <row r="169" s="12" customFormat="1" ht="25.92" customHeight="1">
      <c r="A169" s="12"/>
      <c r="B169" s="210"/>
      <c r="C169" s="211"/>
      <c r="D169" s="212" t="s">
        <v>76</v>
      </c>
      <c r="E169" s="213" t="s">
        <v>301</v>
      </c>
      <c r="F169" s="213" t="s">
        <v>302</v>
      </c>
      <c r="G169" s="211"/>
      <c r="H169" s="211"/>
      <c r="I169" s="214"/>
      <c r="J169" s="215">
        <f>BK169</f>
        <v>0</v>
      </c>
      <c r="K169" s="211"/>
      <c r="L169" s="216"/>
      <c r="M169" s="217"/>
      <c r="N169" s="218"/>
      <c r="O169" s="218"/>
      <c r="P169" s="219">
        <f>SUM(P170:P197)</f>
        <v>0</v>
      </c>
      <c r="Q169" s="218"/>
      <c r="R169" s="219">
        <f>SUM(R170:R197)</f>
        <v>0</v>
      </c>
      <c r="S169" s="218"/>
      <c r="T169" s="220">
        <f>SUM(T170:T197)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84</v>
      </c>
      <c r="AT169" s="222" t="s">
        <v>76</v>
      </c>
      <c r="AU169" s="222" t="s">
        <v>77</v>
      </c>
      <c r="AY169" s="221" t="s">
        <v>145</v>
      </c>
      <c r="BK169" s="223">
        <f>SUM(BK170:BK197)</f>
        <v>0</v>
      </c>
    </row>
    <row r="170" s="2" customFormat="1" ht="16.5" customHeight="1">
      <c r="A170" s="38"/>
      <c r="B170" s="39"/>
      <c r="C170" s="226" t="s">
        <v>303</v>
      </c>
      <c r="D170" s="226" t="s">
        <v>148</v>
      </c>
      <c r="E170" s="227" t="s">
        <v>304</v>
      </c>
      <c r="F170" s="228" t="s">
        <v>305</v>
      </c>
      <c r="G170" s="229" t="s">
        <v>242</v>
      </c>
      <c r="H170" s="230">
        <v>50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42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184</v>
      </c>
      <c r="AT170" s="237" t="s">
        <v>148</v>
      </c>
      <c r="AU170" s="237" t="s">
        <v>84</v>
      </c>
      <c r="AY170" s="17" t="s">
        <v>145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84</v>
      </c>
      <c r="BK170" s="238">
        <f>ROUND(I170*H170,2)</f>
        <v>0</v>
      </c>
      <c r="BL170" s="17" t="s">
        <v>184</v>
      </c>
      <c r="BM170" s="237" t="s">
        <v>306</v>
      </c>
    </row>
    <row r="171" s="2" customFormat="1">
      <c r="A171" s="38"/>
      <c r="B171" s="39"/>
      <c r="C171" s="40"/>
      <c r="D171" s="239" t="s">
        <v>154</v>
      </c>
      <c r="E171" s="40"/>
      <c r="F171" s="240" t="s">
        <v>305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154</v>
      </c>
      <c r="AU171" s="17" t="s">
        <v>84</v>
      </c>
    </row>
    <row r="172" s="2" customFormat="1" ht="16.5" customHeight="1">
      <c r="A172" s="38"/>
      <c r="B172" s="39"/>
      <c r="C172" s="226" t="s">
        <v>7</v>
      </c>
      <c r="D172" s="226" t="s">
        <v>148</v>
      </c>
      <c r="E172" s="227" t="s">
        <v>307</v>
      </c>
      <c r="F172" s="228" t="s">
        <v>308</v>
      </c>
      <c r="G172" s="229" t="s">
        <v>233</v>
      </c>
      <c r="H172" s="230">
        <v>20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42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184</v>
      </c>
      <c r="AT172" s="237" t="s">
        <v>148</v>
      </c>
      <c r="AU172" s="237" t="s">
        <v>84</v>
      </c>
      <c r="AY172" s="17" t="s">
        <v>145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84</v>
      </c>
      <c r="BK172" s="238">
        <f>ROUND(I172*H172,2)</f>
        <v>0</v>
      </c>
      <c r="BL172" s="17" t="s">
        <v>184</v>
      </c>
      <c r="BM172" s="237" t="s">
        <v>309</v>
      </c>
    </row>
    <row r="173" s="2" customFormat="1">
      <c r="A173" s="38"/>
      <c r="B173" s="39"/>
      <c r="C173" s="40"/>
      <c r="D173" s="239" t="s">
        <v>154</v>
      </c>
      <c r="E173" s="40"/>
      <c r="F173" s="240" t="s">
        <v>308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154</v>
      </c>
      <c r="AU173" s="17" t="s">
        <v>84</v>
      </c>
    </row>
    <row r="174" s="2" customFormat="1" ht="16.5" customHeight="1">
      <c r="A174" s="38"/>
      <c r="B174" s="39"/>
      <c r="C174" s="226" t="s">
        <v>310</v>
      </c>
      <c r="D174" s="226" t="s">
        <v>148</v>
      </c>
      <c r="E174" s="227" t="s">
        <v>311</v>
      </c>
      <c r="F174" s="228" t="s">
        <v>312</v>
      </c>
      <c r="G174" s="229" t="s">
        <v>233</v>
      </c>
      <c r="H174" s="230">
        <v>1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42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184</v>
      </c>
      <c r="AT174" s="237" t="s">
        <v>148</v>
      </c>
      <c r="AU174" s="237" t="s">
        <v>84</v>
      </c>
      <c r="AY174" s="17" t="s">
        <v>145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84</v>
      </c>
      <c r="BK174" s="238">
        <f>ROUND(I174*H174,2)</f>
        <v>0</v>
      </c>
      <c r="BL174" s="17" t="s">
        <v>184</v>
      </c>
      <c r="BM174" s="237" t="s">
        <v>313</v>
      </c>
    </row>
    <row r="175" s="2" customFormat="1">
      <c r="A175" s="38"/>
      <c r="B175" s="39"/>
      <c r="C175" s="40"/>
      <c r="D175" s="239" t="s">
        <v>154</v>
      </c>
      <c r="E175" s="40"/>
      <c r="F175" s="240" t="s">
        <v>312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154</v>
      </c>
      <c r="AU175" s="17" t="s">
        <v>84</v>
      </c>
    </row>
    <row r="176" s="2" customFormat="1" ht="16.5" customHeight="1">
      <c r="A176" s="38"/>
      <c r="B176" s="39"/>
      <c r="C176" s="226" t="s">
        <v>314</v>
      </c>
      <c r="D176" s="226" t="s">
        <v>148</v>
      </c>
      <c r="E176" s="227" t="s">
        <v>315</v>
      </c>
      <c r="F176" s="228" t="s">
        <v>316</v>
      </c>
      <c r="G176" s="229" t="s">
        <v>233</v>
      </c>
      <c r="H176" s="230">
        <v>1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42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184</v>
      </c>
      <c r="AT176" s="237" t="s">
        <v>148</v>
      </c>
      <c r="AU176" s="237" t="s">
        <v>84</v>
      </c>
      <c r="AY176" s="17" t="s">
        <v>145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84</v>
      </c>
      <c r="BK176" s="238">
        <f>ROUND(I176*H176,2)</f>
        <v>0</v>
      </c>
      <c r="BL176" s="17" t="s">
        <v>184</v>
      </c>
      <c r="BM176" s="237" t="s">
        <v>317</v>
      </c>
    </row>
    <row r="177" s="2" customFormat="1">
      <c r="A177" s="38"/>
      <c r="B177" s="39"/>
      <c r="C177" s="40"/>
      <c r="D177" s="239" t="s">
        <v>154</v>
      </c>
      <c r="E177" s="40"/>
      <c r="F177" s="240" t="s">
        <v>316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154</v>
      </c>
      <c r="AU177" s="17" t="s">
        <v>84</v>
      </c>
    </row>
    <row r="178" s="2" customFormat="1" ht="16.5" customHeight="1">
      <c r="A178" s="38"/>
      <c r="B178" s="39"/>
      <c r="C178" s="226" t="s">
        <v>318</v>
      </c>
      <c r="D178" s="226" t="s">
        <v>148</v>
      </c>
      <c r="E178" s="227" t="s">
        <v>315</v>
      </c>
      <c r="F178" s="228" t="s">
        <v>316</v>
      </c>
      <c r="G178" s="229" t="s">
        <v>233</v>
      </c>
      <c r="H178" s="230">
        <v>2</v>
      </c>
      <c r="I178" s="231"/>
      <c r="J178" s="232">
        <f>ROUND(I178*H178,2)</f>
        <v>0</v>
      </c>
      <c r="K178" s="228" t="s">
        <v>1</v>
      </c>
      <c r="L178" s="44"/>
      <c r="M178" s="233" t="s">
        <v>1</v>
      </c>
      <c r="N178" s="234" t="s">
        <v>42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184</v>
      </c>
      <c r="AT178" s="237" t="s">
        <v>148</v>
      </c>
      <c r="AU178" s="237" t="s">
        <v>84</v>
      </c>
      <c r="AY178" s="17" t="s">
        <v>145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84</v>
      </c>
      <c r="BK178" s="238">
        <f>ROUND(I178*H178,2)</f>
        <v>0</v>
      </c>
      <c r="BL178" s="17" t="s">
        <v>184</v>
      </c>
      <c r="BM178" s="237" t="s">
        <v>319</v>
      </c>
    </row>
    <row r="179" s="2" customFormat="1">
      <c r="A179" s="38"/>
      <c r="B179" s="39"/>
      <c r="C179" s="40"/>
      <c r="D179" s="239" t="s">
        <v>154</v>
      </c>
      <c r="E179" s="40"/>
      <c r="F179" s="240" t="s">
        <v>316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154</v>
      </c>
      <c r="AU179" s="17" t="s">
        <v>84</v>
      </c>
    </row>
    <row r="180" s="2" customFormat="1" ht="16.5" customHeight="1">
      <c r="A180" s="38"/>
      <c r="B180" s="39"/>
      <c r="C180" s="226" t="s">
        <v>320</v>
      </c>
      <c r="D180" s="226" t="s">
        <v>148</v>
      </c>
      <c r="E180" s="227" t="s">
        <v>321</v>
      </c>
      <c r="F180" s="228" t="s">
        <v>322</v>
      </c>
      <c r="G180" s="229" t="s">
        <v>233</v>
      </c>
      <c r="H180" s="230">
        <v>1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42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184</v>
      </c>
      <c r="AT180" s="237" t="s">
        <v>148</v>
      </c>
      <c r="AU180" s="237" t="s">
        <v>84</v>
      </c>
      <c r="AY180" s="17" t="s">
        <v>145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84</v>
      </c>
      <c r="BK180" s="238">
        <f>ROUND(I180*H180,2)</f>
        <v>0</v>
      </c>
      <c r="BL180" s="17" t="s">
        <v>184</v>
      </c>
      <c r="BM180" s="237" t="s">
        <v>323</v>
      </c>
    </row>
    <row r="181" s="2" customFormat="1">
      <c r="A181" s="38"/>
      <c r="B181" s="39"/>
      <c r="C181" s="40"/>
      <c r="D181" s="239" t="s">
        <v>154</v>
      </c>
      <c r="E181" s="40"/>
      <c r="F181" s="240" t="s">
        <v>322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154</v>
      </c>
      <c r="AU181" s="17" t="s">
        <v>84</v>
      </c>
    </row>
    <row r="182" s="2" customFormat="1" ht="16.5" customHeight="1">
      <c r="A182" s="38"/>
      <c r="B182" s="39"/>
      <c r="C182" s="226" t="s">
        <v>324</v>
      </c>
      <c r="D182" s="226" t="s">
        <v>148</v>
      </c>
      <c r="E182" s="227" t="s">
        <v>321</v>
      </c>
      <c r="F182" s="228" t="s">
        <v>322</v>
      </c>
      <c r="G182" s="229" t="s">
        <v>233</v>
      </c>
      <c r="H182" s="230">
        <v>2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42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184</v>
      </c>
      <c r="AT182" s="237" t="s">
        <v>148</v>
      </c>
      <c r="AU182" s="237" t="s">
        <v>84</v>
      </c>
      <c r="AY182" s="17" t="s">
        <v>145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84</v>
      </c>
      <c r="BK182" s="238">
        <f>ROUND(I182*H182,2)</f>
        <v>0</v>
      </c>
      <c r="BL182" s="17" t="s">
        <v>184</v>
      </c>
      <c r="BM182" s="237" t="s">
        <v>325</v>
      </c>
    </row>
    <row r="183" s="2" customFormat="1">
      <c r="A183" s="38"/>
      <c r="B183" s="39"/>
      <c r="C183" s="40"/>
      <c r="D183" s="239" t="s">
        <v>154</v>
      </c>
      <c r="E183" s="40"/>
      <c r="F183" s="240" t="s">
        <v>322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154</v>
      </c>
      <c r="AU183" s="17" t="s">
        <v>84</v>
      </c>
    </row>
    <row r="184" s="2" customFormat="1" ht="16.5" customHeight="1">
      <c r="A184" s="38"/>
      <c r="B184" s="39"/>
      <c r="C184" s="226" t="s">
        <v>326</v>
      </c>
      <c r="D184" s="226" t="s">
        <v>148</v>
      </c>
      <c r="E184" s="227" t="s">
        <v>327</v>
      </c>
      <c r="F184" s="228" t="s">
        <v>328</v>
      </c>
      <c r="G184" s="229" t="s">
        <v>233</v>
      </c>
      <c r="H184" s="230">
        <v>1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42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184</v>
      </c>
      <c r="AT184" s="237" t="s">
        <v>148</v>
      </c>
      <c r="AU184" s="237" t="s">
        <v>84</v>
      </c>
      <c r="AY184" s="17" t="s">
        <v>145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84</v>
      </c>
      <c r="BK184" s="238">
        <f>ROUND(I184*H184,2)</f>
        <v>0</v>
      </c>
      <c r="BL184" s="17" t="s">
        <v>184</v>
      </c>
      <c r="BM184" s="237" t="s">
        <v>329</v>
      </c>
    </row>
    <row r="185" s="2" customFormat="1">
      <c r="A185" s="38"/>
      <c r="B185" s="39"/>
      <c r="C185" s="40"/>
      <c r="D185" s="239" t="s">
        <v>154</v>
      </c>
      <c r="E185" s="40"/>
      <c r="F185" s="240" t="s">
        <v>328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154</v>
      </c>
      <c r="AU185" s="17" t="s">
        <v>84</v>
      </c>
    </row>
    <row r="186" s="2" customFormat="1" ht="16.5" customHeight="1">
      <c r="A186" s="38"/>
      <c r="B186" s="39"/>
      <c r="C186" s="226" t="s">
        <v>330</v>
      </c>
      <c r="D186" s="226" t="s">
        <v>148</v>
      </c>
      <c r="E186" s="227" t="s">
        <v>327</v>
      </c>
      <c r="F186" s="228" t="s">
        <v>328</v>
      </c>
      <c r="G186" s="229" t="s">
        <v>233</v>
      </c>
      <c r="H186" s="230">
        <v>2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42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184</v>
      </c>
      <c r="AT186" s="237" t="s">
        <v>148</v>
      </c>
      <c r="AU186" s="237" t="s">
        <v>84</v>
      </c>
      <c r="AY186" s="17" t="s">
        <v>145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84</v>
      </c>
      <c r="BK186" s="238">
        <f>ROUND(I186*H186,2)</f>
        <v>0</v>
      </c>
      <c r="BL186" s="17" t="s">
        <v>184</v>
      </c>
      <c r="BM186" s="237" t="s">
        <v>331</v>
      </c>
    </row>
    <row r="187" s="2" customFormat="1">
      <c r="A187" s="38"/>
      <c r="B187" s="39"/>
      <c r="C187" s="40"/>
      <c r="D187" s="239" t="s">
        <v>154</v>
      </c>
      <c r="E187" s="40"/>
      <c r="F187" s="240" t="s">
        <v>328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154</v>
      </c>
      <c r="AU187" s="17" t="s">
        <v>84</v>
      </c>
    </row>
    <row r="188" s="2" customFormat="1" ht="16.5" customHeight="1">
      <c r="A188" s="38"/>
      <c r="B188" s="39"/>
      <c r="C188" s="226" t="s">
        <v>332</v>
      </c>
      <c r="D188" s="226" t="s">
        <v>148</v>
      </c>
      <c r="E188" s="227" t="s">
        <v>333</v>
      </c>
      <c r="F188" s="228" t="s">
        <v>334</v>
      </c>
      <c r="G188" s="229" t="s">
        <v>242</v>
      </c>
      <c r="H188" s="230">
        <v>50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42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184</v>
      </c>
      <c r="AT188" s="237" t="s">
        <v>148</v>
      </c>
      <c r="AU188" s="237" t="s">
        <v>84</v>
      </c>
      <c r="AY188" s="17" t="s">
        <v>145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84</v>
      </c>
      <c r="BK188" s="238">
        <f>ROUND(I188*H188,2)</f>
        <v>0</v>
      </c>
      <c r="BL188" s="17" t="s">
        <v>184</v>
      </c>
      <c r="BM188" s="237" t="s">
        <v>335</v>
      </c>
    </row>
    <row r="189" s="2" customFormat="1">
      <c r="A189" s="38"/>
      <c r="B189" s="39"/>
      <c r="C189" s="40"/>
      <c r="D189" s="239" t="s">
        <v>154</v>
      </c>
      <c r="E189" s="40"/>
      <c r="F189" s="240" t="s">
        <v>334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154</v>
      </c>
      <c r="AU189" s="17" t="s">
        <v>84</v>
      </c>
    </row>
    <row r="190" s="2" customFormat="1" ht="16.5" customHeight="1">
      <c r="A190" s="38"/>
      <c r="B190" s="39"/>
      <c r="C190" s="226" t="s">
        <v>336</v>
      </c>
      <c r="D190" s="226" t="s">
        <v>148</v>
      </c>
      <c r="E190" s="227" t="s">
        <v>337</v>
      </c>
      <c r="F190" s="228" t="s">
        <v>338</v>
      </c>
      <c r="G190" s="229" t="s">
        <v>233</v>
      </c>
      <c r="H190" s="230">
        <v>3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42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184</v>
      </c>
      <c r="AT190" s="237" t="s">
        <v>148</v>
      </c>
      <c r="AU190" s="237" t="s">
        <v>84</v>
      </c>
      <c r="AY190" s="17" t="s">
        <v>145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84</v>
      </c>
      <c r="BK190" s="238">
        <f>ROUND(I190*H190,2)</f>
        <v>0</v>
      </c>
      <c r="BL190" s="17" t="s">
        <v>184</v>
      </c>
      <c r="BM190" s="237" t="s">
        <v>339</v>
      </c>
    </row>
    <row r="191" s="2" customFormat="1">
      <c r="A191" s="38"/>
      <c r="B191" s="39"/>
      <c r="C191" s="40"/>
      <c r="D191" s="239" t="s">
        <v>154</v>
      </c>
      <c r="E191" s="40"/>
      <c r="F191" s="240" t="s">
        <v>338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154</v>
      </c>
      <c r="AU191" s="17" t="s">
        <v>84</v>
      </c>
    </row>
    <row r="192" s="2" customFormat="1" ht="16.5" customHeight="1">
      <c r="A192" s="38"/>
      <c r="B192" s="39"/>
      <c r="C192" s="226" t="s">
        <v>340</v>
      </c>
      <c r="D192" s="226" t="s">
        <v>148</v>
      </c>
      <c r="E192" s="227" t="s">
        <v>341</v>
      </c>
      <c r="F192" s="228" t="s">
        <v>342</v>
      </c>
      <c r="G192" s="229" t="s">
        <v>233</v>
      </c>
      <c r="H192" s="230">
        <v>7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42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184</v>
      </c>
      <c r="AT192" s="237" t="s">
        <v>148</v>
      </c>
      <c r="AU192" s="237" t="s">
        <v>84</v>
      </c>
      <c r="AY192" s="17" t="s">
        <v>145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84</v>
      </c>
      <c r="BK192" s="238">
        <f>ROUND(I192*H192,2)</f>
        <v>0</v>
      </c>
      <c r="BL192" s="17" t="s">
        <v>184</v>
      </c>
      <c r="BM192" s="237" t="s">
        <v>343</v>
      </c>
    </row>
    <row r="193" s="2" customFormat="1">
      <c r="A193" s="38"/>
      <c r="B193" s="39"/>
      <c r="C193" s="40"/>
      <c r="D193" s="239" t="s">
        <v>154</v>
      </c>
      <c r="E193" s="40"/>
      <c r="F193" s="240" t="s">
        <v>342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154</v>
      </c>
      <c r="AU193" s="17" t="s">
        <v>84</v>
      </c>
    </row>
    <row r="194" s="2" customFormat="1" ht="16.5" customHeight="1">
      <c r="A194" s="38"/>
      <c r="B194" s="39"/>
      <c r="C194" s="226" t="s">
        <v>344</v>
      </c>
      <c r="D194" s="226" t="s">
        <v>148</v>
      </c>
      <c r="E194" s="227" t="s">
        <v>345</v>
      </c>
      <c r="F194" s="228" t="s">
        <v>346</v>
      </c>
      <c r="G194" s="229" t="s">
        <v>242</v>
      </c>
      <c r="H194" s="230">
        <v>20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42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184</v>
      </c>
      <c r="AT194" s="237" t="s">
        <v>148</v>
      </c>
      <c r="AU194" s="237" t="s">
        <v>84</v>
      </c>
      <c r="AY194" s="17" t="s">
        <v>145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84</v>
      </c>
      <c r="BK194" s="238">
        <f>ROUND(I194*H194,2)</f>
        <v>0</v>
      </c>
      <c r="BL194" s="17" t="s">
        <v>184</v>
      </c>
      <c r="BM194" s="237" t="s">
        <v>347</v>
      </c>
    </row>
    <row r="195" s="2" customFormat="1">
      <c r="A195" s="38"/>
      <c r="B195" s="39"/>
      <c r="C195" s="40"/>
      <c r="D195" s="239" t="s">
        <v>154</v>
      </c>
      <c r="E195" s="40"/>
      <c r="F195" s="240" t="s">
        <v>346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154</v>
      </c>
      <c r="AU195" s="17" t="s">
        <v>84</v>
      </c>
    </row>
    <row r="196" s="2" customFormat="1" ht="16.5" customHeight="1">
      <c r="A196" s="38"/>
      <c r="B196" s="39"/>
      <c r="C196" s="226" t="s">
        <v>348</v>
      </c>
      <c r="D196" s="226" t="s">
        <v>148</v>
      </c>
      <c r="E196" s="227" t="s">
        <v>349</v>
      </c>
      <c r="F196" s="228" t="s">
        <v>350</v>
      </c>
      <c r="G196" s="229" t="s">
        <v>242</v>
      </c>
      <c r="H196" s="230">
        <v>50</v>
      </c>
      <c r="I196" s="231"/>
      <c r="J196" s="232">
        <f>ROUND(I196*H196,2)</f>
        <v>0</v>
      </c>
      <c r="K196" s="228" t="s">
        <v>1</v>
      </c>
      <c r="L196" s="44"/>
      <c r="M196" s="233" t="s">
        <v>1</v>
      </c>
      <c r="N196" s="234" t="s">
        <v>42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184</v>
      </c>
      <c r="AT196" s="237" t="s">
        <v>148</v>
      </c>
      <c r="AU196" s="237" t="s">
        <v>84</v>
      </c>
      <c r="AY196" s="17" t="s">
        <v>145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84</v>
      </c>
      <c r="BK196" s="238">
        <f>ROUND(I196*H196,2)</f>
        <v>0</v>
      </c>
      <c r="BL196" s="17" t="s">
        <v>184</v>
      </c>
      <c r="BM196" s="237" t="s">
        <v>351</v>
      </c>
    </row>
    <row r="197" s="2" customFormat="1">
      <c r="A197" s="38"/>
      <c r="B197" s="39"/>
      <c r="C197" s="40"/>
      <c r="D197" s="239" t="s">
        <v>154</v>
      </c>
      <c r="E197" s="40"/>
      <c r="F197" s="240" t="s">
        <v>350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154</v>
      </c>
      <c r="AU197" s="17" t="s">
        <v>84</v>
      </c>
    </row>
    <row r="198" s="12" customFormat="1" ht="25.92" customHeight="1">
      <c r="A198" s="12"/>
      <c r="B198" s="210"/>
      <c r="C198" s="211"/>
      <c r="D198" s="212" t="s">
        <v>76</v>
      </c>
      <c r="E198" s="213" t="s">
        <v>352</v>
      </c>
      <c r="F198" s="213" t="s">
        <v>353</v>
      </c>
      <c r="G198" s="211"/>
      <c r="H198" s="211"/>
      <c r="I198" s="214"/>
      <c r="J198" s="215">
        <f>BK198</f>
        <v>0</v>
      </c>
      <c r="K198" s="211"/>
      <c r="L198" s="216"/>
      <c r="M198" s="217"/>
      <c r="N198" s="218"/>
      <c r="O198" s="218"/>
      <c r="P198" s="219">
        <f>SUM(P199:P204)</f>
        <v>0</v>
      </c>
      <c r="Q198" s="218"/>
      <c r="R198" s="219">
        <f>SUM(R199:R204)</f>
        <v>0</v>
      </c>
      <c r="S198" s="218"/>
      <c r="T198" s="220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84</v>
      </c>
      <c r="AT198" s="222" t="s">
        <v>76</v>
      </c>
      <c r="AU198" s="222" t="s">
        <v>77</v>
      </c>
      <c r="AY198" s="221" t="s">
        <v>145</v>
      </c>
      <c r="BK198" s="223">
        <f>SUM(BK199:BK204)</f>
        <v>0</v>
      </c>
    </row>
    <row r="199" s="2" customFormat="1" ht="16.5" customHeight="1">
      <c r="A199" s="38"/>
      <c r="B199" s="39"/>
      <c r="C199" s="226" t="s">
        <v>354</v>
      </c>
      <c r="D199" s="226" t="s">
        <v>148</v>
      </c>
      <c r="E199" s="227" t="s">
        <v>355</v>
      </c>
      <c r="F199" s="228" t="s">
        <v>356</v>
      </c>
      <c r="G199" s="229" t="s">
        <v>233</v>
      </c>
      <c r="H199" s="230">
        <v>2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42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184</v>
      </c>
      <c r="AT199" s="237" t="s">
        <v>148</v>
      </c>
      <c r="AU199" s="237" t="s">
        <v>84</v>
      </c>
      <c r="AY199" s="17" t="s">
        <v>145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84</v>
      </c>
      <c r="BK199" s="238">
        <f>ROUND(I199*H199,2)</f>
        <v>0</v>
      </c>
      <c r="BL199" s="17" t="s">
        <v>184</v>
      </c>
      <c r="BM199" s="237" t="s">
        <v>357</v>
      </c>
    </row>
    <row r="200" s="2" customFormat="1">
      <c r="A200" s="38"/>
      <c r="B200" s="39"/>
      <c r="C200" s="40"/>
      <c r="D200" s="239" t="s">
        <v>154</v>
      </c>
      <c r="E200" s="40"/>
      <c r="F200" s="240" t="s">
        <v>356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154</v>
      </c>
      <c r="AU200" s="17" t="s">
        <v>84</v>
      </c>
    </row>
    <row r="201" s="2" customFormat="1" ht="16.5" customHeight="1">
      <c r="A201" s="38"/>
      <c r="B201" s="39"/>
      <c r="C201" s="226" t="s">
        <v>358</v>
      </c>
      <c r="D201" s="226" t="s">
        <v>148</v>
      </c>
      <c r="E201" s="227" t="s">
        <v>359</v>
      </c>
      <c r="F201" s="228" t="s">
        <v>360</v>
      </c>
      <c r="G201" s="229" t="s">
        <v>233</v>
      </c>
      <c r="H201" s="230">
        <v>2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42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184</v>
      </c>
      <c r="AT201" s="237" t="s">
        <v>148</v>
      </c>
      <c r="AU201" s="237" t="s">
        <v>84</v>
      </c>
      <c r="AY201" s="17" t="s">
        <v>145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84</v>
      </c>
      <c r="BK201" s="238">
        <f>ROUND(I201*H201,2)</f>
        <v>0</v>
      </c>
      <c r="BL201" s="17" t="s">
        <v>184</v>
      </c>
      <c r="BM201" s="237" t="s">
        <v>361</v>
      </c>
    </row>
    <row r="202" s="2" customFormat="1">
      <c r="A202" s="38"/>
      <c r="B202" s="39"/>
      <c r="C202" s="40"/>
      <c r="D202" s="239" t="s">
        <v>154</v>
      </c>
      <c r="E202" s="40"/>
      <c r="F202" s="240" t="s">
        <v>360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154</v>
      </c>
      <c r="AU202" s="17" t="s">
        <v>84</v>
      </c>
    </row>
    <row r="203" s="2" customFormat="1" ht="16.5" customHeight="1">
      <c r="A203" s="38"/>
      <c r="B203" s="39"/>
      <c r="C203" s="226" t="s">
        <v>362</v>
      </c>
      <c r="D203" s="226" t="s">
        <v>148</v>
      </c>
      <c r="E203" s="227" t="s">
        <v>363</v>
      </c>
      <c r="F203" s="228" t="s">
        <v>364</v>
      </c>
      <c r="G203" s="229" t="s">
        <v>233</v>
      </c>
      <c r="H203" s="230">
        <v>2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42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184</v>
      </c>
      <c r="AT203" s="237" t="s">
        <v>148</v>
      </c>
      <c r="AU203" s="237" t="s">
        <v>84</v>
      </c>
      <c r="AY203" s="17" t="s">
        <v>145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84</v>
      </c>
      <c r="BK203" s="238">
        <f>ROUND(I203*H203,2)</f>
        <v>0</v>
      </c>
      <c r="BL203" s="17" t="s">
        <v>184</v>
      </c>
      <c r="BM203" s="237" t="s">
        <v>365</v>
      </c>
    </row>
    <row r="204" s="2" customFormat="1">
      <c r="A204" s="38"/>
      <c r="B204" s="39"/>
      <c r="C204" s="40"/>
      <c r="D204" s="239" t="s">
        <v>154</v>
      </c>
      <c r="E204" s="40"/>
      <c r="F204" s="240" t="s">
        <v>364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154</v>
      </c>
      <c r="AU204" s="17" t="s">
        <v>84</v>
      </c>
    </row>
    <row r="205" s="12" customFormat="1" ht="25.92" customHeight="1">
      <c r="A205" s="12"/>
      <c r="B205" s="210"/>
      <c r="C205" s="211"/>
      <c r="D205" s="212" t="s">
        <v>76</v>
      </c>
      <c r="E205" s="213" t="s">
        <v>366</v>
      </c>
      <c r="F205" s="213" t="s">
        <v>367</v>
      </c>
      <c r="G205" s="211"/>
      <c r="H205" s="211"/>
      <c r="I205" s="214"/>
      <c r="J205" s="215">
        <f>BK205</f>
        <v>0</v>
      </c>
      <c r="K205" s="211"/>
      <c r="L205" s="216"/>
      <c r="M205" s="217"/>
      <c r="N205" s="218"/>
      <c r="O205" s="218"/>
      <c r="P205" s="219">
        <f>SUM(P206:P249)</f>
        <v>0</v>
      </c>
      <c r="Q205" s="218"/>
      <c r="R205" s="219">
        <f>SUM(R206:R249)</f>
        <v>0</v>
      </c>
      <c r="S205" s="218"/>
      <c r="T205" s="220">
        <f>SUM(T206:T249)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1" t="s">
        <v>84</v>
      </c>
      <c r="AT205" s="222" t="s">
        <v>76</v>
      </c>
      <c r="AU205" s="222" t="s">
        <v>77</v>
      </c>
      <c r="AY205" s="221" t="s">
        <v>145</v>
      </c>
      <c r="BK205" s="223">
        <f>SUM(BK206:BK249)</f>
        <v>0</v>
      </c>
    </row>
    <row r="206" s="2" customFormat="1" ht="16.5" customHeight="1">
      <c r="A206" s="38"/>
      <c r="B206" s="39"/>
      <c r="C206" s="226" t="s">
        <v>368</v>
      </c>
      <c r="D206" s="226" t="s">
        <v>148</v>
      </c>
      <c r="E206" s="227" t="s">
        <v>369</v>
      </c>
      <c r="F206" s="228" t="s">
        <v>370</v>
      </c>
      <c r="G206" s="229" t="s">
        <v>210</v>
      </c>
      <c r="H206" s="230">
        <v>4.9000000000000004</v>
      </c>
      <c r="I206" s="231"/>
      <c r="J206" s="232">
        <f>ROUND(I206*H206,2)</f>
        <v>0</v>
      </c>
      <c r="K206" s="228" t="s">
        <v>1</v>
      </c>
      <c r="L206" s="44"/>
      <c r="M206" s="233" t="s">
        <v>1</v>
      </c>
      <c r="N206" s="234" t="s">
        <v>42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184</v>
      </c>
      <c r="AT206" s="237" t="s">
        <v>148</v>
      </c>
      <c r="AU206" s="237" t="s">
        <v>84</v>
      </c>
      <c r="AY206" s="17" t="s">
        <v>145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84</v>
      </c>
      <c r="BK206" s="238">
        <f>ROUND(I206*H206,2)</f>
        <v>0</v>
      </c>
      <c r="BL206" s="17" t="s">
        <v>184</v>
      </c>
      <c r="BM206" s="237" t="s">
        <v>371</v>
      </c>
    </row>
    <row r="207" s="2" customFormat="1">
      <c r="A207" s="38"/>
      <c r="B207" s="39"/>
      <c r="C207" s="40"/>
      <c r="D207" s="239" t="s">
        <v>154</v>
      </c>
      <c r="E207" s="40"/>
      <c r="F207" s="240" t="s">
        <v>370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154</v>
      </c>
      <c r="AU207" s="17" t="s">
        <v>84</v>
      </c>
    </row>
    <row r="208" s="2" customFormat="1" ht="16.5" customHeight="1">
      <c r="A208" s="38"/>
      <c r="B208" s="39"/>
      <c r="C208" s="226" t="s">
        <v>372</v>
      </c>
      <c r="D208" s="226" t="s">
        <v>148</v>
      </c>
      <c r="E208" s="227" t="s">
        <v>373</v>
      </c>
      <c r="F208" s="228" t="s">
        <v>374</v>
      </c>
      <c r="G208" s="229" t="s">
        <v>242</v>
      </c>
      <c r="H208" s="230">
        <v>15</v>
      </c>
      <c r="I208" s="231"/>
      <c r="J208" s="232">
        <f>ROUND(I208*H208,2)</f>
        <v>0</v>
      </c>
      <c r="K208" s="228" t="s">
        <v>1</v>
      </c>
      <c r="L208" s="44"/>
      <c r="M208" s="233" t="s">
        <v>1</v>
      </c>
      <c r="N208" s="234" t="s">
        <v>42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184</v>
      </c>
      <c r="AT208" s="237" t="s">
        <v>148</v>
      </c>
      <c r="AU208" s="237" t="s">
        <v>84</v>
      </c>
      <c r="AY208" s="17" t="s">
        <v>145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84</v>
      </c>
      <c r="BK208" s="238">
        <f>ROUND(I208*H208,2)</f>
        <v>0</v>
      </c>
      <c r="BL208" s="17" t="s">
        <v>184</v>
      </c>
      <c r="BM208" s="237" t="s">
        <v>375</v>
      </c>
    </row>
    <row r="209" s="2" customFormat="1">
      <c r="A209" s="38"/>
      <c r="B209" s="39"/>
      <c r="C209" s="40"/>
      <c r="D209" s="239" t="s">
        <v>154</v>
      </c>
      <c r="E209" s="40"/>
      <c r="F209" s="240" t="s">
        <v>374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154</v>
      </c>
      <c r="AU209" s="17" t="s">
        <v>84</v>
      </c>
    </row>
    <row r="210" s="2" customFormat="1" ht="16.5" customHeight="1">
      <c r="A210" s="38"/>
      <c r="B210" s="39"/>
      <c r="C210" s="226" t="s">
        <v>376</v>
      </c>
      <c r="D210" s="226" t="s">
        <v>148</v>
      </c>
      <c r="E210" s="227" t="s">
        <v>377</v>
      </c>
      <c r="F210" s="228" t="s">
        <v>378</v>
      </c>
      <c r="G210" s="229" t="s">
        <v>279</v>
      </c>
      <c r="H210" s="230">
        <v>0.75</v>
      </c>
      <c r="I210" s="231"/>
      <c r="J210" s="232">
        <f>ROUND(I210*H210,2)</f>
        <v>0</v>
      </c>
      <c r="K210" s="228" t="s">
        <v>1</v>
      </c>
      <c r="L210" s="44"/>
      <c r="M210" s="233" t="s">
        <v>1</v>
      </c>
      <c r="N210" s="234" t="s">
        <v>42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184</v>
      </c>
      <c r="AT210" s="237" t="s">
        <v>148</v>
      </c>
      <c r="AU210" s="237" t="s">
        <v>84</v>
      </c>
      <c r="AY210" s="17" t="s">
        <v>145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84</v>
      </c>
      <c r="BK210" s="238">
        <f>ROUND(I210*H210,2)</f>
        <v>0</v>
      </c>
      <c r="BL210" s="17" t="s">
        <v>184</v>
      </c>
      <c r="BM210" s="237" t="s">
        <v>379</v>
      </c>
    </row>
    <row r="211" s="2" customFormat="1">
      <c r="A211" s="38"/>
      <c r="B211" s="39"/>
      <c r="C211" s="40"/>
      <c r="D211" s="239" t="s">
        <v>154</v>
      </c>
      <c r="E211" s="40"/>
      <c r="F211" s="240" t="s">
        <v>378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154</v>
      </c>
      <c r="AU211" s="17" t="s">
        <v>84</v>
      </c>
    </row>
    <row r="212" s="2" customFormat="1" ht="16.5" customHeight="1">
      <c r="A212" s="38"/>
      <c r="B212" s="39"/>
      <c r="C212" s="226" t="s">
        <v>380</v>
      </c>
      <c r="D212" s="226" t="s">
        <v>148</v>
      </c>
      <c r="E212" s="227" t="s">
        <v>381</v>
      </c>
      <c r="F212" s="228" t="s">
        <v>382</v>
      </c>
      <c r="G212" s="229" t="s">
        <v>210</v>
      </c>
      <c r="H212" s="230">
        <v>4.9000000000000004</v>
      </c>
      <c r="I212" s="231"/>
      <c r="J212" s="232">
        <f>ROUND(I212*H212,2)</f>
        <v>0</v>
      </c>
      <c r="K212" s="228" t="s">
        <v>1</v>
      </c>
      <c r="L212" s="44"/>
      <c r="M212" s="233" t="s">
        <v>1</v>
      </c>
      <c r="N212" s="234" t="s">
        <v>42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184</v>
      </c>
      <c r="AT212" s="237" t="s">
        <v>148</v>
      </c>
      <c r="AU212" s="237" t="s">
        <v>84</v>
      </c>
      <c r="AY212" s="17" t="s">
        <v>145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84</v>
      </c>
      <c r="BK212" s="238">
        <f>ROUND(I212*H212,2)</f>
        <v>0</v>
      </c>
      <c r="BL212" s="17" t="s">
        <v>184</v>
      </c>
      <c r="BM212" s="237" t="s">
        <v>383</v>
      </c>
    </row>
    <row r="213" s="2" customFormat="1">
      <c r="A213" s="38"/>
      <c r="B213" s="39"/>
      <c r="C213" s="40"/>
      <c r="D213" s="239" t="s">
        <v>154</v>
      </c>
      <c r="E213" s="40"/>
      <c r="F213" s="240" t="s">
        <v>382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154</v>
      </c>
      <c r="AU213" s="17" t="s">
        <v>84</v>
      </c>
    </row>
    <row r="214" s="2" customFormat="1" ht="16.5" customHeight="1">
      <c r="A214" s="38"/>
      <c r="B214" s="39"/>
      <c r="C214" s="226" t="s">
        <v>384</v>
      </c>
      <c r="D214" s="226" t="s">
        <v>148</v>
      </c>
      <c r="E214" s="227" t="s">
        <v>385</v>
      </c>
      <c r="F214" s="228" t="s">
        <v>386</v>
      </c>
      <c r="G214" s="229" t="s">
        <v>233</v>
      </c>
      <c r="H214" s="230">
        <v>3</v>
      </c>
      <c r="I214" s="231"/>
      <c r="J214" s="232">
        <f>ROUND(I214*H214,2)</f>
        <v>0</v>
      </c>
      <c r="K214" s="228" t="s">
        <v>1</v>
      </c>
      <c r="L214" s="44"/>
      <c r="M214" s="233" t="s">
        <v>1</v>
      </c>
      <c r="N214" s="234" t="s">
        <v>42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184</v>
      </c>
      <c r="AT214" s="237" t="s">
        <v>148</v>
      </c>
      <c r="AU214" s="237" t="s">
        <v>84</v>
      </c>
      <c r="AY214" s="17" t="s">
        <v>145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84</v>
      </c>
      <c r="BK214" s="238">
        <f>ROUND(I214*H214,2)</f>
        <v>0</v>
      </c>
      <c r="BL214" s="17" t="s">
        <v>184</v>
      </c>
      <c r="BM214" s="237" t="s">
        <v>387</v>
      </c>
    </row>
    <row r="215" s="2" customFormat="1">
      <c r="A215" s="38"/>
      <c r="B215" s="39"/>
      <c r="C215" s="40"/>
      <c r="D215" s="239" t="s">
        <v>154</v>
      </c>
      <c r="E215" s="40"/>
      <c r="F215" s="240" t="s">
        <v>386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154</v>
      </c>
      <c r="AU215" s="17" t="s">
        <v>84</v>
      </c>
    </row>
    <row r="216" s="2" customFormat="1" ht="16.5" customHeight="1">
      <c r="A216" s="38"/>
      <c r="B216" s="39"/>
      <c r="C216" s="226" t="s">
        <v>388</v>
      </c>
      <c r="D216" s="226" t="s">
        <v>148</v>
      </c>
      <c r="E216" s="227" t="s">
        <v>389</v>
      </c>
      <c r="F216" s="228" t="s">
        <v>390</v>
      </c>
      <c r="G216" s="229" t="s">
        <v>279</v>
      </c>
      <c r="H216" s="230">
        <v>1.8999999999999999</v>
      </c>
      <c r="I216" s="231"/>
      <c r="J216" s="232">
        <f>ROUND(I216*H216,2)</f>
        <v>0</v>
      </c>
      <c r="K216" s="228" t="s">
        <v>1</v>
      </c>
      <c r="L216" s="44"/>
      <c r="M216" s="233" t="s">
        <v>1</v>
      </c>
      <c r="N216" s="234" t="s">
        <v>42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184</v>
      </c>
      <c r="AT216" s="237" t="s">
        <v>148</v>
      </c>
      <c r="AU216" s="237" t="s">
        <v>84</v>
      </c>
      <c r="AY216" s="17" t="s">
        <v>145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84</v>
      </c>
      <c r="BK216" s="238">
        <f>ROUND(I216*H216,2)</f>
        <v>0</v>
      </c>
      <c r="BL216" s="17" t="s">
        <v>184</v>
      </c>
      <c r="BM216" s="237" t="s">
        <v>391</v>
      </c>
    </row>
    <row r="217" s="2" customFormat="1">
      <c r="A217" s="38"/>
      <c r="B217" s="39"/>
      <c r="C217" s="40"/>
      <c r="D217" s="239" t="s">
        <v>154</v>
      </c>
      <c r="E217" s="40"/>
      <c r="F217" s="240" t="s">
        <v>390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154</v>
      </c>
      <c r="AU217" s="17" t="s">
        <v>84</v>
      </c>
    </row>
    <row r="218" s="2" customFormat="1" ht="16.5" customHeight="1">
      <c r="A218" s="38"/>
      <c r="B218" s="39"/>
      <c r="C218" s="226" t="s">
        <v>392</v>
      </c>
      <c r="D218" s="226" t="s">
        <v>148</v>
      </c>
      <c r="E218" s="227" t="s">
        <v>393</v>
      </c>
      <c r="F218" s="228" t="s">
        <v>394</v>
      </c>
      <c r="G218" s="229" t="s">
        <v>242</v>
      </c>
      <c r="H218" s="230">
        <v>35</v>
      </c>
      <c r="I218" s="231"/>
      <c r="J218" s="232">
        <f>ROUND(I218*H218,2)</f>
        <v>0</v>
      </c>
      <c r="K218" s="228" t="s">
        <v>1</v>
      </c>
      <c r="L218" s="44"/>
      <c r="M218" s="233" t="s">
        <v>1</v>
      </c>
      <c r="N218" s="234" t="s">
        <v>42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184</v>
      </c>
      <c r="AT218" s="237" t="s">
        <v>148</v>
      </c>
      <c r="AU218" s="237" t="s">
        <v>84</v>
      </c>
      <c r="AY218" s="17" t="s">
        <v>145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84</v>
      </c>
      <c r="BK218" s="238">
        <f>ROUND(I218*H218,2)</f>
        <v>0</v>
      </c>
      <c r="BL218" s="17" t="s">
        <v>184</v>
      </c>
      <c r="BM218" s="237" t="s">
        <v>395</v>
      </c>
    </row>
    <row r="219" s="2" customFormat="1">
      <c r="A219" s="38"/>
      <c r="B219" s="39"/>
      <c r="C219" s="40"/>
      <c r="D219" s="239" t="s">
        <v>154</v>
      </c>
      <c r="E219" s="40"/>
      <c r="F219" s="240" t="s">
        <v>394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154</v>
      </c>
      <c r="AU219" s="17" t="s">
        <v>84</v>
      </c>
    </row>
    <row r="220" s="2" customFormat="1" ht="16.5" customHeight="1">
      <c r="A220" s="38"/>
      <c r="B220" s="39"/>
      <c r="C220" s="226" t="s">
        <v>396</v>
      </c>
      <c r="D220" s="226" t="s">
        <v>148</v>
      </c>
      <c r="E220" s="227" t="s">
        <v>397</v>
      </c>
      <c r="F220" s="228" t="s">
        <v>398</v>
      </c>
      <c r="G220" s="229" t="s">
        <v>242</v>
      </c>
      <c r="H220" s="230">
        <v>5</v>
      </c>
      <c r="I220" s="231"/>
      <c r="J220" s="232">
        <f>ROUND(I220*H220,2)</f>
        <v>0</v>
      </c>
      <c r="K220" s="228" t="s">
        <v>1</v>
      </c>
      <c r="L220" s="44"/>
      <c r="M220" s="233" t="s">
        <v>1</v>
      </c>
      <c r="N220" s="234" t="s">
        <v>42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184</v>
      </c>
      <c r="AT220" s="237" t="s">
        <v>148</v>
      </c>
      <c r="AU220" s="237" t="s">
        <v>84</v>
      </c>
      <c r="AY220" s="17" t="s">
        <v>145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84</v>
      </c>
      <c r="BK220" s="238">
        <f>ROUND(I220*H220,2)</f>
        <v>0</v>
      </c>
      <c r="BL220" s="17" t="s">
        <v>184</v>
      </c>
      <c r="BM220" s="237" t="s">
        <v>399</v>
      </c>
    </row>
    <row r="221" s="2" customFormat="1">
      <c r="A221" s="38"/>
      <c r="B221" s="39"/>
      <c r="C221" s="40"/>
      <c r="D221" s="239" t="s">
        <v>154</v>
      </c>
      <c r="E221" s="40"/>
      <c r="F221" s="240" t="s">
        <v>398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154</v>
      </c>
      <c r="AU221" s="17" t="s">
        <v>84</v>
      </c>
    </row>
    <row r="222" s="2" customFormat="1" ht="16.5" customHeight="1">
      <c r="A222" s="38"/>
      <c r="B222" s="39"/>
      <c r="C222" s="226" t="s">
        <v>400</v>
      </c>
      <c r="D222" s="226" t="s">
        <v>148</v>
      </c>
      <c r="E222" s="227" t="s">
        <v>401</v>
      </c>
      <c r="F222" s="228" t="s">
        <v>402</v>
      </c>
      <c r="G222" s="229" t="s">
        <v>233</v>
      </c>
      <c r="H222" s="230">
        <v>1</v>
      </c>
      <c r="I222" s="231"/>
      <c r="J222" s="232">
        <f>ROUND(I222*H222,2)</f>
        <v>0</v>
      </c>
      <c r="K222" s="228" t="s">
        <v>1</v>
      </c>
      <c r="L222" s="44"/>
      <c r="M222" s="233" t="s">
        <v>1</v>
      </c>
      <c r="N222" s="234" t="s">
        <v>42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184</v>
      </c>
      <c r="AT222" s="237" t="s">
        <v>148</v>
      </c>
      <c r="AU222" s="237" t="s">
        <v>84</v>
      </c>
      <c r="AY222" s="17" t="s">
        <v>145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84</v>
      </c>
      <c r="BK222" s="238">
        <f>ROUND(I222*H222,2)</f>
        <v>0</v>
      </c>
      <c r="BL222" s="17" t="s">
        <v>184</v>
      </c>
      <c r="BM222" s="237" t="s">
        <v>403</v>
      </c>
    </row>
    <row r="223" s="2" customFormat="1">
      <c r="A223" s="38"/>
      <c r="B223" s="39"/>
      <c r="C223" s="40"/>
      <c r="D223" s="239" t="s">
        <v>154</v>
      </c>
      <c r="E223" s="40"/>
      <c r="F223" s="240" t="s">
        <v>402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154</v>
      </c>
      <c r="AU223" s="17" t="s">
        <v>84</v>
      </c>
    </row>
    <row r="224" s="2" customFormat="1" ht="16.5" customHeight="1">
      <c r="A224" s="38"/>
      <c r="B224" s="39"/>
      <c r="C224" s="226" t="s">
        <v>404</v>
      </c>
      <c r="D224" s="226" t="s">
        <v>148</v>
      </c>
      <c r="E224" s="227" t="s">
        <v>405</v>
      </c>
      <c r="F224" s="228" t="s">
        <v>406</v>
      </c>
      <c r="G224" s="229" t="s">
        <v>242</v>
      </c>
      <c r="H224" s="230">
        <v>35</v>
      </c>
      <c r="I224" s="231"/>
      <c r="J224" s="232">
        <f>ROUND(I224*H224,2)</f>
        <v>0</v>
      </c>
      <c r="K224" s="228" t="s">
        <v>1</v>
      </c>
      <c r="L224" s="44"/>
      <c r="M224" s="233" t="s">
        <v>1</v>
      </c>
      <c r="N224" s="234" t="s">
        <v>42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184</v>
      </c>
      <c r="AT224" s="237" t="s">
        <v>148</v>
      </c>
      <c r="AU224" s="237" t="s">
        <v>84</v>
      </c>
      <c r="AY224" s="17" t="s">
        <v>145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84</v>
      </c>
      <c r="BK224" s="238">
        <f>ROUND(I224*H224,2)</f>
        <v>0</v>
      </c>
      <c r="BL224" s="17" t="s">
        <v>184</v>
      </c>
      <c r="BM224" s="237" t="s">
        <v>407</v>
      </c>
    </row>
    <row r="225" s="2" customFormat="1">
      <c r="A225" s="38"/>
      <c r="B225" s="39"/>
      <c r="C225" s="40"/>
      <c r="D225" s="239" t="s">
        <v>154</v>
      </c>
      <c r="E225" s="40"/>
      <c r="F225" s="240" t="s">
        <v>406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154</v>
      </c>
      <c r="AU225" s="17" t="s">
        <v>84</v>
      </c>
    </row>
    <row r="226" s="2" customFormat="1" ht="16.5" customHeight="1">
      <c r="A226" s="38"/>
      <c r="B226" s="39"/>
      <c r="C226" s="226" t="s">
        <v>408</v>
      </c>
      <c r="D226" s="226" t="s">
        <v>148</v>
      </c>
      <c r="E226" s="227" t="s">
        <v>405</v>
      </c>
      <c r="F226" s="228" t="s">
        <v>406</v>
      </c>
      <c r="G226" s="229" t="s">
        <v>242</v>
      </c>
      <c r="H226" s="230">
        <v>5</v>
      </c>
      <c r="I226" s="231"/>
      <c r="J226" s="232">
        <f>ROUND(I226*H226,2)</f>
        <v>0</v>
      </c>
      <c r="K226" s="228" t="s">
        <v>1</v>
      </c>
      <c r="L226" s="44"/>
      <c r="M226" s="233" t="s">
        <v>1</v>
      </c>
      <c r="N226" s="234" t="s">
        <v>42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184</v>
      </c>
      <c r="AT226" s="237" t="s">
        <v>148</v>
      </c>
      <c r="AU226" s="237" t="s">
        <v>84</v>
      </c>
      <c r="AY226" s="17" t="s">
        <v>145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84</v>
      </c>
      <c r="BK226" s="238">
        <f>ROUND(I226*H226,2)</f>
        <v>0</v>
      </c>
      <c r="BL226" s="17" t="s">
        <v>184</v>
      </c>
      <c r="BM226" s="237" t="s">
        <v>409</v>
      </c>
    </row>
    <row r="227" s="2" customFormat="1">
      <c r="A227" s="38"/>
      <c r="B227" s="39"/>
      <c r="C227" s="40"/>
      <c r="D227" s="239" t="s">
        <v>154</v>
      </c>
      <c r="E227" s="40"/>
      <c r="F227" s="240" t="s">
        <v>406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154</v>
      </c>
      <c r="AU227" s="17" t="s">
        <v>84</v>
      </c>
    </row>
    <row r="228" s="2" customFormat="1" ht="16.5" customHeight="1">
      <c r="A228" s="38"/>
      <c r="B228" s="39"/>
      <c r="C228" s="226" t="s">
        <v>410</v>
      </c>
      <c r="D228" s="226" t="s">
        <v>148</v>
      </c>
      <c r="E228" s="227" t="s">
        <v>411</v>
      </c>
      <c r="F228" s="228" t="s">
        <v>412</v>
      </c>
      <c r="G228" s="229" t="s">
        <v>242</v>
      </c>
      <c r="H228" s="230">
        <v>35</v>
      </c>
      <c r="I228" s="231"/>
      <c r="J228" s="232">
        <f>ROUND(I228*H228,2)</f>
        <v>0</v>
      </c>
      <c r="K228" s="228" t="s">
        <v>1</v>
      </c>
      <c r="L228" s="44"/>
      <c r="M228" s="233" t="s">
        <v>1</v>
      </c>
      <c r="N228" s="234" t="s">
        <v>42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184</v>
      </c>
      <c r="AT228" s="237" t="s">
        <v>148</v>
      </c>
      <c r="AU228" s="237" t="s">
        <v>84</v>
      </c>
      <c r="AY228" s="17" t="s">
        <v>145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84</v>
      </c>
      <c r="BK228" s="238">
        <f>ROUND(I228*H228,2)</f>
        <v>0</v>
      </c>
      <c r="BL228" s="17" t="s">
        <v>184</v>
      </c>
      <c r="BM228" s="237" t="s">
        <v>413</v>
      </c>
    </row>
    <row r="229" s="2" customFormat="1">
      <c r="A229" s="38"/>
      <c r="B229" s="39"/>
      <c r="C229" s="40"/>
      <c r="D229" s="239" t="s">
        <v>154</v>
      </c>
      <c r="E229" s="40"/>
      <c r="F229" s="240" t="s">
        <v>412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154</v>
      </c>
      <c r="AU229" s="17" t="s">
        <v>84</v>
      </c>
    </row>
    <row r="230" s="2" customFormat="1" ht="16.5" customHeight="1">
      <c r="A230" s="38"/>
      <c r="B230" s="39"/>
      <c r="C230" s="226" t="s">
        <v>414</v>
      </c>
      <c r="D230" s="226" t="s">
        <v>148</v>
      </c>
      <c r="E230" s="227" t="s">
        <v>411</v>
      </c>
      <c r="F230" s="228" t="s">
        <v>412</v>
      </c>
      <c r="G230" s="229" t="s">
        <v>242</v>
      </c>
      <c r="H230" s="230">
        <v>5</v>
      </c>
      <c r="I230" s="231"/>
      <c r="J230" s="232">
        <f>ROUND(I230*H230,2)</f>
        <v>0</v>
      </c>
      <c r="K230" s="228" t="s">
        <v>1</v>
      </c>
      <c r="L230" s="44"/>
      <c r="M230" s="233" t="s">
        <v>1</v>
      </c>
      <c r="N230" s="234" t="s">
        <v>42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184</v>
      </c>
      <c r="AT230" s="237" t="s">
        <v>148</v>
      </c>
      <c r="AU230" s="237" t="s">
        <v>84</v>
      </c>
      <c r="AY230" s="17" t="s">
        <v>145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84</v>
      </c>
      <c r="BK230" s="238">
        <f>ROUND(I230*H230,2)</f>
        <v>0</v>
      </c>
      <c r="BL230" s="17" t="s">
        <v>184</v>
      </c>
      <c r="BM230" s="237" t="s">
        <v>415</v>
      </c>
    </row>
    <row r="231" s="2" customFormat="1">
      <c r="A231" s="38"/>
      <c r="B231" s="39"/>
      <c r="C231" s="40"/>
      <c r="D231" s="239" t="s">
        <v>154</v>
      </c>
      <c r="E231" s="40"/>
      <c r="F231" s="240" t="s">
        <v>412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154</v>
      </c>
      <c r="AU231" s="17" t="s">
        <v>84</v>
      </c>
    </row>
    <row r="232" s="2" customFormat="1" ht="16.5" customHeight="1">
      <c r="A232" s="38"/>
      <c r="B232" s="39"/>
      <c r="C232" s="226" t="s">
        <v>416</v>
      </c>
      <c r="D232" s="226" t="s">
        <v>148</v>
      </c>
      <c r="E232" s="227" t="s">
        <v>417</v>
      </c>
      <c r="F232" s="228" t="s">
        <v>418</v>
      </c>
      <c r="G232" s="229" t="s">
        <v>233</v>
      </c>
      <c r="H232" s="230">
        <v>1</v>
      </c>
      <c r="I232" s="231"/>
      <c r="J232" s="232">
        <f>ROUND(I232*H232,2)</f>
        <v>0</v>
      </c>
      <c r="K232" s="228" t="s">
        <v>1</v>
      </c>
      <c r="L232" s="44"/>
      <c r="M232" s="233" t="s">
        <v>1</v>
      </c>
      <c r="N232" s="234" t="s">
        <v>42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184</v>
      </c>
      <c r="AT232" s="237" t="s">
        <v>148</v>
      </c>
      <c r="AU232" s="237" t="s">
        <v>84</v>
      </c>
      <c r="AY232" s="17" t="s">
        <v>145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84</v>
      </c>
      <c r="BK232" s="238">
        <f>ROUND(I232*H232,2)</f>
        <v>0</v>
      </c>
      <c r="BL232" s="17" t="s">
        <v>184</v>
      </c>
      <c r="BM232" s="237" t="s">
        <v>419</v>
      </c>
    </row>
    <row r="233" s="2" customFormat="1">
      <c r="A233" s="38"/>
      <c r="B233" s="39"/>
      <c r="C233" s="40"/>
      <c r="D233" s="239" t="s">
        <v>154</v>
      </c>
      <c r="E233" s="40"/>
      <c r="F233" s="240" t="s">
        <v>418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154</v>
      </c>
      <c r="AU233" s="17" t="s">
        <v>84</v>
      </c>
    </row>
    <row r="234" s="2" customFormat="1" ht="16.5" customHeight="1">
      <c r="A234" s="38"/>
      <c r="B234" s="39"/>
      <c r="C234" s="226" t="s">
        <v>420</v>
      </c>
      <c r="D234" s="226" t="s">
        <v>148</v>
      </c>
      <c r="E234" s="227" t="s">
        <v>421</v>
      </c>
      <c r="F234" s="228" t="s">
        <v>422</v>
      </c>
      <c r="G234" s="229" t="s">
        <v>242</v>
      </c>
      <c r="H234" s="230">
        <v>35</v>
      </c>
      <c r="I234" s="231"/>
      <c r="J234" s="232">
        <f>ROUND(I234*H234,2)</f>
        <v>0</v>
      </c>
      <c r="K234" s="228" t="s">
        <v>1</v>
      </c>
      <c r="L234" s="44"/>
      <c r="M234" s="233" t="s">
        <v>1</v>
      </c>
      <c r="N234" s="234" t="s">
        <v>42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184</v>
      </c>
      <c r="AT234" s="237" t="s">
        <v>148</v>
      </c>
      <c r="AU234" s="237" t="s">
        <v>84</v>
      </c>
      <c r="AY234" s="17" t="s">
        <v>145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84</v>
      </c>
      <c r="BK234" s="238">
        <f>ROUND(I234*H234,2)</f>
        <v>0</v>
      </c>
      <c r="BL234" s="17" t="s">
        <v>184</v>
      </c>
      <c r="BM234" s="237" t="s">
        <v>423</v>
      </c>
    </row>
    <row r="235" s="2" customFormat="1">
      <c r="A235" s="38"/>
      <c r="B235" s="39"/>
      <c r="C235" s="40"/>
      <c r="D235" s="239" t="s">
        <v>154</v>
      </c>
      <c r="E235" s="40"/>
      <c r="F235" s="240" t="s">
        <v>422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154</v>
      </c>
      <c r="AU235" s="17" t="s">
        <v>84</v>
      </c>
    </row>
    <row r="236" s="2" customFormat="1" ht="16.5" customHeight="1">
      <c r="A236" s="38"/>
      <c r="B236" s="39"/>
      <c r="C236" s="226" t="s">
        <v>424</v>
      </c>
      <c r="D236" s="226" t="s">
        <v>148</v>
      </c>
      <c r="E236" s="227" t="s">
        <v>425</v>
      </c>
      <c r="F236" s="228" t="s">
        <v>426</v>
      </c>
      <c r="G236" s="229" t="s">
        <v>242</v>
      </c>
      <c r="H236" s="230">
        <v>5</v>
      </c>
      <c r="I236" s="231"/>
      <c r="J236" s="232">
        <f>ROUND(I236*H236,2)</f>
        <v>0</v>
      </c>
      <c r="K236" s="228" t="s">
        <v>1</v>
      </c>
      <c r="L236" s="44"/>
      <c r="M236" s="233" t="s">
        <v>1</v>
      </c>
      <c r="N236" s="234" t="s">
        <v>42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184</v>
      </c>
      <c r="AT236" s="237" t="s">
        <v>148</v>
      </c>
      <c r="AU236" s="237" t="s">
        <v>84</v>
      </c>
      <c r="AY236" s="17" t="s">
        <v>145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84</v>
      </c>
      <c r="BK236" s="238">
        <f>ROUND(I236*H236,2)</f>
        <v>0</v>
      </c>
      <c r="BL236" s="17" t="s">
        <v>184</v>
      </c>
      <c r="BM236" s="237" t="s">
        <v>427</v>
      </c>
    </row>
    <row r="237" s="2" customFormat="1">
      <c r="A237" s="38"/>
      <c r="B237" s="39"/>
      <c r="C237" s="40"/>
      <c r="D237" s="239" t="s">
        <v>154</v>
      </c>
      <c r="E237" s="40"/>
      <c r="F237" s="240" t="s">
        <v>426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154</v>
      </c>
      <c r="AU237" s="17" t="s">
        <v>84</v>
      </c>
    </row>
    <row r="238" s="2" customFormat="1" ht="16.5" customHeight="1">
      <c r="A238" s="38"/>
      <c r="B238" s="39"/>
      <c r="C238" s="226" t="s">
        <v>428</v>
      </c>
      <c r="D238" s="226" t="s">
        <v>148</v>
      </c>
      <c r="E238" s="227" t="s">
        <v>429</v>
      </c>
      <c r="F238" s="228" t="s">
        <v>430</v>
      </c>
      <c r="G238" s="229" t="s">
        <v>279</v>
      </c>
      <c r="H238" s="230">
        <v>0.75</v>
      </c>
      <c r="I238" s="231"/>
      <c r="J238" s="232">
        <f>ROUND(I238*H238,2)</f>
        <v>0</v>
      </c>
      <c r="K238" s="228" t="s">
        <v>1</v>
      </c>
      <c r="L238" s="44"/>
      <c r="M238" s="233" t="s">
        <v>1</v>
      </c>
      <c r="N238" s="234" t="s">
        <v>42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184</v>
      </c>
      <c r="AT238" s="237" t="s">
        <v>148</v>
      </c>
      <c r="AU238" s="237" t="s">
        <v>84</v>
      </c>
      <c r="AY238" s="17" t="s">
        <v>145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84</v>
      </c>
      <c r="BK238" s="238">
        <f>ROUND(I238*H238,2)</f>
        <v>0</v>
      </c>
      <c r="BL238" s="17" t="s">
        <v>184</v>
      </c>
      <c r="BM238" s="237" t="s">
        <v>431</v>
      </c>
    </row>
    <row r="239" s="2" customFormat="1">
      <c r="A239" s="38"/>
      <c r="B239" s="39"/>
      <c r="C239" s="40"/>
      <c r="D239" s="239" t="s">
        <v>154</v>
      </c>
      <c r="E239" s="40"/>
      <c r="F239" s="240" t="s">
        <v>430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154</v>
      </c>
      <c r="AU239" s="17" t="s">
        <v>84</v>
      </c>
    </row>
    <row r="240" s="2" customFormat="1" ht="16.5" customHeight="1">
      <c r="A240" s="38"/>
      <c r="B240" s="39"/>
      <c r="C240" s="226" t="s">
        <v>432</v>
      </c>
      <c r="D240" s="226" t="s">
        <v>148</v>
      </c>
      <c r="E240" s="227" t="s">
        <v>429</v>
      </c>
      <c r="F240" s="228" t="s">
        <v>430</v>
      </c>
      <c r="G240" s="229" t="s">
        <v>279</v>
      </c>
      <c r="H240" s="230">
        <v>2.4500000000000002</v>
      </c>
      <c r="I240" s="231"/>
      <c r="J240" s="232">
        <f>ROUND(I240*H240,2)</f>
        <v>0</v>
      </c>
      <c r="K240" s="228" t="s">
        <v>1</v>
      </c>
      <c r="L240" s="44"/>
      <c r="M240" s="233" t="s">
        <v>1</v>
      </c>
      <c r="N240" s="234" t="s">
        <v>42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184</v>
      </c>
      <c r="AT240" s="237" t="s">
        <v>148</v>
      </c>
      <c r="AU240" s="237" t="s">
        <v>84</v>
      </c>
      <c r="AY240" s="17" t="s">
        <v>145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84</v>
      </c>
      <c r="BK240" s="238">
        <f>ROUND(I240*H240,2)</f>
        <v>0</v>
      </c>
      <c r="BL240" s="17" t="s">
        <v>184</v>
      </c>
      <c r="BM240" s="237" t="s">
        <v>433</v>
      </c>
    </row>
    <row r="241" s="2" customFormat="1">
      <c r="A241" s="38"/>
      <c r="B241" s="39"/>
      <c r="C241" s="40"/>
      <c r="D241" s="239" t="s">
        <v>154</v>
      </c>
      <c r="E241" s="40"/>
      <c r="F241" s="240" t="s">
        <v>430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154</v>
      </c>
      <c r="AU241" s="17" t="s">
        <v>84</v>
      </c>
    </row>
    <row r="242" s="2" customFormat="1" ht="16.5" customHeight="1">
      <c r="A242" s="38"/>
      <c r="B242" s="39"/>
      <c r="C242" s="226" t="s">
        <v>434</v>
      </c>
      <c r="D242" s="226" t="s">
        <v>148</v>
      </c>
      <c r="E242" s="227" t="s">
        <v>429</v>
      </c>
      <c r="F242" s="228" t="s">
        <v>430</v>
      </c>
      <c r="G242" s="229" t="s">
        <v>279</v>
      </c>
      <c r="H242" s="230">
        <v>1.24</v>
      </c>
      <c r="I242" s="231"/>
      <c r="J242" s="232">
        <f>ROUND(I242*H242,2)</f>
        <v>0</v>
      </c>
      <c r="K242" s="228" t="s">
        <v>1</v>
      </c>
      <c r="L242" s="44"/>
      <c r="M242" s="233" t="s">
        <v>1</v>
      </c>
      <c r="N242" s="234" t="s">
        <v>42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184</v>
      </c>
      <c r="AT242" s="237" t="s">
        <v>148</v>
      </c>
      <c r="AU242" s="237" t="s">
        <v>84</v>
      </c>
      <c r="AY242" s="17" t="s">
        <v>145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84</v>
      </c>
      <c r="BK242" s="238">
        <f>ROUND(I242*H242,2)</f>
        <v>0</v>
      </c>
      <c r="BL242" s="17" t="s">
        <v>184</v>
      </c>
      <c r="BM242" s="237" t="s">
        <v>435</v>
      </c>
    </row>
    <row r="243" s="2" customFormat="1">
      <c r="A243" s="38"/>
      <c r="B243" s="39"/>
      <c r="C243" s="40"/>
      <c r="D243" s="239" t="s">
        <v>154</v>
      </c>
      <c r="E243" s="40"/>
      <c r="F243" s="240" t="s">
        <v>430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154</v>
      </c>
      <c r="AU243" s="17" t="s">
        <v>84</v>
      </c>
    </row>
    <row r="244" s="2" customFormat="1" ht="16.5" customHeight="1">
      <c r="A244" s="38"/>
      <c r="B244" s="39"/>
      <c r="C244" s="226" t="s">
        <v>436</v>
      </c>
      <c r="D244" s="226" t="s">
        <v>148</v>
      </c>
      <c r="E244" s="227" t="s">
        <v>437</v>
      </c>
      <c r="F244" s="228" t="s">
        <v>438</v>
      </c>
      <c r="G244" s="229" t="s">
        <v>210</v>
      </c>
      <c r="H244" s="230">
        <v>12.25</v>
      </c>
      <c r="I244" s="231"/>
      <c r="J244" s="232">
        <f>ROUND(I244*H244,2)</f>
        <v>0</v>
      </c>
      <c r="K244" s="228" t="s">
        <v>1</v>
      </c>
      <c r="L244" s="44"/>
      <c r="M244" s="233" t="s">
        <v>1</v>
      </c>
      <c r="N244" s="234" t="s">
        <v>42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184</v>
      </c>
      <c r="AT244" s="237" t="s">
        <v>148</v>
      </c>
      <c r="AU244" s="237" t="s">
        <v>84</v>
      </c>
      <c r="AY244" s="17" t="s">
        <v>145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84</v>
      </c>
      <c r="BK244" s="238">
        <f>ROUND(I244*H244,2)</f>
        <v>0</v>
      </c>
      <c r="BL244" s="17" t="s">
        <v>184</v>
      </c>
      <c r="BM244" s="237" t="s">
        <v>439</v>
      </c>
    </row>
    <row r="245" s="2" customFormat="1">
      <c r="A245" s="38"/>
      <c r="B245" s="39"/>
      <c r="C245" s="40"/>
      <c r="D245" s="239" t="s">
        <v>154</v>
      </c>
      <c r="E245" s="40"/>
      <c r="F245" s="240" t="s">
        <v>438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154</v>
      </c>
      <c r="AU245" s="17" t="s">
        <v>84</v>
      </c>
    </row>
    <row r="246" s="2" customFormat="1" ht="16.5" customHeight="1">
      <c r="A246" s="38"/>
      <c r="B246" s="39"/>
      <c r="C246" s="226" t="s">
        <v>440</v>
      </c>
      <c r="D246" s="226" t="s">
        <v>148</v>
      </c>
      <c r="E246" s="227" t="s">
        <v>441</v>
      </c>
      <c r="F246" s="228" t="s">
        <v>442</v>
      </c>
      <c r="G246" s="229" t="s">
        <v>210</v>
      </c>
      <c r="H246" s="230">
        <v>4.9000000000000004</v>
      </c>
      <c r="I246" s="231"/>
      <c r="J246" s="232">
        <f>ROUND(I246*H246,2)</f>
        <v>0</v>
      </c>
      <c r="K246" s="228" t="s">
        <v>1</v>
      </c>
      <c r="L246" s="44"/>
      <c r="M246" s="233" t="s">
        <v>1</v>
      </c>
      <c r="N246" s="234" t="s">
        <v>42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184</v>
      </c>
      <c r="AT246" s="237" t="s">
        <v>148</v>
      </c>
      <c r="AU246" s="237" t="s">
        <v>84</v>
      </c>
      <c r="AY246" s="17" t="s">
        <v>145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84</v>
      </c>
      <c r="BK246" s="238">
        <f>ROUND(I246*H246,2)</f>
        <v>0</v>
      </c>
      <c r="BL246" s="17" t="s">
        <v>184</v>
      </c>
      <c r="BM246" s="237" t="s">
        <v>443</v>
      </c>
    </row>
    <row r="247" s="2" customFormat="1">
      <c r="A247" s="38"/>
      <c r="B247" s="39"/>
      <c r="C247" s="40"/>
      <c r="D247" s="239" t="s">
        <v>154</v>
      </c>
      <c r="E247" s="40"/>
      <c r="F247" s="240" t="s">
        <v>442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154</v>
      </c>
      <c r="AU247" s="17" t="s">
        <v>84</v>
      </c>
    </row>
    <row r="248" s="2" customFormat="1" ht="16.5" customHeight="1">
      <c r="A248" s="38"/>
      <c r="B248" s="39"/>
      <c r="C248" s="226" t="s">
        <v>444</v>
      </c>
      <c r="D248" s="226" t="s">
        <v>148</v>
      </c>
      <c r="E248" s="227" t="s">
        <v>445</v>
      </c>
      <c r="F248" s="228" t="s">
        <v>446</v>
      </c>
      <c r="G248" s="229" t="s">
        <v>210</v>
      </c>
      <c r="H248" s="230">
        <v>4.9000000000000004</v>
      </c>
      <c r="I248" s="231"/>
      <c r="J248" s="232">
        <f>ROUND(I248*H248,2)</f>
        <v>0</v>
      </c>
      <c r="K248" s="228" t="s">
        <v>1</v>
      </c>
      <c r="L248" s="44"/>
      <c r="M248" s="233" t="s">
        <v>1</v>
      </c>
      <c r="N248" s="234" t="s">
        <v>42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184</v>
      </c>
      <c r="AT248" s="237" t="s">
        <v>148</v>
      </c>
      <c r="AU248" s="237" t="s">
        <v>84</v>
      </c>
      <c r="AY248" s="17" t="s">
        <v>145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84</v>
      </c>
      <c r="BK248" s="238">
        <f>ROUND(I248*H248,2)</f>
        <v>0</v>
      </c>
      <c r="BL248" s="17" t="s">
        <v>184</v>
      </c>
      <c r="BM248" s="237" t="s">
        <v>447</v>
      </c>
    </row>
    <row r="249" s="2" customFormat="1">
      <c r="A249" s="38"/>
      <c r="B249" s="39"/>
      <c r="C249" s="40"/>
      <c r="D249" s="239" t="s">
        <v>154</v>
      </c>
      <c r="E249" s="40"/>
      <c r="F249" s="240" t="s">
        <v>446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154</v>
      </c>
      <c r="AU249" s="17" t="s">
        <v>84</v>
      </c>
    </row>
    <row r="250" s="12" customFormat="1" ht="25.92" customHeight="1">
      <c r="A250" s="12"/>
      <c r="B250" s="210"/>
      <c r="C250" s="211"/>
      <c r="D250" s="212" t="s">
        <v>76</v>
      </c>
      <c r="E250" s="213" t="s">
        <v>448</v>
      </c>
      <c r="F250" s="213" t="s">
        <v>449</v>
      </c>
      <c r="G250" s="211"/>
      <c r="H250" s="211"/>
      <c r="I250" s="214"/>
      <c r="J250" s="215">
        <f>BK250</f>
        <v>0</v>
      </c>
      <c r="K250" s="211"/>
      <c r="L250" s="216"/>
      <c r="M250" s="217"/>
      <c r="N250" s="218"/>
      <c r="O250" s="218"/>
      <c r="P250" s="219">
        <f>SUM(P251:P260)</f>
        <v>0</v>
      </c>
      <c r="Q250" s="218"/>
      <c r="R250" s="219">
        <f>SUM(R251:R260)</f>
        <v>0</v>
      </c>
      <c r="S250" s="218"/>
      <c r="T250" s="220">
        <f>SUM(T251:T260)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1" t="s">
        <v>84</v>
      </c>
      <c r="AT250" s="222" t="s">
        <v>76</v>
      </c>
      <c r="AU250" s="222" t="s">
        <v>77</v>
      </c>
      <c r="AY250" s="221" t="s">
        <v>145</v>
      </c>
      <c r="BK250" s="223">
        <f>SUM(BK251:BK260)</f>
        <v>0</v>
      </c>
    </row>
    <row r="251" s="2" customFormat="1" ht="16.5" customHeight="1">
      <c r="A251" s="38"/>
      <c r="B251" s="39"/>
      <c r="C251" s="226" t="s">
        <v>450</v>
      </c>
      <c r="D251" s="226" t="s">
        <v>148</v>
      </c>
      <c r="E251" s="227" t="s">
        <v>451</v>
      </c>
      <c r="F251" s="228" t="s">
        <v>452</v>
      </c>
      <c r="G251" s="229" t="s">
        <v>151</v>
      </c>
      <c r="H251" s="230">
        <v>1</v>
      </c>
      <c r="I251" s="231"/>
      <c r="J251" s="232">
        <f>ROUND(I251*H251,2)</f>
        <v>0</v>
      </c>
      <c r="K251" s="228" t="s">
        <v>1</v>
      </c>
      <c r="L251" s="44"/>
      <c r="M251" s="233" t="s">
        <v>1</v>
      </c>
      <c r="N251" s="234" t="s">
        <v>42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184</v>
      </c>
      <c r="AT251" s="237" t="s">
        <v>148</v>
      </c>
      <c r="AU251" s="237" t="s">
        <v>84</v>
      </c>
      <c r="AY251" s="17" t="s">
        <v>145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84</v>
      </c>
      <c r="BK251" s="238">
        <f>ROUND(I251*H251,2)</f>
        <v>0</v>
      </c>
      <c r="BL251" s="17" t="s">
        <v>184</v>
      </c>
      <c r="BM251" s="237" t="s">
        <v>453</v>
      </c>
    </row>
    <row r="252" s="2" customFormat="1">
      <c r="A252" s="38"/>
      <c r="B252" s="39"/>
      <c r="C252" s="40"/>
      <c r="D252" s="239" t="s">
        <v>154</v>
      </c>
      <c r="E252" s="40"/>
      <c r="F252" s="240" t="s">
        <v>452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154</v>
      </c>
      <c r="AU252" s="17" t="s">
        <v>84</v>
      </c>
    </row>
    <row r="253" s="2" customFormat="1" ht="16.5" customHeight="1">
      <c r="A253" s="38"/>
      <c r="B253" s="39"/>
      <c r="C253" s="226" t="s">
        <v>454</v>
      </c>
      <c r="D253" s="226" t="s">
        <v>148</v>
      </c>
      <c r="E253" s="227" t="s">
        <v>455</v>
      </c>
      <c r="F253" s="228" t="s">
        <v>456</v>
      </c>
      <c r="G253" s="229" t="s">
        <v>151</v>
      </c>
      <c r="H253" s="230">
        <v>1</v>
      </c>
      <c r="I253" s="231"/>
      <c r="J253" s="232">
        <f>ROUND(I253*H253,2)</f>
        <v>0</v>
      </c>
      <c r="K253" s="228" t="s">
        <v>1</v>
      </c>
      <c r="L253" s="44"/>
      <c r="M253" s="233" t="s">
        <v>1</v>
      </c>
      <c r="N253" s="234" t="s">
        <v>42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184</v>
      </c>
      <c r="AT253" s="237" t="s">
        <v>148</v>
      </c>
      <c r="AU253" s="237" t="s">
        <v>84</v>
      </c>
      <c r="AY253" s="17" t="s">
        <v>145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84</v>
      </c>
      <c r="BK253" s="238">
        <f>ROUND(I253*H253,2)</f>
        <v>0</v>
      </c>
      <c r="BL253" s="17" t="s">
        <v>184</v>
      </c>
      <c r="BM253" s="237" t="s">
        <v>457</v>
      </c>
    </row>
    <row r="254" s="2" customFormat="1">
      <c r="A254" s="38"/>
      <c r="B254" s="39"/>
      <c r="C254" s="40"/>
      <c r="D254" s="239" t="s">
        <v>154</v>
      </c>
      <c r="E254" s="40"/>
      <c r="F254" s="240" t="s">
        <v>456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154</v>
      </c>
      <c r="AU254" s="17" t="s">
        <v>84</v>
      </c>
    </row>
    <row r="255" s="2" customFormat="1" ht="16.5" customHeight="1">
      <c r="A255" s="38"/>
      <c r="B255" s="39"/>
      <c r="C255" s="226" t="s">
        <v>458</v>
      </c>
      <c r="D255" s="226" t="s">
        <v>148</v>
      </c>
      <c r="E255" s="227" t="s">
        <v>459</v>
      </c>
      <c r="F255" s="228" t="s">
        <v>460</v>
      </c>
      <c r="G255" s="229" t="s">
        <v>151</v>
      </c>
      <c r="H255" s="230">
        <v>1</v>
      </c>
      <c r="I255" s="231"/>
      <c r="J255" s="232">
        <f>ROUND(I255*H255,2)</f>
        <v>0</v>
      </c>
      <c r="K255" s="228" t="s">
        <v>1</v>
      </c>
      <c r="L255" s="44"/>
      <c r="M255" s="233" t="s">
        <v>1</v>
      </c>
      <c r="N255" s="234" t="s">
        <v>42</v>
      </c>
      <c r="O255" s="91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184</v>
      </c>
      <c r="AT255" s="237" t="s">
        <v>148</v>
      </c>
      <c r="AU255" s="237" t="s">
        <v>84</v>
      </c>
      <c r="AY255" s="17" t="s">
        <v>145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84</v>
      </c>
      <c r="BK255" s="238">
        <f>ROUND(I255*H255,2)</f>
        <v>0</v>
      </c>
      <c r="BL255" s="17" t="s">
        <v>184</v>
      </c>
      <c r="BM255" s="237" t="s">
        <v>461</v>
      </c>
    </row>
    <row r="256" s="2" customFormat="1">
      <c r="A256" s="38"/>
      <c r="B256" s="39"/>
      <c r="C256" s="40"/>
      <c r="D256" s="239" t="s">
        <v>154</v>
      </c>
      <c r="E256" s="40"/>
      <c r="F256" s="240" t="s">
        <v>460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154</v>
      </c>
      <c r="AU256" s="17" t="s">
        <v>84</v>
      </c>
    </row>
    <row r="257" s="2" customFormat="1" ht="16.5" customHeight="1">
      <c r="A257" s="38"/>
      <c r="B257" s="39"/>
      <c r="C257" s="226" t="s">
        <v>462</v>
      </c>
      <c r="D257" s="226" t="s">
        <v>148</v>
      </c>
      <c r="E257" s="227" t="s">
        <v>463</v>
      </c>
      <c r="F257" s="228" t="s">
        <v>464</v>
      </c>
      <c r="G257" s="229" t="s">
        <v>151</v>
      </c>
      <c r="H257" s="230">
        <v>1</v>
      </c>
      <c r="I257" s="231"/>
      <c r="J257" s="232">
        <f>ROUND(I257*H257,2)</f>
        <v>0</v>
      </c>
      <c r="K257" s="228" t="s">
        <v>1</v>
      </c>
      <c r="L257" s="44"/>
      <c r="M257" s="233" t="s">
        <v>1</v>
      </c>
      <c r="N257" s="234" t="s">
        <v>42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184</v>
      </c>
      <c r="AT257" s="237" t="s">
        <v>148</v>
      </c>
      <c r="AU257" s="237" t="s">
        <v>84</v>
      </c>
      <c r="AY257" s="17" t="s">
        <v>145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84</v>
      </c>
      <c r="BK257" s="238">
        <f>ROUND(I257*H257,2)</f>
        <v>0</v>
      </c>
      <c r="BL257" s="17" t="s">
        <v>184</v>
      </c>
      <c r="BM257" s="237" t="s">
        <v>465</v>
      </c>
    </row>
    <row r="258" s="2" customFormat="1">
      <c r="A258" s="38"/>
      <c r="B258" s="39"/>
      <c r="C258" s="40"/>
      <c r="D258" s="239" t="s">
        <v>154</v>
      </c>
      <c r="E258" s="40"/>
      <c r="F258" s="240" t="s">
        <v>464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154</v>
      </c>
      <c r="AU258" s="17" t="s">
        <v>84</v>
      </c>
    </row>
    <row r="259" s="2" customFormat="1" ht="16.5" customHeight="1">
      <c r="A259" s="38"/>
      <c r="B259" s="39"/>
      <c r="C259" s="226" t="s">
        <v>466</v>
      </c>
      <c r="D259" s="226" t="s">
        <v>148</v>
      </c>
      <c r="E259" s="227" t="s">
        <v>467</v>
      </c>
      <c r="F259" s="228" t="s">
        <v>468</v>
      </c>
      <c r="G259" s="229" t="s">
        <v>151</v>
      </c>
      <c r="H259" s="230">
        <v>1</v>
      </c>
      <c r="I259" s="231"/>
      <c r="J259" s="232">
        <f>ROUND(I259*H259,2)</f>
        <v>0</v>
      </c>
      <c r="K259" s="228" t="s">
        <v>1</v>
      </c>
      <c r="L259" s="44"/>
      <c r="M259" s="233" t="s">
        <v>1</v>
      </c>
      <c r="N259" s="234" t="s">
        <v>42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184</v>
      </c>
      <c r="AT259" s="237" t="s">
        <v>148</v>
      </c>
      <c r="AU259" s="237" t="s">
        <v>84</v>
      </c>
      <c r="AY259" s="17" t="s">
        <v>145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84</v>
      </c>
      <c r="BK259" s="238">
        <f>ROUND(I259*H259,2)</f>
        <v>0</v>
      </c>
      <c r="BL259" s="17" t="s">
        <v>184</v>
      </c>
      <c r="BM259" s="237" t="s">
        <v>469</v>
      </c>
    </row>
    <row r="260" s="2" customFormat="1">
      <c r="A260" s="38"/>
      <c r="B260" s="39"/>
      <c r="C260" s="40"/>
      <c r="D260" s="239" t="s">
        <v>154</v>
      </c>
      <c r="E260" s="40"/>
      <c r="F260" s="240" t="s">
        <v>468</v>
      </c>
      <c r="G260" s="40"/>
      <c r="H260" s="40"/>
      <c r="I260" s="241"/>
      <c r="J260" s="40"/>
      <c r="K260" s="40"/>
      <c r="L260" s="44"/>
      <c r="M260" s="244"/>
      <c r="N260" s="245"/>
      <c r="O260" s="246"/>
      <c r="P260" s="246"/>
      <c r="Q260" s="246"/>
      <c r="R260" s="246"/>
      <c r="S260" s="246"/>
      <c r="T260" s="247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154</v>
      </c>
      <c r="AU260" s="17" t="s">
        <v>84</v>
      </c>
    </row>
    <row r="261" s="2" customFormat="1" ht="6.96" customHeight="1">
      <c r="A261" s="38"/>
      <c r="B261" s="66"/>
      <c r="C261" s="67"/>
      <c r="D261" s="67"/>
      <c r="E261" s="67"/>
      <c r="F261" s="67"/>
      <c r="G261" s="67"/>
      <c r="H261" s="67"/>
      <c r="I261" s="67"/>
      <c r="J261" s="67"/>
      <c r="K261" s="67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FlI3GNj0INXQJ6lCOmw8cdTehHta95MZX1DC9KcQY/VtfHer1UGqso3pdDvg/uLOzlnP0xK/TT7csM65UBVF7g==" hashValue="Gk9R0hC8z/ZANixw7Wn69bJP41fRWIllskudugeakNshsdl7PiPVdmOuPpFGJeAXu/DI9kzaef7lN4P2q9G5RQ==" algorithmName="SHA-512" password="CC35"/>
  <autoFilter ref="C126:K2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ATLETICKÝ TUNEL PARKOVIŠTĚ BUS</v>
      </c>
      <c r="F7" s="150"/>
      <c r="G7" s="150"/>
      <c r="H7" s="150"/>
      <c r="L7" s="20"/>
    </row>
    <row r="8" s="1" customFormat="1" ht="12" customHeight="1">
      <c r="B8" s="20"/>
      <c r="D8" s="150" t="s">
        <v>117</v>
      </c>
      <c r="L8" s="20"/>
    </row>
    <row r="9" s="2" customFormat="1" ht="16.5" customHeight="1">
      <c r="A9" s="38"/>
      <c r="B9" s="44"/>
      <c r="C9" s="38"/>
      <c r="D9" s="38"/>
      <c r="E9" s="151" t="s">
        <v>470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471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14. 6. 2022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ROUND((SUM(BE126:BE311)),  2)</f>
        <v>0</v>
      </c>
      <c r="G35" s="38"/>
      <c r="H35" s="38"/>
      <c r="I35" s="164">
        <v>0.20999999999999999</v>
      </c>
      <c r="J35" s="163">
        <f>ROUND(((SUM(BE126:BE311))*I35),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ROUND((SUM(BF126:BF311)),  2)</f>
        <v>0</v>
      </c>
      <c r="G36" s="38"/>
      <c r="H36" s="38"/>
      <c r="I36" s="164">
        <v>0.14999999999999999</v>
      </c>
      <c r="J36" s="163">
        <f>ROUND(((SUM(BF126:BF311))*I36),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ROUND((SUM(BG126:BG311)),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ROUND((SUM(BH126:BH311)),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ROUND((SUM(BI126:BI311)),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ATLETICKÝ TUNEL PARKOVIŠTĚ BUS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470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04 - Zpevněné plochy a komunikace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Plzeň</v>
      </c>
      <c r="G91" s="40"/>
      <c r="H91" s="40"/>
      <c r="I91" s="32" t="s">
        <v>22</v>
      </c>
      <c r="J91" s="79" t="str">
        <f>IF(J14="","",J14)</f>
        <v>14. 6. 2022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Střední odborné učiliště elektrotechnické Plzeň</v>
      </c>
      <c r="G93" s="40"/>
      <c r="H93" s="40"/>
      <c r="I93" s="32" t="s">
        <v>30</v>
      </c>
      <c r="J93" s="36" t="str">
        <f>E23</f>
        <v>Valbek, spol. s r.o., středisko Plzeň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122</v>
      </c>
      <c r="D96" s="185"/>
      <c r="E96" s="185"/>
      <c r="F96" s="185"/>
      <c r="G96" s="185"/>
      <c r="H96" s="185"/>
      <c r="I96" s="185"/>
      <c r="J96" s="186" t="s">
        <v>123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124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125</v>
      </c>
    </row>
    <row r="99" s="9" customFormat="1" ht="24.96" customHeight="1">
      <c r="A99" s="9"/>
      <c r="B99" s="188"/>
      <c r="C99" s="189"/>
      <c r="D99" s="190" t="s">
        <v>172</v>
      </c>
      <c r="E99" s="191"/>
      <c r="F99" s="191"/>
      <c r="G99" s="191"/>
      <c r="H99" s="191"/>
      <c r="I99" s="191"/>
      <c r="J99" s="192">
        <f>J127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472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473</v>
      </c>
      <c r="E101" s="196"/>
      <c r="F101" s="196"/>
      <c r="G101" s="196"/>
      <c r="H101" s="196"/>
      <c r="I101" s="196"/>
      <c r="J101" s="197">
        <f>J164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174</v>
      </c>
      <c r="E102" s="196"/>
      <c r="F102" s="196"/>
      <c r="G102" s="196"/>
      <c r="H102" s="196"/>
      <c r="I102" s="196"/>
      <c r="J102" s="197">
        <f>J241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474</v>
      </c>
      <c r="E103" s="196"/>
      <c r="F103" s="196"/>
      <c r="G103" s="196"/>
      <c r="H103" s="196"/>
      <c r="I103" s="196"/>
      <c r="J103" s="197">
        <f>J290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175</v>
      </c>
      <c r="E104" s="196"/>
      <c r="F104" s="196"/>
      <c r="G104" s="196"/>
      <c r="H104" s="196"/>
      <c r="I104" s="196"/>
      <c r="J104" s="197">
        <f>J309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ATLETICKÝ TUNEL PARKOVIŠTĚ BUS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117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3" t="s">
        <v>470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119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04 - Zpevněné plochy a komunikace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>Plzeň</v>
      </c>
      <c r="G120" s="40"/>
      <c r="H120" s="40"/>
      <c r="I120" s="32" t="s">
        <v>22</v>
      </c>
      <c r="J120" s="79" t="str">
        <f>IF(J14="","",J14)</f>
        <v>14. 6. 2022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E17</f>
        <v>Střední odborné učiliště elektrotechnické Plzeň</v>
      </c>
      <c r="G122" s="40"/>
      <c r="H122" s="40"/>
      <c r="I122" s="32" t="s">
        <v>30</v>
      </c>
      <c r="J122" s="36" t="str">
        <f>E23</f>
        <v>Valbek, spol. s r.o., středisko Plzeň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IF(E20="","",E20)</f>
        <v>Vyplň údaj</v>
      </c>
      <c r="G123" s="40"/>
      <c r="H123" s="40"/>
      <c r="I123" s="32" t="s">
        <v>33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9"/>
      <c r="B125" s="200"/>
      <c r="C125" s="201" t="s">
        <v>130</v>
      </c>
      <c r="D125" s="202" t="s">
        <v>62</v>
      </c>
      <c r="E125" s="202" t="s">
        <v>58</v>
      </c>
      <c r="F125" s="202" t="s">
        <v>59</v>
      </c>
      <c r="G125" s="202" t="s">
        <v>131</v>
      </c>
      <c r="H125" s="202" t="s">
        <v>132</v>
      </c>
      <c r="I125" s="202" t="s">
        <v>133</v>
      </c>
      <c r="J125" s="202" t="s">
        <v>123</v>
      </c>
      <c r="K125" s="203" t="s">
        <v>134</v>
      </c>
      <c r="L125" s="204"/>
      <c r="M125" s="100" t="s">
        <v>1</v>
      </c>
      <c r="N125" s="101" t="s">
        <v>41</v>
      </c>
      <c r="O125" s="101" t="s">
        <v>135</v>
      </c>
      <c r="P125" s="101" t="s">
        <v>136</v>
      </c>
      <c r="Q125" s="101" t="s">
        <v>137</v>
      </c>
      <c r="R125" s="101" t="s">
        <v>138</v>
      </c>
      <c r="S125" s="101" t="s">
        <v>139</v>
      </c>
      <c r="T125" s="102" t="s">
        <v>140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="2" customFormat="1" ht="22.8" customHeight="1">
      <c r="A126" s="38"/>
      <c r="B126" s="39"/>
      <c r="C126" s="107" t="s">
        <v>141</v>
      </c>
      <c r="D126" s="40"/>
      <c r="E126" s="40"/>
      <c r="F126" s="40"/>
      <c r="G126" s="40"/>
      <c r="H126" s="40"/>
      <c r="I126" s="40"/>
      <c r="J126" s="205">
        <f>BK126</f>
        <v>0</v>
      </c>
      <c r="K126" s="40"/>
      <c r="L126" s="44"/>
      <c r="M126" s="103"/>
      <c r="N126" s="206"/>
      <c r="O126" s="104"/>
      <c r="P126" s="207">
        <f>P127</f>
        <v>0</v>
      </c>
      <c r="Q126" s="104"/>
      <c r="R126" s="207">
        <f>R127</f>
        <v>220.9668131</v>
      </c>
      <c r="S126" s="104"/>
      <c r="T126" s="208">
        <f>T127</f>
        <v>100.77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125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76</v>
      </c>
      <c r="E127" s="213" t="s">
        <v>176</v>
      </c>
      <c r="F127" s="213" t="s">
        <v>177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P128+P164+P241+P290+P309</f>
        <v>0</v>
      </c>
      <c r="Q127" s="218"/>
      <c r="R127" s="219">
        <f>R128+R164+R241+R290+R309</f>
        <v>220.9668131</v>
      </c>
      <c r="S127" s="218"/>
      <c r="T127" s="220">
        <f>T128+T164+T241+T290+T309</f>
        <v>100.77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84</v>
      </c>
      <c r="AT127" s="222" t="s">
        <v>76</v>
      </c>
      <c r="AU127" s="222" t="s">
        <v>77</v>
      </c>
      <c r="AY127" s="221" t="s">
        <v>145</v>
      </c>
      <c r="BK127" s="223">
        <f>BK128+BK164+BK241+BK290+BK309</f>
        <v>0</v>
      </c>
    </row>
    <row r="128" s="12" customFormat="1" ht="22.8" customHeight="1">
      <c r="A128" s="12"/>
      <c r="B128" s="210"/>
      <c r="C128" s="211"/>
      <c r="D128" s="212" t="s">
        <v>76</v>
      </c>
      <c r="E128" s="224" t="s">
        <v>84</v>
      </c>
      <c r="F128" s="224" t="s">
        <v>367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SUM(P129:P163)</f>
        <v>0</v>
      </c>
      <c r="Q128" s="218"/>
      <c r="R128" s="219">
        <f>SUM(R129:R163)</f>
        <v>9.7513000000000005</v>
      </c>
      <c r="S128" s="218"/>
      <c r="T128" s="220">
        <f>SUM(T129:T163)</f>
        <v>100.77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84</v>
      </c>
      <c r="AT128" s="222" t="s">
        <v>76</v>
      </c>
      <c r="AU128" s="222" t="s">
        <v>84</v>
      </c>
      <c r="AY128" s="221" t="s">
        <v>145</v>
      </c>
      <c r="BK128" s="223">
        <f>SUM(BK129:BK163)</f>
        <v>0</v>
      </c>
    </row>
    <row r="129" s="2" customFormat="1" ht="37.8" customHeight="1">
      <c r="A129" s="38"/>
      <c r="B129" s="39"/>
      <c r="C129" s="226" t="s">
        <v>84</v>
      </c>
      <c r="D129" s="226" t="s">
        <v>148</v>
      </c>
      <c r="E129" s="227" t="s">
        <v>475</v>
      </c>
      <c r="F129" s="228" t="s">
        <v>476</v>
      </c>
      <c r="G129" s="229" t="s">
        <v>210</v>
      </c>
      <c r="H129" s="230">
        <v>118.5</v>
      </c>
      <c r="I129" s="231"/>
      <c r="J129" s="232">
        <f>ROUND(I129*H129,2)</f>
        <v>0</v>
      </c>
      <c r="K129" s="228" t="s">
        <v>183</v>
      </c>
      <c r="L129" s="44"/>
      <c r="M129" s="233" t="s">
        <v>1</v>
      </c>
      <c r="N129" s="234" t="s">
        <v>42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0.26000000000000001</v>
      </c>
      <c r="T129" s="236">
        <f>S129*H129</f>
        <v>30.810000000000002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184</v>
      </c>
      <c r="AT129" s="237" t="s">
        <v>148</v>
      </c>
      <c r="AU129" s="237" t="s">
        <v>86</v>
      </c>
      <c r="AY129" s="17" t="s">
        <v>145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84</v>
      </c>
      <c r="BK129" s="238">
        <f>ROUND(I129*H129,2)</f>
        <v>0</v>
      </c>
      <c r="BL129" s="17" t="s">
        <v>184</v>
      </c>
      <c r="BM129" s="237" t="s">
        <v>477</v>
      </c>
    </row>
    <row r="130" s="2" customFormat="1">
      <c r="A130" s="38"/>
      <c r="B130" s="39"/>
      <c r="C130" s="40"/>
      <c r="D130" s="239" t="s">
        <v>154</v>
      </c>
      <c r="E130" s="40"/>
      <c r="F130" s="240" t="s">
        <v>476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154</v>
      </c>
      <c r="AU130" s="17" t="s">
        <v>86</v>
      </c>
    </row>
    <row r="131" s="2" customFormat="1">
      <c r="A131" s="38"/>
      <c r="B131" s="39"/>
      <c r="C131" s="40"/>
      <c r="D131" s="239" t="s">
        <v>186</v>
      </c>
      <c r="E131" s="40"/>
      <c r="F131" s="248" t="s">
        <v>478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186</v>
      </c>
      <c r="AU131" s="17" t="s">
        <v>86</v>
      </c>
    </row>
    <row r="132" s="2" customFormat="1" ht="37.8" customHeight="1">
      <c r="A132" s="38"/>
      <c r="B132" s="39"/>
      <c r="C132" s="226" t="s">
        <v>86</v>
      </c>
      <c r="D132" s="226" t="s">
        <v>148</v>
      </c>
      <c r="E132" s="227" t="s">
        <v>479</v>
      </c>
      <c r="F132" s="228" t="s">
        <v>480</v>
      </c>
      <c r="G132" s="229" t="s">
        <v>210</v>
      </c>
      <c r="H132" s="230">
        <v>77</v>
      </c>
      <c r="I132" s="231"/>
      <c r="J132" s="232">
        <f>ROUND(I132*H132,2)</f>
        <v>0</v>
      </c>
      <c r="K132" s="228" t="s">
        <v>183</v>
      </c>
      <c r="L132" s="44"/>
      <c r="M132" s="233" t="s">
        <v>1</v>
      </c>
      <c r="N132" s="234" t="s">
        <v>42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0.57999999999999996</v>
      </c>
      <c r="T132" s="236">
        <f>S132*H132</f>
        <v>44.659999999999997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184</v>
      </c>
      <c r="AT132" s="237" t="s">
        <v>148</v>
      </c>
      <c r="AU132" s="237" t="s">
        <v>86</v>
      </c>
      <c r="AY132" s="17" t="s">
        <v>145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84</v>
      </c>
      <c r="BK132" s="238">
        <f>ROUND(I132*H132,2)</f>
        <v>0</v>
      </c>
      <c r="BL132" s="17" t="s">
        <v>184</v>
      </c>
      <c r="BM132" s="237" t="s">
        <v>481</v>
      </c>
    </row>
    <row r="133" s="2" customFormat="1">
      <c r="A133" s="38"/>
      <c r="B133" s="39"/>
      <c r="C133" s="40"/>
      <c r="D133" s="239" t="s">
        <v>154</v>
      </c>
      <c r="E133" s="40"/>
      <c r="F133" s="240" t="s">
        <v>480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154</v>
      </c>
      <c r="AU133" s="17" t="s">
        <v>86</v>
      </c>
    </row>
    <row r="134" s="14" customFormat="1">
      <c r="A134" s="14"/>
      <c r="B134" s="270"/>
      <c r="C134" s="271"/>
      <c r="D134" s="239" t="s">
        <v>212</v>
      </c>
      <c r="E134" s="272" t="s">
        <v>1</v>
      </c>
      <c r="F134" s="273" t="s">
        <v>482</v>
      </c>
      <c r="G134" s="271"/>
      <c r="H134" s="272" t="s">
        <v>1</v>
      </c>
      <c r="I134" s="274"/>
      <c r="J134" s="271"/>
      <c r="K134" s="271"/>
      <c r="L134" s="275"/>
      <c r="M134" s="276"/>
      <c r="N134" s="277"/>
      <c r="O134" s="277"/>
      <c r="P134" s="277"/>
      <c r="Q134" s="277"/>
      <c r="R134" s="277"/>
      <c r="S134" s="277"/>
      <c r="T134" s="27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9" t="s">
        <v>212</v>
      </c>
      <c r="AU134" s="279" t="s">
        <v>86</v>
      </c>
      <c r="AV134" s="14" t="s">
        <v>84</v>
      </c>
      <c r="AW134" s="14" t="s">
        <v>32</v>
      </c>
      <c r="AX134" s="14" t="s">
        <v>77</v>
      </c>
      <c r="AY134" s="279" t="s">
        <v>145</v>
      </c>
    </row>
    <row r="135" s="13" customFormat="1">
      <c r="A135" s="13"/>
      <c r="B135" s="259"/>
      <c r="C135" s="260"/>
      <c r="D135" s="239" t="s">
        <v>212</v>
      </c>
      <c r="E135" s="261" t="s">
        <v>1</v>
      </c>
      <c r="F135" s="262" t="s">
        <v>483</v>
      </c>
      <c r="G135" s="260"/>
      <c r="H135" s="263">
        <v>77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212</v>
      </c>
      <c r="AU135" s="269" t="s">
        <v>86</v>
      </c>
      <c r="AV135" s="13" t="s">
        <v>86</v>
      </c>
      <c r="AW135" s="13" t="s">
        <v>32</v>
      </c>
      <c r="AX135" s="13" t="s">
        <v>84</v>
      </c>
      <c r="AY135" s="269" t="s">
        <v>145</v>
      </c>
    </row>
    <row r="136" s="2" customFormat="1" ht="33" customHeight="1">
      <c r="A136" s="38"/>
      <c r="B136" s="39"/>
      <c r="C136" s="226" t="s">
        <v>160</v>
      </c>
      <c r="D136" s="226" t="s">
        <v>148</v>
      </c>
      <c r="E136" s="227" t="s">
        <v>484</v>
      </c>
      <c r="F136" s="228" t="s">
        <v>485</v>
      </c>
      <c r="G136" s="229" t="s">
        <v>210</v>
      </c>
      <c r="H136" s="230">
        <v>10</v>
      </c>
      <c r="I136" s="231"/>
      <c r="J136" s="232">
        <f>ROUND(I136*H136,2)</f>
        <v>0</v>
      </c>
      <c r="K136" s="228" t="s">
        <v>183</v>
      </c>
      <c r="L136" s="44"/>
      <c r="M136" s="233" t="s">
        <v>1</v>
      </c>
      <c r="N136" s="234" t="s">
        <v>42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0.316</v>
      </c>
      <c r="T136" s="236">
        <f>S136*H136</f>
        <v>3.1600000000000001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184</v>
      </c>
      <c r="AT136" s="237" t="s">
        <v>148</v>
      </c>
      <c r="AU136" s="237" t="s">
        <v>86</v>
      </c>
      <c r="AY136" s="17" t="s">
        <v>145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84</v>
      </c>
      <c r="BK136" s="238">
        <f>ROUND(I136*H136,2)</f>
        <v>0</v>
      </c>
      <c r="BL136" s="17" t="s">
        <v>184</v>
      </c>
      <c r="BM136" s="237" t="s">
        <v>486</v>
      </c>
    </row>
    <row r="137" s="2" customFormat="1">
      <c r="A137" s="38"/>
      <c r="B137" s="39"/>
      <c r="C137" s="40"/>
      <c r="D137" s="239" t="s">
        <v>154</v>
      </c>
      <c r="E137" s="40"/>
      <c r="F137" s="240" t="s">
        <v>485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154</v>
      </c>
      <c r="AU137" s="17" t="s">
        <v>86</v>
      </c>
    </row>
    <row r="138" s="2" customFormat="1" ht="24.15" customHeight="1">
      <c r="A138" s="38"/>
      <c r="B138" s="39"/>
      <c r="C138" s="226" t="s">
        <v>184</v>
      </c>
      <c r="D138" s="226" t="s">
        <v>148</v>
      </c>
      <c r="E138" s="227" t="s">
        <v>487</v>
      </c>
      <c r="F138" s="228" t="s">
        <v>488</v>
      </c>
      <c r="G138" s="229" t="s">
        <v>242</v>
      </c>
      <c r="H138" s="230">
        <v>108</v>
      </c>
      <c r="I138" s="231"/>
      <c r="J138" s="232">
        <f>ROUND(I138*H138,2)</f>
        <v>0</v>
      </c>
      <c r="K138" s="228" t="s">
        <v>183</v>
      </c>
      <c r="L138" s="44"/>
      <c r="M138" s="233" t="s">
        <v>1</v>
      </c>
      <c r="N138" s="234" t="s">
        <v>42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0.20499999999999999</v>
      </c>
      <c r="T138" s="236">
        <f>S138*H138</f>
        <v>22.139999999999997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184</v>
      </c>
      <c r="AT138" s="237" t="s">
        <v>148</v>
      </c>
      <c r="AU138" s="237" t="s">
        <v>86</v>
      </c>
      <c r="AY138" s="17" t="s">
        <v>145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84</v>
      </c>
      <c r="BK138" s="238">
        <f>ROUND(I138*H138,2)</f>
        <v>0</v>
      </c>
      <c r="BL138" s="17" t="s">
        <v>184</v>
      </c>
      <c r="BM138" s="237" t="s">
        <v>489</v>
      </c>
    </row>
    <row r="139" s="2" customFormat="1">
      <c r="A139" s="38"/>
      <c r="B139" s="39"/>
      <c r="C139" s="40"/>
      <c r="D139" s="239" t="s">
        <v>154</v>
      </c>
      <c r="E139" s="40"/>
      <c r="F139" s="240" t="s">
        <v>488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154</v>
      </c>
      <c r="AU139" s="17" t="s">
        <v>86</v>
      </c>
    </row>
    <row r="140" s="2" customFormat="1" ht="21.75" customHeight="1">
      <c r="A140" s="38"/>
      <c r="B140" s="39"/>
      <c r="C140" s="226" t="s">
        <v>144</v>
      </c>
      <c r="D140" s="226" t="s">
        <v>148</v>
      </c>
      <c r="E140" s="227" t="s">
        <v>490</v>
      </c>
      <c r="F140" s="228" t="s">
        <v>491</v>
      </c>
      <c r="G140" s="229" t="s">
        <v>279</v>
      </c>
      <c r="H140" s="230">
        <v>224</v>
      </c>
      <c r="I140" s="231"/>
      <c r="J140" s="232">
        <f>ROUND(I140*H140,2)</f>
        <v>0</v>
      </c>
      <c r="K140" s="228" t="s">
        <v>183</v>
      </c>
      <c r="L140" s="44"/>
      <c r="M140" s="233" t="s">
        <v>1</v>
      </c>
      <c r="N140" s="234" t="s">
        <v>42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184</v>
      </c>
      <c r="AT140" s="237" t="s">
        <v>148</v>
      </c>
      <c r="AU140" s="237" t="s">
        <v>86</v>
      </c>
      <c r="AY140" s="17" t="s">
        <v>145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84</v>
      </c>
      <c r="BK140" s="238">
        <f>ROUND(I140*H140,2)</f>
        <v>0</v>
      </c>
      <c r="BL140" s="17" t="s">
        <v>184</v>
      </c>
      <c r="BM140" s="237" t="s">
        <v>492</v>
      </c>
    </row>
    <row r="141" s="2" customFormat="1">
      <c r="A141" s="38"/>
      <c r="B141" s="39"/>
      <c r="C141" s="40"/>
      <c r="D141" s="239" t="s">
        <v>154</v>
      </c>
      <c r="E141" s="40"/>
      <c r="F141" s="240" t="s">
        <v>491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154</v>
      </c>
      <c r="AU141" s="17" t="s">
        <v>86</v>
      </c>
    </row>
    <row r="142" s="2" customFormat="1">
      <c r="A142" s="38"/>
      <c r="B142" s="39"/>
      <c r="C142" s="40"/>
      <c r="D142" s="239" t="s">
        <v>186</v>
      </c>
      <c r="E142" s="40"/>
      <c r="F142" s="248" t="s">
        <v>493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186</v>
      </c>
      <c r="AU142" s="17" t="s">
        <v>86</v>
      </c>
    </row>
    <row r="143" s="14" customFormat="1">
      <c r="A143" s="14"/>
      <c r="B143" s="270"/>
      <c r="C143" s="271"/>
      <c r="D143" s="239" t="s">
        <v>212</v>
      </c>
      <c r="E143" s="272" t="s">
        <v>1</v>
      </c>
      <c r="F143" s="273" t="s">
        <v>494</v>
      </c>
      <c r="G143" s="271"/>
      <c r="H143" s="272" t="s">
        <v>1</v>
      </c>
      <c r="I143" s="274"/>
      <c r="J143" s="271"/>
      <c r="K143" s="271"/>
      <c r="L143" s="275"/>
      <c r="M143" s="276"/>
      <c r="N143" s="277"/>
      <c r="O143" s="277"/>
      <c r="P143" s="277"/>
      <c r="Q143" s="277"/>
      <c r="R143" s="277"/>
      <c r="S143" s="277"/>
      <c r="T143" s="27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9" t="s">
        <v>212</v>
      </c>
      <c r="AU143" s="279" t="s">
        <v>86</v>
      </c>
      <c r="AV143" s="14" t="s">
        <v>84</v>
      </c>
      <c r="AW143" s="14" t="s">
        <v>32</v>
      </c>
      <c r="AX143" s="14" t="s">
        <v>77</v>
      </c>
      <c r="AY143" s="279" t="s">
        <v>145</v>
      </c>
    </row>
    <row r="144" s="13" customFormat="1">
      <c r="A144" s="13"/>
      <c r="B144" s="259"/>
      <c r="C144" s="260"/>
      <c r="D144" s="239" t="s">
        <v>212</v>
      </c>
      <c r="E144" s="261" t="s">
        <v>1</v>
      </c>
      <c r="F144" s="262" t="s">
        <v>495</v>
      </c>
      <c r="G144" s="260"/>
      <c r="H144" s="263">
        <v>224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212</v>
      </c>
      <c r="AU144" s="269" t="s">
        <v>86</v>
      </c>
      <c r="AV144" s="13" t="s">
        <v>86</v>
      </c>
      <c r="AW144" s="13" t="s">
        <v>32</v>
      </c>
      <c r="AX144" s="13" t="s">
        <v>84</v>
      </c>
      <c r="AY144" s="269" t="s">
        <v>145</v>
      </c>
    </row>
    <row r="145" s="2" customFormat="1" ht="37.8" customHeight="1">
      <c r="A145" s="38"/>
      <c r="B145" s="39"/>
      <c r="C145" s="226" t="s">
        <v>201</v>
      </c>
      <c r="D145" s="226" t="s">
        <v>148</v>
      </c>
      <c r="E145" s="227" t="s">
        <v>496</v>
      </c>
      <c r="F145" s="228" t="s">
        <v>497</v>
      </c>
      <c r="G145" s="229" t="s">
        <v>279</v>
      </c>
      <c r="H145" s="230">
        <v>224</v>
      </c>
      <c r="I145" s="231"/>
      <c r="J145" s="232">
        <f>ROUND(I145*H145,2)</f>
        <v>0</v>
      </c>
      <c r="K145" s="228" t="s">
        <v>183</v>
      </c>
      <c r="L145" s="44"/>
      <c r="M145" s="233" t="s">
        <v>1</v>
      </c>
      <c r="N145" s="234" t="s">
        <v>42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184</v>
      </c>
      <c r="AT145" s="237" t="s">
        <v>148</v>
      </c>
      <c r="AU145" s="237" t="s">
        <v>86</v>
      </c>
      <c r="AY145" s="17" t="s">
        <v>145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84</v>
      </c>
      <c r="BK145" s="238">
        <f>ROUND(I145*H145,2)</f>
        <v>0</v>
      </c>
      <c r="BL145" s="17" t="s">
        <v>184</v>
      </c>
      <c r="BM145" s="237" t="s">
        <v>498</v>
      </c>
    </row>
    <row r="146" s="2" customFormat="1">
      <c r="A146" s="38"/>
      <c r="B146" s="39"/>
      <c r="C146" s="40"/>
      <c r="D146" s="239" t="s">
        <v>154</v>
      </c>
      <c r="E146" s="40"/>
      <c r="F146" s="240" t="s">
        <v>497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154</v>
      </c>
      <c r="AU146" s="17" t="s">
        <v>86</v>
      </c>
    </row>
    <row r="147" s="2" customFormat="1" ht="24.15" customHeight="1">
      <c r="A147" s="38"/>
      <c r="B147" s="39"/>
      <c r="C147" s="226" t="s">
        <v>207</v>
      </c>
      <c r="D147" s="226" t="s">
        <v>148</v>
      </c>
      <c r="E147" s="227" t="s">
        <v>499</v>
      </c>
      <c r="F147" s="228" t="s">
        <v>500</v>
      </c>
      <c r="G147" s="229" t="s">
        <v>218</v>
      </c>
      <c r="H147" s="230">
        <v>403.19999999999999</v>
      </c>
      <c r="I147" s="231"/>
      <c r="J147" s="232">
        <f>ROUND(I147*H147,2)</f>
        <v>0</v>
      </c>
      <c r="K147" s="228" t="s">
        <v>183</v>
      </c>
      <c r="L147" s="44"/>
      <c r="M147" s="233" t="s">
        <v>1</v>
      </c>
      <c r="N147" s="234" t="s">
        <v>42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184</v>
      </c>
      <c r="AT147" s="237" t="s">
        <v>148</v>
      </c>
      <c r="AU147" s="237" t="s">
        <v>86</v>
      </c>
      <c r="AY147" s="17" t="s">
        <v>145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84</v>
      </c>
      <c r="BK147" s="238">
        <f>ROUND(I147*H147,2)</f>
        <v>0</v>
      </c>
      <c r="BL147" s="17" t="s">
        <v>184</v>
      </c>
      <c r="BM147" s="237" t="s">
        <v>501</v>
      </c>
    </row>
    <row r="148" s="2" customFormat="1">
      <c r="A148" s="38"/>
      <c r="B148" s="39"/>
      <c r="C148" s="40"/>
      <c r="D148" s="239" t="s">
        <v>154</v>
      </c>
      <c r="E148" s="40"/>
      <c r="F148" s="240" t="s">
        <v>500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154</v>
      </c>
      <c r="AU148" s="17" t="s">
        <v>86</v>
      </c>
    </row>
    <row r="149" s="13" customFormat="1">
      <c r="A149" s="13"/>
      <c r="B149" s="259"/>
      <c r="C149" s="260"/>
      <c r="D149" s="239" t="s">
        <v>212</v>
      </c>
      <c r="E149" s="261" t="s">
        <v>1</v>
      </c>
      <c r="F149" s="262" t="s">
        <v>502</v>
      </c>
      <c r="G149" s="260"/>
      <c r="H149" s="263">
        <v>403.19999999999999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212</v>
      </c>
      <c r="AU149" s="269" t="s">
        <v>86</v>
      </c>
      <c r="AV149" s="13" t="s">
        <v>86</v>
      </c>
      <c r="AW149" s="13" t="s">
        <v>32</v>
      </c>
      <c r="AX149" s="13" t="s">
        <v>84</v>
      </c>
      <c r="AY149" s="269" t="s">
        <v>145</v>
      </c>
    </row>
    <row r="150" s="2" customFormat="1" ht="16.5" customHeight="1">
      <c r="A150" s="38"/>
      <c r="B150" s="39"/>
      <c r="C150" s="226" t="s">
        <v>178</v>
      </c>
      <c r="D150" s="226" t="s">
        <v>148</v>
      </c>
      <c r="E150" s="227" t="s">
        <v>503</v>
      </c>
      <c r="F150" s="228" t="s">
        <v>504</v>
      </c>
      <c r="G150" s="229" t="s">
        <v>210</v>
      </c>
      <c r="H150" s="230">
        <v>65</v>
      </c>
      <c r="I150" s="231"/>
      <c r="J150" s="232">
        <f>ROUND(I150*H150,2)</f>
        <v>0</v>
      </c>
      <c r="K150" s="228" t="s">
        <v>183</v>
      </c>
      <c r="L150" s="44"/>
      <c r="M150" s="233" t="s">
        <v>1</v>
      </c>
      <c r="N150" s="234" t="s">
        <v>42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184</v>
      </c>
      <c r="AT150" s="237" t="s">
        <v>148</v>
      </c>
      <c r="AU150" s="237" t="s">
        <v>86</v>
      </c>
      <c r="AY150" s="17" t="s">
        <v>145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84</v>
      </c>
      <c r="BK150" s="238">
        <f>ROUND(I150*H150,2)</f>
        <v>0</v>
      </c>
      <c r="BL150" s="17" t="s">
        <v>184</v>
      </c>
      <c r="BM150" s="237" t="s">
        <v>505</v>
      </c>
    </row>
    <row r="151" s="2" customFormat="1">
      <c r="A151" s="38"/>
      <c r="B151" s="39"/>
      <c r="C151" s="40"/>
      <c r="D151" s="239" t="s">
        <v>154</v>
      </c>
      <c r="E151" s="40"/>
      <c r="F151" s="240" t="s">
        <v>504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154</v>
      </c>
      <c r="AU151" s="17" t="s">
        <v>86</v>
      </c>
    </row>
    <row r="152" s="2" customFormat="1" ht="16.5" customHeight="1">
      <c r="A152" s="38"/>
      <c r="B152" s="39"/>
      <c r="C152" s="249" t="s">
        <v>205</v>
      </c>
      <c r="D152" s="249" t="s">
        <v>191</v>
      </c>
      <c r="E152" s="250" t="s">
        <v>506</v>
      </c>
      <c r="F152" s="251" t="s">
        <v>507</v>
      </c>
      <c r="G152" s="252" t="s">
        <v>218</v>
      </c>
      <c r="H152" s="253">
        <v>9.75</v>
      </c>
      <c r="I152" s="254"/>
      <c r="J152" s="255">
        <f>ROUND(I152*H152,2)</f>
        <v>0</v>
      </c>
      <c r="K152" s="251" t="s">
        <v>183</v>
      </c>
      <c r="L152" s="256"/>
      <c r="M152" s="257" t="s">
        <v>1</v>
      </c>
      <c r="N152" s="258" t="s">
        <v>42</v>
      </c>
      <c r="O152" s="91"/>
      <c r="P152" s="235">
        <f>O152*H152</f>
        <v>0</v>
      </c>
      <c r="Q152" s="235">
        <v>1</v>
      </c>
      <c r="R152" s="235">
        <f>Q152*H152</f>
        <v>9.75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178</v>
      </c>
      <c r="AT152" s="237" t="s">
        <v>191</v>
      </c>
      <c r="AU152" s="237" t="s">
        <v>86</v>
      </c>
      <c r="AY152" s="17" t="s">
        <v>145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84</v>
      </c>
      <c r="BK152" s="238">
        <f>ROUND(I152*H152,2)</f>
        <v>0</v>
      </c>
      <c r="BL152" s="17" t="s">
        <v>184</v>
      </c>
      <c r="BM152" s="237" t="s">
        <v>508</v>
      </c>
    </row>
    <row r="153" s="2" customFormat="1">
      <c r="A153" s="38"/>
      <c r="B153" s="39"/>
      <c r="C153" s="40"/>
      <c r="D153" s="239" t="s">
        <v>154</v>
      </c>
      <c r="E153" s="40"/>
      <c r="F153" s="240" t="s">
        <v>507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154</v>
      </c>
      <c r="AU153" s="17" t="s">
        <v>86</v>
      </c>
    </row>
    <row r="154" s="13" customFormat="1">
      <c r="A154" s="13"/>
      <c r="B154" s="259"/>
      <c r="C154" s="260"/>
      <c r="D154" s="239" t="s">
        <v>212</v>
      </c>
      <c r="E154" s="261" t="s">
        <v>1</v>
      </c>
      <c r="F154" s="262" t="s">
        <v>509</v>
      </c>
      <c r="G154" s="260"/>
      <c r="H154" s="263">
        <v>9.75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212</v>
      </c>
      <c r="AU154" s="269" t="s">
        <v>86</v>
      </c>
      <c r="AV154" s="13" t="s">
        <v>86</v>
      </c>
      <c r="AW154" s="13" t="s">
        <v>32</v>
      </c>
      <c r="AX154" s="13" t="s">
        <v>84</v>
      </c>
      <c r="AY154" s="269" t="s">
        <v>145</v>
      </c>
    </row>
    <row r="155" s="2" customFormat="1" ht="24.15" customHeight="1">
      <c r="A155" s="38"/>
      <c r="B155" s="39"/>
      <c r="C155" s="226" t="s">
        <v>262</v>
      </c>
      <c r="D155" s="226" t="s">
        <v>148</v>
      </c>
      <c r="E155" s="227" t="s">
        <v>510</v>
      </c>
      <c r="F155" s="228" t="s">
        <v>511</v>
      </c>
      <c r="G155" s="229" t="s">
        <v>210</v>
      </c>
      <c r="H155" s="230">
        <v>65</v>
      </c>
      <c r="I155" s="231"/>
      <c r="J155" s="232">
        <f>ROUND(I155*H155,2)</f>
        <v>0</v>
      </c>
      <c r="K155" s="228" t="s">
        <v>183</v>
      </c>
      <c r="L155" s="44"/>
      <c r="M155" s="233" t="s">
        <v>1</v>
      </c>
      <c r="N155" s="234" t="s">
        <v>42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184</v>
      </c>
      <c r="AT155" s="237" t="s">
        <v>148</v>
      </c>
      <c r="AU155" s="237" t="s">
        <v>86</v>
      </c>
      <c r="AY155" s="17" t="s">
        <v>145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84</v>
      </c>
      <c r="BK155" s="238">
        <f>ROUND(I155*H155,2)</f>
        <v>0</v>
      </c>
      <c r="BL155" s="17" t="s">
        <v>184</v>
      </c>
      <c r="BM155" s="237" t="s">
        <v>512</v>
      </c>
    </row>
    <row r="156" s="2" customFormat="1">
      <c r="A156" s="38"/>
      <c r="B156" s="39"/>
      <c r="C156" s="40"/>
      <c r="D156" s="239" t="s">
        <v>154</v>
      </c>
      <c r="E156" s="40"/>
      <c r="F156" s="240" t="s">
        <v>511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154</v>
      </c>
      <c r="AU156" s="17" t="s">
        <v>86</v>
      </c>
    </row>
    <row r="157" s="2" customFormat="1" ht="16.5" customHeight="1">
      <c r="A157" s="38"/>
      <c r="B157" s="39"/>
      <c r="C157" s="249" t="s">
        <v>266</v>
      </c>
      <c r="D157" s="249" t="s">
        <v>191</v>
      </c>
      <c r="E157" s="250" t="s">
        <v>513</v>
      </c>
      <c r="F157" s="251" t="s">
        <v>514</v>
      </c>
      <c r="G157" s="252" t="s">
        <v>289</v>
      </c>
      <c r="H157" s="253">
        <v>1.3</v>
      </c>
      <c r="I157" s="254"/>
      <c r="J157" s="255">
        <f>ROUND(I157*H157,2)</f>
        <v>0</v>
      </c>
      <c r="K157" s="251" t="s">
        <v>183</v>
      </c>
      <c r="L157" s="256"/>
      <c r="M157" s="257" t="s">
        <v>1</v>
      </c>
      <c r="N157" s="258" t="s">
        <v>42</v>
      </c>
      <c r="O157" s="91"/>
      <c r="P157" s="235">
        <f>O157*H157</f>
        <v>0</v>
      </c>
      <c r="Q157" s="235">
        <v>0.001</v>
      </c>
      <c r="R157" s="235">
        <f>Q157*H157</f>
        <v>0.0013000000000000002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178</v>
      </c>
      <c r="AT157" s="237" t="s">
        <v>191</v>
      </c>
      <c r="AU157" s="237" t="s">
        <v>86</v>
      </c>
      <c r="AY157" s="17" t="s">
        <v>145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84</v>
      </c>
      <c r="BK157" s="238">
        <f>ROUND(I157*H157,2)</f>
        <v>0</v>
      </c>
      <c r="BL157" s="17" t="s">
        <v>184</v>
      </c>
      <c r="BM157" s="237" t="s">
        <v>515</v>
      </c>
    </row>
    <row r="158" s="2" customFormat="1">
      <c r="A158" s="38"/>
      <c r="B158" s="39"/>
      <c r="C158" s="40"/>
      <c r="D158" s="239" t="s">
        <v>154</v>
      </c>
      <c r="E158" s="40"/>
      <c r="F158" s="240" t="s">
        <v>514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154</v>
      </c>
      <c r="AU158" s="17" t="s">
        <v>86</v>
      </c>
    </row>
    <row r="159" s="13" customFormat="1">
      <c r="A159" s="13"/>
      <c r="B159" s="259"/>
      <c r="C159" s="260"/>
      <c r="D159" s="239" t="s">
        <v>212</v>
      </c>
      <c r="E159" s="261" t="s">
        <v>1</v>
      </c>
      <c r="F159" s="262" t="s">
        <v>516</v>
      </c>
      <c r="G159" s="260"/>
      <c r="H159" s="263">
        <v>1.3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212</v>
      </c>
      <c r="AU159" s="269" t="s">
        <v>86</v>
      </c>
      <c r="AV159" s="13" t="s">
        <v>86</v>
      </c>
      <c r="AW159" s="13" t="s">
        <v>32</v>
      </c>
      <c r="AX159" s="13" t="s">
        <v>84</v>
      </c>
      <c r="AY159" s="269" t="s">
        <v>145</v>
      </c>
    </row>
    <row r="160" s="2" customFormat="1" ht="21.75" customHeight="1">
      <c r="A160" s="38"/>
      <c r="B160" s="39"/>
      <c r="C160" s="226" t="s">
        <v>270</v>
      </c>
      <c r="D160" s="226" t="s">
        <v>148</v>
      </c>
      <c r="E160" s="227" t="s">
        <v>517</v>
      </c>
      <c r="F160" s="228" t="s">
        <v>518</v>
      </c>
      <c r="G160" s="229" t="s">
        <v>210</v>
      </c>
      <c r="H160" s="230">
        <v>396</v>
      </c>
      <c r="I160" s="231"/>
      <c r="J160" s="232">
        <f>ROUND(I160*H160,2)</f>
        <v>0</v>
      </c>
      <c r="K160" s="228" t="s">
        <v>183</v>
      </c>
      <c r="L160" s="44"/>
      <c r="M160" s="233" t="s">
        <v>1</v>
      </c>
      <c r="N160" s="234" t="s">
        <v>42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184</v>
      </c>
      <c r="AT160" s="237" t="s">
        <v>148</v>
      </c>
      <c r="AU160" s="237" t="s">
        <v>86</v>
      </c>
      <c r="AY160" s="17" t="s">
        <v>145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84</v>
      </c>
      <c r="BK160" s="238">
        <f>ROUND(I160*H160,2)</f>
        <v>0</v>
      </c>
      <c r="BL160" s="17" t="s">
        <v>184</v>
      </c>
      <c r="BM160" s="237" t="s">
        <v>519</v>
      </c>
    </row>
    <row r="161" s="2" customFormat="1">
      <c r="A161" s="38"/>
      <c r="B161" s="39"/>
      <c r="C161" s="40"/>
      <c r="D161" s="239" t="s">
        <v>154</v>
      </c>
      <c r="E161" s="40"/>
      <c r="F161" s="240" t="s">
        <v>518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154</v>
      </c>
      <c r="AU161" s="17" t="s">
        <v>86</v>
      </c>
    </row>
    <row r="162" s="2" customFormat="1" ht="24.15" customHeight="1">
      <c r="A162" s="38"/>
      <c r="B162" s="39"/>
      <c r="C162" s="226" t="s">
        <v>276</v>
      </c>
      <c r="D162" s="226" t="s">
        <v>148</v>
      </c>
      <c r="E162" s="227" t="s">
        <v>520</v>
      </c>
      <c r="F162" s="228" t="s">
        <v>521</v>
      </c>
      <c r="G162" s="229" t="s">
        <v>210</v>
      </c>
      <c r="H162" s="230">
        <v>18</v>
      </c>
      <c r="I162" s="231"/>
      <c r="J162" s="232">
        <f>ROUND(I162*H162,2)</f>
        <v>0</v>
      </c>
      <c r="K162" s="228" t="s">
        <v>183</v>
      </c>
      <c r="L162" s="44"/>
      <c r="M162" s="233" t="s">
        <v>1</v>
      </c>
      <c r="N162" s="234" t="s">
        <v>42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184</v>
      </c>
      <c r="AT162" s="237" t="s">
        <v>148</v>
      </c>
      <c r="AU162" s="237" t="s">
        <v>86</v>
      </c>
      <c r="AY162" s="17" t="s">
        <v>145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84</v>
      </c>
      <c r="BK162" s="238">
        <f>ROUND(I162*H162,2)</f>
        <v>0</v>
      </c>
      <c r="BL162" s="17" t="s">
        <v>184</v>
      </c>
      <c r="BM162" s="237" t="s">
        <v>522</v>
      </c>
    </row>
    <row r="163" s="2" customFormat="1">
      <c r="A163" s="38"/>
      <c r="B163" s="39"/>
      <c r="C163" s="40"/>
      <c r="D163" s="239" t="s">
        <v>154</v>
      </c>
      <c r="E163" s="40"/>
      <c r="F163" s="240" t="s">
        <v>521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154</v>
      </c>
      <c r="AU163" s="17" t="s">
        <v>86</v>
      </c>
    </row>
    <row r="164" s="12" customFormat="1" ht="22.8" customHeight="1">
      <c r="A164" s="12"/>
      <c r="B164" s="210"/>
      <c r="C164" s="211"/>
      <c r="D164" s="212" t="s">
        <v>76</v>
      </c>
      <c r="E164" s="224" t="s">
        <v>144</v>
      </c>
      <c r="F164" s="224" t="s">
        <v>523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SUM(P165:P240)</f>
        <v>0</v>
      </c>
      <c r="Q164" s="218"/>
      <c r="R164" s="219">
        <f>SUM(R165:R240)</f>
        <v>180.99072999999999</v>
      </c>
      <c r="S164" s="218"/>
      <c r="T164" s="220">
        <f>SUM(T165:T240)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84</v>
      </c>
      <c r="AT164" s="222" t="s">
        <v>76</v>
      </c>
      <c r="AU164" s="222" t="s">
        <v>84</v>
      </c>
      <c r="AY164" s="221" t="s">
        <v>145</v>
      </c>
      <c r="BK164" s="223">
        <f>SUM(BK165:BK240)</f>
        <v>0</v>
      </c>
    </row>
    <row r="165" s="2" customFormat="1" ht="16.5" customHeight="1">
      <c r="A165" s="38"/>
      <c r="B165" s="39"/>
      <c r="C165" s="226" t="s">
        <v>281</v>
      </c>
      <c r="D165" s="226" t="s">
        <v>148</v>
      </c>
      <c r="E165" s="227" t="s">
        <v>524</v>
      </c>
      <c r="F165" s="228" t="s">
        <v>525</v>
      </c>
      <c r="G165" s="229" t="s">
        <v>210</v>
      </c>
      <c r="H165" s="230">
        <v>319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42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184</v>
      </c>
      <c r="AT165" s="237" t="s">
        <v>148</v>
      </c>
      <c r="AU165" s="237" t="s">
        <v>86</v>
      </c>
      <c r="AY165" s="17" t="s">
        <v>145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84</v>
      </c>
      <c r="BK165" s="238">
        <f>ROUND(I165*H165,2)</f>
        <v>0</v>
      </c>
      <c r="BL165" s="17" t="s">
        <v>184</v>
      </c>
      <c r="BM165" s="237" t="s">
        <v>526</v>
      </c>
    </row>
    <row r="166" s="2" customFormat="1">
      <c r="A166" s="38"/>
      <c r="B166" s="39"/>
      <c r="C166" s="40"/>
      <c r="D166" s="239" t="s">
        <v>154</v>
      </c>
      <c r="E166" s="40"/>
      <c r="F166" s="240" t="s">
        <v>525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154</v>
      </c>
      <c r="AU166" s="17" t="s">
        <v>86</v>
      </c>
    </row>
    <row r="167" s="2" customFormat="1">
      <c r="A167" s="38"/>
      <c r="B167" s="39"/>
      <c r="C167" s="40"/>
      <c r="D167" s="239" t="s">
        <v>186</v>
      </c>
      <c r="E167" s="40"/>
      <c r="F167" s="248" t="s">
        <v>527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186</v>
      </c>
      <c r="AU167" s="17" t="s">
        <v>86</v>
      </c>
    </row>
    <row r="168" s="14" customFormat="1">
      <c r="A168" s="14"/>
      <c r="B168" s="270"/>
      <c r="C168" s="271"/>
      <c r="D168" s="239" t="s">
        <v>212</v>
      </c>
      <c r="E168" s="272" t="s">
        <v>1</v>
      </c>
      <c r="F168" s="273" t="s">
        <v>528</v>
      </c>
      <c r="G168" s="271"/>
      <c r="H168" s="272" t="s">
        <v>1</v>
      </c>
      <c r="I168" s="274"/>
      <c r="J168" s="271"/>
      <c r="K168" s="271"/>
      <c r="L168" s="275"/>
      <c r="M168" s="276"/>
      <c r="N168" s="277"/>
      <c r="O168" s="277"/>
      <c r="P168" s="277"/>
      <c r="Q168" s="277"/>
      <c r="R168" s="277"/>
      <c r="S168" s="277"/>
      <c r="T168" s="27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9" t="s">
        <v>212</v>
      </c>
      <c r="AU168" s="279" t="s">
        <v>86</v>
      </c>
      <c r="AV168" s="14" t="s">
        <v>84</v>
      </c>
      <c r="AW168" s="14" t="s">
        <v>32</v>
      </c>
      <c r="AX168" s="14" t="s">
        <v>77</v>
      </c>
      <c r="AY168" s="279" t="s">
        <v>145</v>
      </c>
    </row>
    <row r="169" s="13" customFormat="1">
      <c r="A169" s="13"/>
      <c r="B169" s="259"/>
      <c r="C169" s="260"/>
      <c r="D169" s="239" t="s">
        <v>212</v>
      </c>
      <c r="E169" s="261" t="s">
        <v>1</v>
      </c>
      <c r="F169" s="262" t="s">
        <v>529</v>
      </c>
      <c r="G169" s="260"/>
      <c r="H169" s="263">
        <v>205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212</v>
      </c>
      <c r="AU169" s="269" t="s">
        <v>86</v>
      </c>
      <c r="AV169" s="13" t="s">
        <v>86</v>
      </c>
      <c r="AW169" s="13" t="s">
        <v>32</v>
      </c>
      <c r="AX169" s="13" t="s">
        <v>77</v>
      </c>
      <c r="AY169" s="269" t="s">
        <v>145</v>
      </c>
    </row>
    <row r="170" s="14" customFormat="1">
      <c r="A170" s="14"/>
      <c r="B170" s="270"/>
      <c r="C170" s="271"/>
      <c r="D170" s="239" t="s">
        <v>212</v>
      </c>
      <c r="E170" s="272" t="s">
        <v>1</v>
      </c>
      <c r="F170" s="273" t="s">
        <v>530</v>
      </c>
      <c r="G170" s="271"/>
      <c r="H170" s="272" t="s">
        <v>1</v>
      </c>
      <c r="I170" s="274"/>
      <c r="J170" s="271"/>
      <c r="K170" s="271"/>
      <c r="L170" s="275"/>
      <c r="M170" s="276"/>
      <c r="N170" s="277"/>
      <c r="O170" s="277"/>
      <c r="P170" s="277"/>
      <c r="Q170" s="277"/>
      <c r="R170" s="277"/>
      <c r="S170" s="277"/>
      <c r="T170" s="27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9" t="s">
        <v>212</v>
      </c>
      <c r="AU170" s="279" t="s">
        <v>86</v>
      </c>
      <c r="AV170" s="14" t="s">
        <v>84</v>
      </c>
      <c r="AW170" s="14" t="s">
        <v>32</v>
      </c>
      <c r="AX170" s="14" t="s">
        <v>77</v>
      </c>
      <c r="AY170" s="279" t="s">
        <v>145</v>
      </c>
    </row>
    <row r="171" s="13" customFormat="1">
      <c r="A171" s="13"/>
      <c r="B171" s="259"/>
      <c r="C171" s="260"/>
      <c r="D171" s="239" t="s">
        <v>212</v>
      </c>
      <c r="E171" s="261" t="s">
        <v>1</v>
      </c>
      <c r="F171" s="262" t="s">
        <v>531</v>
      </c>
      <c r="G171" s="260"/>
      <c r="H171" s="263">
        <v>114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212</v>
      </c>
      <c r="AU171" s="269" t="s">
        <v>86</v>
      </c>
      <c r="AV171" s="13" t="s">
        <v>86</v>
      </c>
      <c r="AW171" s="13" t="s">
        <v>32</v>
      </c>
      <c r="AX171" s="13" t="s">
        <v>77</v>
      </c>
      <c r="AY171" s="269" t="s">
        <v>145</v>
      </c>
    </row>
    <row r="172" s="15" customFormat="1">
      <c r="A172" s="15"/>
      <c r="B172" s="280"/>
      <c r="C172" s="281"/>
      <c r="D172" s="239" t="s">
        <v>212</v>
      </c>
      <c r="E172" s="282" t="s">
        <v>1</v>
      </c>
      <c r="F172" s="283" t="s">
        <v>532</v>
      </c>
      <c r="G172" s="281"/>
      <c r="H172" s="284">
        <v>319</v>
      </c>
      <c r="I172" s="285"/>
      <c r="J172" s="281"/>
      <c r="K172" s="281"/>
      <c r="L172" s="286"/>
      <c r="M172" s="287"/>
      <c r="N172" s="288"/>
      <c r="O172" s="288"/>
      <c r="P172" s="288"/>
      <c r="Q172" s="288"/>
      <c r="R172" s="288"/>
      <c r="S172" s="288"/>
      <c r="T172" s="28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0" t="s">
        <v>212</v>
      </c>
      <c r="AU172" s="290" t="s">
        <v>86</v>
      </c>
      <c r="AV172" s="15" t="s">
        <v>184</v>
      </c>
      <c r="AW172" s="15" t="s">
        <v>32</v>
      </c>
      <c r="AX172" s="15" t="s">
        <v>84</v>
      </c>
      <c r="AY172" s="290" t="s">
        <v>145</v>
      </c>
    </row>
    <row r="173" s="2" customFormat="1" ht="24.15" customHeight="1">
      <c r="A173" s="38"/>
      <c r="B173" s="39"/>
      <c r="C173" s="226" t="s">
        <v>8</v>
      </c>
      <c r="D173" s="226" t="s">
        <v>148</v>
      </c>
      <c r="E173" s="227" t="s">
        <v>533</v>
      </c>
      <c r="F173" s="228" t="s">
        <v>534</v>
      </c>
      <c r="G173" s="229" t="s">
        <v>210</v>
      </c>
      <c r="H173" s="230">
        <v>319</v>
      </c>
      <c r="I173" s="231"/>
      <c r="J173" s="232">
        <f>ROUND(I173*H173,2)</f>
        <v>0</v>
      </c>
      <c r="K173" s="228" t="s">
        <v>183</v>
      </c>
      <c r="L173" s="44"/>
      <c r="M173" s="233" t="s">
        <v>1</v>
      </c>
      <c r="N173" s="234" t="s">
        <v>42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184</v>
      </c>
      <c r="AT173" s="237" t="s">
        <v>148</v>
      </c>
      <c r="AU173" s="237" t="s">
        <v>86</v>
      </c>
      <c r="AY173" s="17" t="s">
        <v>145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84</v>
      </c>
      <c r="BK173" s="238">
        <f>ROUND(I173*H173,2)</f>
        <v>0</v>
      </c>
      <c r="BL173" s="17" t="s">
        <v>184</v>
      </c>
      <c r="BM173" s="237" t="s">
        <v>535</v>
      </c>
    </row>
    <row r="174" s="2" customFormat="1">
      <c r="A174" s="38"/>
      <c r="B174" s="39"/>
      <c r="C174" s="40"/>
      <c r="D174" s="239" t="s">
        <v>154</v>
      </c>
      <c r="E174" s="40"/>
      <c r="F174" s="240" t="s">
        <v>534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154</v>
      </c>
      <c r="AU174" s="17" t="s">
        <v>86</v>
      </c>
    </row>
    <row r="175" s="2" customFormat="1">
      <c r="A175" s="38"/>
      <c r="B175" s="39"/>
      <c r="C175" s="40"/>
      <c r="D175" s="239" t="s">
        <v>186</v>
      </c>
      <c r="E175" s="40"/>
      <c r="F175" s="248" t="s">
        <v>536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186</v>
      </c>
      <c r="AU175" s="17" t="s">
        <v>86</v>
      </c>
    </row>
    <row r="176" s="14" customFormat="1">
      <c r="A176" s="14"/>
      <c r="B176" s="270"/>
      <c r="C176" s="271"/>
      <c r="D176" s="239" t="s">
        <v>212</v>
      </c>
      <c r="E176" s="272" t="s">
        <v>1</v>
      </c>
      <c r="F176" s="273" t="s">
        <v>537</v>
      </c>
      <c r="G176" s="271"/>
      <c r="H176" s="272" t="s">
        <v>1</v>
      </c>
      <c r="I176" s="274"/>
      <c r="J176" s="271"/>
      <c r="K176" s="271"/>
      <c r="L176" s="275"/>
      <c r="M176" s="276"/>
      <c r="N176" s="277"/>
      <c r="O176" s="277"/>
      <c r="P176" s="277"/>
      <c r="Q176" s="277"/>
      <c r="R176" s="277"/>
      <c r="S176" s="277"/>
      <c r="T176" s="27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9" t="s">
        <v>212</v>
      </c>
      <c r="AU176" s="279" t="s">
        <v>86</v>
      </c>
      <c r="AV176" s="14" t="s">
        <v>84</v>
      </c>
      <c r="AW176" s="14" t="s">
        <v>32</v>
      </c>
      <c r="AX176" s="14" t="s">
        <v>77</v>
      </c>
      <c r="AY176" s="279" t="s">
        <v>145</v>
      </c>
    </row>
    <row r="177" s="14" customFormat="1">
      <c r="A177" s="14"/>
      <c r="B177" s="270"/>
      <c r="C177" s="271"/>
      <c r="D177" s="239" t="s">
        <v>212</v>
      </c>
      <c r="E177" s="272" t="s">
        <v>1</v>
      </c>
      <c r="F177" s="273" t="s">
        <v>528</v>
      </c>
      <c r="G177" s="271"/>
      <c r="H177" s="272" t="s">
        <v>1</v>
      </c>
      <c r="I177" s="274"/>
      <c r="J177" s="271"/>
      <c r="K177" s="271"/>
      <c r="L177" s="275"/>
      <c r="M177" s="276"/>
      <c r="N177" s="277"/>
      <c r="O177" s="277"/>
      <c r="P177" s="277"/>
      <c r="Q177" s="277"/>
      <c r="R177" s="277"/>
      <c r="S177" s="277"/>
      <c r="T177" s="27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9" t="s">
        <v>212</v>
      </c>
      <c r="AU177" s="279" t="s">
        <v>86</v>
      </c>
      <c r="AV177" s="14" t="s">
        <v>84</v>
      </c>
      <c r="AW177" s="14" t="s">
        <v>32</v>
      </c>
      <c r="AX177" s="14" t="s">
        <v>77</v>
      </c>
      <c r="AY177" s="279" t="s">
        <v>145</v>
      </c>
    </row>
    <row r="178" s="13" customFormat="1">
      <c r="A178" s="13"/>
      <c r="B178" s="259"/>
      <c r="C178" s="260"/>
      <c r="D178" s="239" t="s">
        <v>212</v>
      </c>
      <c r="E178" s="261" t="s">
        <v>1</v>
      </c>
      <c r="F178" s="262" t="s">
        <v>529</v>
      </c>
      <c r="G178" s="260"/>
      <c r="H178" s="263">
        <v>205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212</v>
      </c>
      <c r="AU178" s="269" t="s">
        <v>86</v>
      </c>
      <c r="AV178" s="13" t="s">
        <v>86</v>
      </c>
      <c r="AW178" s="13" t="s">
        <v>32</v>
      </c>
      <c r="AX178" s="13" t="s">
        <v>77</v>
      </c>
      <c r="AY178" s="269" t="s">
        <v>145</v>
      </c>
    </row>
    <row r="179" s="14" customFormat="1">
      <c r="A179" s="14"/>
      <c r="B179" s="270"/>
      <c r="C179" s="271"/>
      <c r="D179" s="239" t="s">
        <v>212</v>
      </c>
      <c r="E179" s="272" t="s">
        <v>1</v>
      </c>
      <c r="F179" s="273" t="s">
        <v>530</v>
      </c>
      <c r="G179" s="271"/>
      <c r="H179" s="272" t="s">
        <v>1</v>
      </c>
      <c r="I179" s="274"/>
      <c r="J179" s="271"/>
      <c r="K179" s="271"/>
      <c r="L179" s="275"/>
      <c r="M179" s="276"/>
      <c r="N179" s="277"/>
      <c r="O179" s="277"/>
      <c r="P179" s="277"/>
      <c r="Q179" s="277"/>
      <c r="R179" s="277"/>
      <c r="S179" s="277"/>
      <c r="T179" s="27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9" t="s">
        <v>212</v>
      </c>
      <c r="AU179" s="279" t="s">
        <v>86</v>
      </c>
      <c r="AV179" s="14" t="s">
        <v>84</v>
      </c>
      <c r="AW179" s="14" t="s">
        <v>32</v>
      </c>
      <c r="AX179" s="14" t="s">
        <v>77</v>
      </c>
      <c r="AY179" s="279" t="s">
        <v>145</v>
      </c>
    </row>
    <row r="180" s="13" customFormat="1">
      <c r="A180" s="13"/>
      <c r="B180" s="259"/>
      <c r="C180" s="260"/>
      <c r="D180" s="239" t="s">
        <v>212</v>
      </c>
      <c r="E180" s="261" t="s">
        <v>1</v>
      </c>
      <c r="F180" s="262" t="s">
        <v>531</v>
      </c>
      <c r="G180" s="260"/>
      <c r="H180" s="263">
        <v>114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212</v>
      </c>
      <c r="AU180" s="269" t="s">
        <v>86</v>
      </c>
      <c r="AV180" s="13" t="s">
        <v>86</v>
      </c>
      <c r="AW180" s="13" t="s">
        <v>32</v>
      </c>
      <c r="AX180" s="13" t="s">
        <v>77</v>
      </c>
      <c r="AY180" s="269" t="s">
        <v>145</v>
      </c>
    </row>
    <row r="181" s="15" customFormat="1">
      <c r="A181" s="15"/>
      <c r="B181" s="280"/>
      <c r="C181" s="281"/>
      <c r="D181" s="239" t="s">
        <v>212</v>
      </c>
      <c r="E181" s="282" t="s">
        <v>1</v>
      </c>
      <c r="F181" s="283" t="s">
        <v>532</v>
      </c>
      <c r="G181" s="281"/>
      <c r="H181" s="284">
        <v>319</v>
      </c>
      <c r="I181" s="285"/>
      <c r="J181" s="281"/>
      <c r="K181" s="281"/>
      <c r="L181" s="286"/>
      <c r="M181" s="287"/>
      <c r="N181" s="288"/>
      <c r="O181" s="288"/>
      <c r="P181" s="288"/>
      <c r="Q181" s="288"/>
      <c r="R181" s="288"/>
      <c r="S181" s="288"/>
      <c r="T181" s="28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90" t="s">
        <v>212</v>
      </c>
      <c r="AU181" s="290" t="s">
        <v>86</v>
      </c>
      <c r="AV181" s="15" t="s">
        <v>184</v>
      </c>
      <c r="AW181" s="15" t="s">
        <v>32</v>
      </c>
      <c r="AX181" s="15" t="s">
        <v>84</v>
      </c>
      <c r="AY181" s="290" t="s">
        <v>145</v>
      </c>
    </row>
    <row r="182" s="2" customFormat="1" ht="16.5" customHeight="1">
      <c r="A182" s="38"/>
      <c r="B182" s="39"/>
      <c r="C182" s="249" t="s">
        <v>286</v>
      </c>
      <c r="D182" s="249" t="s">
        <v>191</v>
      </c>
      <c r="E182" s="250" t="s">
        <v>538</v>
      </c>
      <c r="F182" s="251" t="s">
        <v>539</v>
      </c>
      <c r="G182" s="252" t="s">
        <v>218</v>
      </c>
      <c r="H182" s="253">
        <v>86.129999999999995</v>
      </c>
      <c r="I182" s="254"/>
      <c r="J182" s="255">
        <f>ROUND(I182*H182,2)</f>
        <v>0</v>
      </c>
      <c r="K182" s="251" t="s">
        <v>183</v>
      </c>
      <c r="L182" s="256"/>
      <c r="M182" s="257" t="s">
        <v>1</v>
      </c>
      <c r="N182" s="258" t="s">
        <v>42</v>
      </c>
      <c r="O182" s="91"/>
      <c r="P182" s="235">
        <f>O182*H182</f>
        <v>0</v>
      </c>
      <c r="Q182" s="235">
        <v>1</v>
      </c>
      <c r="R182" s="235">
        <f>Q182*H182</f>
        <v>86.129999999999995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178</v>
      </c>
      <c r="AT182" s="237" t="s">
        <v>191</v>
      </c>
      <c r="AU182" s="237" t="s">
        <v>86</v>
      </c>
      <c r="AY182" s="17" t="s">
        <v>145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84</v>
      </c>
      <c r="BK182" s="238">
        <f>ROUND(I182*H182,2)</f>
        <v>0</v>
      </c>
      <c r="BL182" s="17" t="s">
        <v>184</v>
      </c>
      <c r="BM182" s="237" t="s">
        <v>540</v>
      </c>
    </row>
    <row r="183" s="2" customFormat="1">
      <c r="A183" s="38"/>
      <c r="B183" s="39"/>
      <c r="C183" s="40"/>
      <c r="D183" s="239" t="s">
        <v>154</v>
      </c>
      <c r="E183" s="40"/>
      <c r="F183" s="240" t="s">
        <v>539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154</v>
      </c>
      <c r="AU183" s="17" t="s">
        <v>86</v>
      </c>
    </row>
    <row r="184" s="13" customFormat="1">
      <c r="A184" s="13"/>
      <c r="B184" s="259"/>
      <c r="C184" s="260"/>
      <c r="D184" s="239" t="s">
        <v>212</v>
      </c>
      <c r="E184" s="261" t="s">
        <v>1</v>
      </c>
      <c r="F184" s="262" t="s">
        <v>541</v>
      </c>
      <c r="G184" s="260"/>
      <c r="H184" s="263">
        <v>86.129999999999995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212</v>
      </c>
      <c r="AU184" s="269" t="s">
        <v>86</v>
      </c>
      <c r="AV184" s="13" t="s">
        <v>86</v>
      </c>
      <c r="AW184" s="13" t="s">
        <v>32</v>
      </c>
      <c r="AX184" s="13" t="s">
        <v>84</v>
      </c>
      <c r="AY184" s="269" t="s">
        <v>145</v>
      </c>
    </row>
    <row r="185" s="2" customFormat="1" ht="16.5" customHeight="1">
      <c r="A185" s="38"/>
      <c r="B185" s="39"/>
      <c r="C185" s="249" t="s">
        <v>291</v>
      </c>
      <c r="D185" s="249" t="s">
        <v>191</v>
      </c>
      <c r="E185" s="250" t="s">
        <v>506</v>
      </c>
      <c r="F185" s="251" t="s">
        <v>507</v>
      </c>
      <c r="G185" s="252" t="s">
        <v>218</v>
      </c>
      <c r="H185" s="253">
        <v>47.850000000000001</v>
      </c>
      <c r="I185" s="254"/>
      <c r="J185" s="255">
        <f>ROUND(I185*H185,2)</f>
        <v>0</v>
      </c>
      <c r="K185" s="251" t="s">
        <v>183</v>
      </c>
      <c r="L185" s="256"/>
      <c r="M185" s="257" t="s">
        <v>1</v>
      </c>
      <c r="N185" s="258" t="s">
        <v>42</v>
      </c>
      <c r="O185" s="91"/>
      <c r="P185" s="235">
        <f>O185*H185</f>
        <v>0</v>
      </c>
      <c r="Q185" s="235">
        <v>1</v>
      </c>
      <c r="R185" s="235">
        <f>Q185*H185</f>
        <v>47.850000000000001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178</v>
      </c>
      <c r="AT185" s="237" t="s">
        <v>191</v>
      </c>
      <c r="AU185" s="237" t="s">
        <v>86</v>
      </c>
      <c r="AY185" s="17" t="s">
        <v>145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84</v>
      </c>
      <c r="BK185" s="238">
        <f>ROUND(I185*H185,2)</f>
        <v>0</v>
      </c>
      <c r="BL185" s="17" t="s">
        <v>184</v>
      </c>
      <c r="BM185" s="237" t="s">
        <v>542</v>
      </c>
    </row>
    <row r="186" s="2" customFormat="1">
      <c r="A186" s="38"/>
      <c r="B186" s="39"/>
      <c r="C186" s="40"/>
      <c r="D186" s="239" t="s">
        <v>154</v>
      </c>
      <c r="E186" s="40"/>
      <c r="F186" s="240" t="s">
        <v>507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154</v>
      </c>
      <c r="AU186" s="17" t="s">
        <v>86</v>
      </c>
    </row>
    <row r="187" s="13" customFormat="1">
      <c r="A187" s="13"/>
      <c r="B187" s="259"/>
      <c r="C187" s="260"/>
      <c r="D187" s="239" t="s">
        <v>212</v>
      </c>
      <c r="E187" s="261" t="s">
        <v>1</v>
      </c>
      <c r="F187" s="262" t="s">
        <v>543</v>
      </c>
      <c r="G187" s="260"/>
      <c r="H187" s="263">
        <v>47.850000000000001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212</v>
      </c>
      <c r="AU187" s="269" t="s">
        <v>86</v>
      </c>
      <c r="AV187" s="13" t="s">
        <v>86</v>
      </c>
      <c r="AW187" s="13" t="s">
        <v>32</v>
      </c>
      <c r="AX187" s="13" t="s">
        <v>84</v>
      </c>
      <c r="AY187" s="269" t="s">
        <v>145</v>
      </c>
    </row>
    <row r="188" s="2" customFormat="1" ht="21.75" customHeight="1">
      <c r="A188" s="38"/>
      <c r="B188" s="39"/>
      <c r="C188" s="226" t="s">
        <v>295</v>
      </c>
      <c r="D188" s="226" t="s">
        <v>148</v>
      </c>
      <c r="E188" s="227" t="s">
        <v>544</v>
      </c>
      <c r="F188" s="228" t="s">
        <v>545</v>
      </c>
      <c r="G188" s="229" t="s">
        <v>210</v>
      </c>
      <c r="H188" s="230">
        <v>319</v>
      </c>
      <c r="I188" s="231"/>
      <c r="J188" s="232">
        <f>ROUND(I188*H188,2)</f>
        <v>0</v>
      </c>
      <c r="K188" s="228" t="s">
        <v>183</v>
      </c>
      <c r="L188" s="44"/>
      <c r="M188" s="233" t="s">
        <v>1</v>
      </c>
      <c r="N188" s="234" t="s">
        <v>42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184</v>
      </c>
      <c r="AT188" s="237" t="s">
        <v>148</v>
      </c>
      <c r="AU188" s="237" t="s">
        <v>86</v>
      </c>
      <c r="AY188" s="17" t="s">
        <v>145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84</v>
      </c>
      <c r="BK188" s="238">
        <f>ROUND(I188*H188,2)</f>
        <v>0</v>
      </c>
      <c r="BL188" s="17" t="s">
        <v>184</v>
      </c>
      <c r="BM188" s="237" t="s">
        <v>546</v>
      </c>
    </row>
    <row r="189" s="2" customFormat="1">
      <c r="A189" s="38"/>
      <c r="B189" s="39"/>
      <c r="C189" s="40"/>
      <c r="D189" s="239" t="s">
        <v>154</v>
      </c>
      <c r="E189" s="40"/>
      <c r="F189" s="240" t="s">
        <v>545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154</v>
      </c>
      <c r="AU189" s="17" t="s">
        <v>86</v>
      </c>
    </row>
    <row r="190" s="14" customFormat="1">
      <c r="A190" s="14"/>
      <c r="B190" s="270"/>
      <c r="C190" s="271"/>
      <c r="D190" s="239" t="s">
        <v>212</v>
      </c>
      <c r="E190" s="272" t="s">
        <v>1</v>
      </c>
      <c r="F190" s="273" t="s">
        <v>547</v>
      </c>
      <c r="G190" s="271"/>
      <c r="H190" s="272" t="s">
        <v>1</v>
      </c>
      <c r="I190" s="274"/>
      <c r="J190" s="271"/>
      <c r="K190" s="271"/>
      <c r="L190" s="275"/>
      <c r="M190" s="276"/>
      <c r="N190" s="277"/>
      <c r="O190" s="277"/>
      <c r="P190" s="277"/>
      <c r="Q190" s="277"/>
      <c r="R190" s="277"/>
      <c r="S190" s="277"/>
      <c r="T190" s="27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9" t="s">
        <v>212</v>
      </c>
      <c r="AU190" s="279" t="s">
        <v>86</v>
      </c>
      <c r="AV190" s="14" t="s">
        <v>84</v>
      </c>
      <c r="AW190" s="14" t="s">
        <v>32</v>
      </c>
      <c r="AX190" s="14" t="s">
        <v>77</v>
      </c>
      <c r="AY190" s="279" t="s">
        <v>145</v>
      </c>
    </row>
    <row r="191" s="13" customFormat="1">
      <c r="A191" s="13"/>
      <c r="B191" s="259"/>
      <c r="C191" s="260"/>
      <c r="D191" s="239" t="s">
        <v>212</v>
      </c>
      <c r="E191" s="261" t="s">
        <v>1</v>
      </c>
      <c r="F191" s="262" t="s">
        <v>548</v>
      </c>
      <c r="G191" s="260"/>
      <c r="H191" s="263">
        <v>319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212</v>
      </c>
      <c r="AU191" s="269" t="s">
        <v>86</v>
      </c>
      <c r="AV191" s="13" t="s">
        <v>86</v>
      </c>
      <c r="AW191" s="13" t="s">
        <v>32</v>
      </c>
      <c r="AX191" s="13" t="s">
        <v>84</v>
      </c>
      <c r="AY191" s="269" t="s">
        <v>145</v>
      </c>
    </row>
    <row r="192" s="2" customFormat="1" ht="21.75" customHeight="1">
      <c r="A192" s="38"/>
      <c r="B192" s="39"/>
      <c r="C192" s="226" t="s">
        <v>297</v>
      </c>
      <c r="D192" s="226" t="s">
        <v>148</v>
      </c>
      <c r="E192" s="227" t="s">
        <v>549</v>
      </c>
      <c r="F192" s="228" t="s">
        <v>550</v>
      </c>
      <c r="G192" s="229" t="s">
        <v>210</v>
      </c>
      <c r="H192" s="230">
        <v>154</v>
      </c>
      <c r="I192" s="231"/>
      <c r="J192" s="232">
        <f>ROUND(I192*H192,2)</f>
        <v>0</v>
      </c>
      <c r="K192" s="228" t="s">
        <v>183</v>
      </c>
      <c r="L192" s="44"/>
      <c r="M192" s="233" t="s">
        <v>1</v>
      </c>
      <c r="N192" s="234" t="s">
        <v>42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184</v>
      </c>
      <c r="AT192" s="237" t="s">
        <v>148</v>
      </c>
      <c r="AU192" s="237" t="s">
        <v>86</v>
      </c>
      <c r="AY192" s="17" t="s">
        <v>145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84</v>
      </c>
      <c r="BK192" s="238">
        <f>ROUND(I192*H192,2)</f>
        <v>0</v>
      </c>
      <c r="BL192" s="17" t="s">
        <v>184</v>
      </c>
      <c r="BM192" s="237" t="s">
        <v>551</v>
      </c>
    </row>
    <row r="193" s="2" customFormat="1">
      <c r="A193" s="38"/>
      <c r="B193" s="39"/>
      <c r="C193" s="40"/>
      <c r="D193" s="239" t="s">
        <v>154</v>
      </c>
      <c r="E193" s="40"/>
      <c r="F193" s="240" t="s">
        <v>550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154</v>
      </c>
      <c r="AU193" s="17" t="s">
        <v>86</v>
      </c>
    </row>
    <row r="194" s="14" customFormat="1">
      <c r="A194" s="14"/>
      <c r="B194" s="270"/>
      <c r="C194" s="271"/>
      <c r="D194" s="239" t="s">
        <v>212</v>
      </c>
      <c r="E194" s="272" t="s">
        <v>1</v>
      </c>
      <c r="F194" s="273" t="s">
        <v>552</v>
      </c>
      <c r="G194" s="271"/>
      <c r="H194" s="272" t="s">
        <v>1</v>
      </c>
      <c r="I194" s="274"/>
      <c r="J194" s="271"/>
      <c r="K194" s="271"/>
      <c r="L194" s="275"/>
      <c r="M194" s="276"/>
      <c r="N194" s="277"/>
      <c r="O194" s="277"/>
      <c r="P194" s="277"/>
      <c r="Q194" s="277"/>
      <c r="R194" s="277"/>
      <c r="S194" s="277"/>
      <c r="T194" s="27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9" t="s">
        <v>212</v>
      </c>
      <c r="AU194" s="279" t="s">
        <v>86</v>
      </c>
      <c r="AV194" s="14" t="s">
        <v>84</v>
      </c>
      <c r="AW194" s="14" t="s">
        <v>32</v>
      </c>
      <c r="AX194" s="14" t="s">
        <v>77</v>
      </c>
      <c r="AY194" s="279" t="s">
        <v>145</v>
      </c>
    </row>
    <row r="195" s="13" customFormat="1">
      <c r="A195" s="13"/>
      <c r="B195" s="259"/>
      <c r="C195" s="260"/>
      <c r="D195" s="239" t="s">
        <v>212</v>
      </c>
      <c r="E195" s="261" t="s">
        <v>1</v>
      </c>
      <c r="F195" s="262" t="s">
        <v>553</v>
      </c>
      <c r="G195" s="260"/>
      <c r="H195" s="263">
        <v>154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212</v>
      </c>
      <c r="AU195" s="269" t="s">
        <v>86</v>
      </c>
      <c r="AV195" s="13" t="s">
        <v>86</v>
      </c>
      <c r="AW195" s="13" t="s">
        <v>32</v>
      </c>
      <c r="AX195" s="13" t="s">
        <v>84</v>
      </c>
      <c r="AY195" s="269" t="s">
        <v>145</v>
      </c>
    </row>
    <row r="196" s="2" customFormat="1" ht="24.15" customHeight="1">
      <c r="A196" s="38"/>
      <c r="B196" s="39"/>
      <c r="C196" s="226" t="s">
        <v>303</v>
      </c>
      <c r="D196" s="226" t="s">
        <v>148</v>
      </c>
      <c r="E196" s="227" t="s">
        <v>554</v>
      </c>
      <c r="F196" s="228" t="s">
        <v>555</v>
      </c>
      <c r="G196" s="229" t="s">
        <v>210</v>
      </c>
      <c r="H196" s="230">
        <v>77</v>
      </c>
      <c r="I196" s="231"/>
      <c r="J196" s="232">
        <f>ROUND(I196*H196,2)</f>
        <v>0</v>
      </c>
      <c r="K196" s="228" t="s">
        <v>183</v>
      </c>
      <c r="L196" s="44"/>
      <c r="M196" s="233" t="s">
        <v>1</v>
      </c>
      <c r="N196" s="234" t="s">
        <v>42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184</v>
      </c>
      <c r="AT196" s="237" t="s">
        <v>148</v>
      </c>
      <c r="AU196" s="237" t="s">
        <v>86</v>
      </c>
      <c r="AY196" s="17" t="s">
        <v>145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84</v>
      </c>
      <c r="BK196" s="238">
        <f>ROUND(I196*H196,2)</f>
        <v>0</v>
      </c>
      <c r="BL196" s="17" t="s">
        <v>184</v>
      </c>
      <c r="BM196" s="237" t="s">
        <v>556</v>
      </c>
    </row>
    <row r="197" s="2" customFormat="1">
      <c r="A197" s="38"/>
      <c r="B197" s="39"/>
      <c r="C197" s="40"/>
      <c r="D197" s="239" t="s">
        <v>154</v>
      </c>
      <c r="E197" s="40"/>
      <c r="F197" s="240" t="s">
        <v>555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154</v>
      </c>
      <c r="AU197" s="17" t="s">
        <v>86</v>
      </c>
    </row>
    <row r="198" s="14" customFormat="1">
      <c r="A198" s="14"/>
      <c r="B198" s="270"/>
      <c r="C198" s="271"/>
      <c r="D198" s="239" t="s">
        <v>212</v>
      </c>
      <c r="E198" s="272" t="s">
        <v>1</v>
      </c>
      <c r="F198" s="273" t="s">
        <v>552</v>
      </c>
      <c r="G198" s="271"/>
      <c r="H198" s="272" t="s">
        <v>1</v>
      </c>
      <c r="I198" s="274"/>
      <c r="J198" s="271"/>
      <c r="K198" s="271"/>
      <c r="L198" s="275"/>
      <c r="M198" s="276"/>
      <c r="N198" s="277"/>
      <c r="O198" s="277"/>
      <c r="P198" s="277"/>
      <c r="Q198" s="277"/>
      <c r="R198" s="277"/>
      <c r="S198" s="277"/>
      <c r="T198" s="27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9" t="s">
        <v>212</v>
      </c>
      <c r="AU198" s="279" t="s">
        <v>86</v>
      </c>
      <c r="AV198" s="14" t="s">
        <v>84</v>
      </c>
      <c r="AW198" s="14" t="s">
        <v>32</v>
      </c>
      <c r="AX198" s="14" t="s">
        <v>77</v>
      </c>
      <c r="AY198" s="279" t="s">
        <v>145</v>
      </c>
    </row>
    <row r="199" s="13" customFormat="1">
      <c r="A199" s="13"/>
      <c r="B199" s="259"/>
      <c r="C199" s="260"/>
      <c r="D199" s="239" t="s">
        <v>212</v>
      </c>
      <c r="E199" s="261" t="s">
        <v>1</v>
      </c>
      <c r="F199" s="262" t="s">
        <v>483</v>
      </c>
      <c r="G199" s="260"/>
      <c r="H199" s="263">
        <v>77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212</v>
      </c>
      <c r="AU199" s="269" t="s">
        <v>86</v>
      </c>
      <c r="AV199" s="13" t="s">
        <v>86</v>
      </c>
      <c r="AW199" s="13" t="s">
        <v>32</v>
      </c>
      <c r="AX199" s="13" t="s">
        <v>84</v>
      </c>
      <c r="AY199" s="269" t="s">
        <v>145</v>
      </c>
    </row>
    <row r="200" s="2" customFormat="1" ht="16.5" customHeight="1">
      <c r="A200" s="38"/>
      <c r="B200" s="39"/>
      <c r="C200" s="226" t="s">
        <v>7</v>
      </c>
      <c r="D200" s="226" t="s">
        <v>148</v>
      </c>
      <c r="E200" s="227" t="s">
        <v>557</v>
      </c>
      <c r="F200" s="228" t="s">
        <v>558</v>
      </c>
      <c r="G200" s="229" t="s">
        <v>210</v>
      </c>
      <c r="H200" s="230">
        <v>77</v>
      </c>
      <c r="I200" s="231"/>
      <c r="J200" s="232">
        <f>ROUND(I200*H200,2)</f>
        <v>0</v>
      </c>
      <c r="K200" s="228" t="s">
        <v>183</v>
      </c>
      <c r="L200" s="44"/>
      <c r="M200" s="233" t="s">
        <v>1</v>
      </c>
      <c r="N200" s="234" t="s">
        <v>42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184</v>
      </c>
      <c r="AT200" s="237" t="s">
        <v>148</v>
      </c>
      <c r="AU200" s="237" t="s">
        <v>86</v>
      </c>
      <c r="AY200" s="17" t="s">
        <v>145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84</v>
      </c>
      <c r="BK200" s="238">
        <f>ROUND(I200*H200,2)</f>
        <v>0</v>
      </c>
      <c r="BL200" s="17" t="s">
        <v>184</v>
      </c>
      <c r="BM200" s="237" t="s">
        <v>559</v>
      </c>
    </row>
    <row r="201" s="2" customFormat="1">
      <c r="A201" s="38"/>
      <c r="B201" s="39"/>
      <c r="C201" s="40"/>
      <c r="D201" s="239" t="s">
        <v>154</v>
      </c>
      <c r="E201" s="40"/>
      <c r="F201" s="240" t="s">
        <v>558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154</v>
      </c>
      <c r="AU201" s="17" t="s">
        <v>86</v>
      </c>
    </row>
    <row r="202" s="14" customFormat="1">
      <c r="A202" s="14"/>
      <c r="B202" s="270"/>
      <c r="C202" s="271"/>
      <c r="D202" s="239" t="s">
        <v>212</v>
      </c>
      <c r="E202" s="272" t="s">
        <v>1</v>
      </c>
      <c r="F202" s="273" t="s">
        <v>552</v>
      </c>
      <c r="G202" s="271"/>
      <c r="H202" s="272" t="s">
        <v>1</v>
      </c>
      <c r="I202" s="274"/>
      <c r="J202" s="271"/>
      <c r="K202" s="271"/>
      <c r="L202" s="275"/>
      <c r="M202" s="276"/>
      <c r="N202" s="277"/>
      <c r="O202" s="277"/>
      <c r="P202" s="277"/>
      <c r="Q202" s="277"/>
      <c r="R202" s="277"/>
      <c r="S202" s="277"/>
      <c r="T202" s="27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9" t="s">
        <v>212</v>
      </c>
      <c r="AU202" s="279" t="s">
        <v>86</v>
      </c>
      <c r="AV202" s="14" t="s">
        <v>84</v>
      </c>
      <c r="AW202" s="14" t="s">
        <v>32</v>
      </c>
      <c r="AX202" s="14" t="s">
        <v>77</v>
      </c>
      <c r="AY202" s="279" t="s">
        <v>145</v>
      </c>
    </row>
    <row r="203" s="13" customFormat="1">
      <c r="A203" s="13"/>
      <c r="B203" s="259"/>
      <c r="C203" s="260"/>
      <c r="D203" s="239" t="s">
        <v>212</v>
      </c>
      <c r="E203" s="261" t="s">
        <v>1</v>
      </c>
      <c r="F203" s="262" t="s">
        <v>483</v>
      </c>
      <c r="G203" s="260"/>
      <c r="H203" s="263">
        <v>77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212</v>
      </c>
      <c r="AU203" s="269" t="s">
        <v>86</v>
      </c>
      <c r="AV203" s="13" t="s">
        <v>86</v>
      </c>
      <c r="AW203" s="13" t="s">
        <v>32</v>
      </c>
      <c r="AX203" s="13" t="s">
        <v>84</v>
      </c>
      <c r="AY203" s="269" t="s">
        <v>145</v>
      </c>
    </row>
    <row r="204" s="2" customFormat="1" ht="16.5" customHeight="1">
      <c r="A204" s="38"/>
      <c r="B204" s="39"/>
      <c r="C204" s="226" t="s">
        <v>310</v>
      </c>
      <c r="D204" s="226" t="s">
        <v>148</v>
      </c>
      <c r="E204" s="227" t="s">
        <v>560</v>
      </c>
      <c r="F204" s="228" t="s">
        <v>561</v>
      </c>
      <c r="G204" s="229" t="s">
        <v>210</v>
      </c>
      <c r="H204" s="230">
        <v>154</v>
      </c>
      <c r="I204" s="231"/>
      <c r="J204" s="232">
        <f>ROUND(I204*H204,2)</f>
        <v>0</v>
      </c>
      <c r="K204" s="228" t="s">
        <v>183</v>
      </c>
      <c r="L204" s="44"/>
      <c r="M204" s="233" t="s">
        <v>1</v>
      </c>
      <c r="N204" s="234" t="s">
        <v>42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184</v>
      </c>
      <c r="AT204" s="237" t="s">
        <v>148</v>
      </c>
      <c r="AU204" s="237" t="s">
        <v>86</v>
      </c>
      <c r="AY204" s="17" t="s">
        <v>145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84</v>
      </c>
      <c r="BK204" s="238">
        <f>ROUND(I204*H204,2)</f>
        <v>0</v>
      </c>
      <c r="BL204" s="17" t="s">
        <v>184</v>
      </c>
      <c r="BM204" s="237" t="s">
        <v>562</v>
      </c>
    </row>
    <row r="205" s="2" customFormat="1">
      <c r="A205" s="38"/>
      <c r="B205" s="39"/>
      <c r="C205" s="40"/>
      <c r="D205" s="239" t="s">
        <v>154</v>
      </c>
      <c r="E205" s="40"/>
      <c r="F205" s="240" t="s">
        <v>561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154</v>
      </c>
      <c r="AU205" s="17" t="s">
        <v>86</v>
      </c>
    </row>
    <row r="206" s="14" customFormat="1">
      <c r="A206" s="14"/>
      <c r="B206" s="270"/>
      <c r="C206" s="271"/>
      <c r="D206" s="239" t="s">
        <v>212</v>
      </c>
      <c r="E206" s="272" t="s">
        <v>1</v>
      </c>
      <c r="F206" s="273" t="s">
        <v>552</v>
      </c>
      <c r="G206" s="271"/>
      <c r="H206" s="272" t="s">
        <v>1</v>
      </c>
      <c r="I206" s="274"/>
      <c r="J206" s="271"/>
      <c r="K206" s="271"/>
      <c r="L206" s="275"/>
      <c r="M206" s="276"/>
      <c r="N206" s="277"/>
      <c r="O206" s="277"/>
      <c r="P206" s="277"/>
      <c r="Q206" s="277"/>
      <c r="R206" s="277"/>
      <c r="S206" s="277"/>
      <c r="T206" s="27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9" t="s">
        <v>212</v>
      </c>
      <c r="AU206" s="279" t="s">
        <v>86</v>
      </c>
      <c r="AV206" s="14" t="s">
        <v>84</v>
      </c>
      <c r="AW206" s="14" t="s">
        <v>32</v>
      </c>
      <c r="AX206" s="14" t="s">
        <v>77</v>
      </c>
      <c r="AY206" s="279" t="s">
        <v>145</v>
      </c>
    </row>
    <row r="207" s="13" customFormat="1">
      <c r="A207" s="13"/>
      <c r="B207" s="259"/>
      <c r="C207" s="260"/>
      <c r="D207" s="239" t="s">
        <v>212</v>
      </c>
      <c r="E207" s="261" t="s">
        <v>1</v>
      </c>
      <c r="F207" s="262" t="s">
        <v>553</v>
      </c>
      <c r="G207" s="260"/>
      <c r="H207" s="263">
        <v>154</v>
      </c>
      <c r="I207" s="264"/>
      <c r="J207" s="260"/>
      <c r="K207" s="260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212</v>
      </c>
      <c r="AU207" s="269" t="s">
        <v>86</v>
      </c>
      <c r="AV207" s="13" t="s">
        <v>86</v>
      </c>
      <c r="AW207" s="13" t="s">
        <v>32</v>
      </c>
      <c r="AX207" s="13" t="s">
        <v>84</v>
      </c>
      <c r="AY207" s="269" t="s">
        <v>145</v>
      </c>
    </row>
    <row r="208" s="2" customFormat="1" ht="24.15" customHeight="1">
      <c r="A208" s="38"/>
      <c r="B208" s="39"/>
      <c r="C208" s="226" t="s">
        <v>314</v>
      </c>
      <c r="D208" s="226" t="s">
        <v>148</v>
      </c>
      <c r="E208" s="227" t="s">
        <v>563</v>
      </c>
      <c r="F208" s="228" t="s">
        <v>564</v>
      </c>
      <c r="G208" s="229" t="s">
        <v>210</v>
      </c>
      <c r="H208" s="230">
        <v>77</v>
      </c>
      <c r="I208" s="231"/>
      <c r="J208" s="232">
        <f>ROUND(I208*H208,2)</f>
        <v>0</v>
      </c>
      <c r="K208" s="228" t="s">
        <v>183</v>
      </c>
      <c r="L208" s="44"/>
      <c r="M208" s="233" t="s">
        <v>1</v>
      </c>
      <c r="N208" s="234" t="s">
        <v>42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184</v>
      </c>
      <c r="AT208" s="237" t="s">
        <v>148</v>
      </c>
      <c r="AU208" s="237" t="s">
        <v>86</v>
      </c>
      <c r="AY208" s="17" t="s">
        <v>145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84</v>
      </c>
      <c r="BK208" s="238">
        <f>ROUND(I208*H208,2)</f>
        <v>0</v>
      </c>
      <c r="BL208" s="17" t="s">
        <v>184</v>
      </c>
      <c r="BM208" s="237" t="s">
        <v>565</v>
      </c>
    </row>
    <row r="209" s="2" customFormat="1">
      <c r="A209" s="38"/>
      <c r="B209" s="39"/>
      <c r="C209" s="40"/>
      <c r="D209" s="239" t="s">
        <v>154</v>
      </c>
      <c r="E209" s="40"/>
      <c r="F209" s="240" t="s">
        <v>564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154</v>
      </c>
      <c r="AU209" s="17" t="s">
        <v>86</v>
      </c>
    </row>
    <row r="210" s="14" customFormat="1">
      <c r="A210" s="14"/>
      <c r="B210" s="270"/>
      <c r="C210" s="271"/>
      <c r="D210" s="239" t="s">
        <v>212</v>
      </c>
      <c r="E210" s="272" t="s">
        <v>1</v>
      </c>
      <c r="F210" s="273" t="s">
        <v>552</v>
      </c>
      <c r="G210" s="271"/>
      <c r="H210" s="272" t="s">
        <v>1</v>
      </c>
      <c r="I210" s="274"/>
      <c r="J210" s="271"/>
      <c r="K210" s="271"/>
      <c r="L210" s="275"/>
      <c r="M210" s="276"/>
      <c r="N210" s="277"/>
      <c r="O210" s="277"/>
      <c r="P210" s="277"/>
      <c r="Q210" s="277"/>
      <c r="R210" s="277"/>
      <c r="S210" s="277"/>
      <c r="T210" s="27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9" t="s">
        <v>212</v>
      </c>
      <c r="AU210" s="279" t="s">
        <v>86</v>
      </c>
      <c r="AV210" s="14" t="s">
        <v>84</v>
      </c>
      <c r="AW210" s="14" t="s">
        <v>32</v>
      </c>
      <c r="AX210" s="14" t="s">
        <v>77</v>
      </c>
      <c r="AY210" s="279" t="s">
        <v>145</v>
      </c>
    </row>
    <row r="211" s="13" customFormat="1">
      <c r="A211" s="13"/>
      <c r="B211" s="259"/>
      <c r="C211" s="260"/>
      <c r="D211" s="239" t="s">
        <v>212</v>
      </c>
      <c r="E211" s="261" t="s">
        <v>1</v>
      </c>
      <c r="F211" s="262" t="s">
        <v>483</v>
      </c>
      <c r="G211" s="260"/>
      <c r="H211" s="263">
        <v>77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212</v>
      </c>
      <c r="AU211" s="269" t="s">
        <v>86</v>
      </c>
      <c r="AV211" s="13" t="s">
        <v>86</v>
      </c>
      <c r="AW211" s="13" t="s">
        <v>32</v>
      </c>
      <c r="AX211" s="13" t="s">
        <v>84</v>
      </c>
      <c r="AY211" s="269" t="s">
        <v>145</v>
      </c>
    </row>
    <row r="212" s="2" customFormat="1" ht="24.15" customHeight="1">
      <c r="A212" s="38"/>
      <c r="B212" s="39"/>
      <c r="C212" s="226" t="s">
        <v>318</v>
      </c>
      <c r="D212" s="226" t="s">
        <v>148</v>
      </c>
      <c r="E212" s="227" t="s">
        <v>566</v>
      </c>
      <c r="F212" s="228" t="s">
        <v>567</v>
      </c>
      <c r="G212" s="229" t="s">
        <v>210</v>
      </c>
      <c r="H212" s="230">
        <v>77</v>
      </c>
      <c r="I212" s="231"/>
      <c r="J212" s="232">
        <f>ROUND(I212*H212,2)</f>
        <v>0</v>
      </c>
      <c r="K212" s="228" t="s">
        <v>183</v>
      </c>
      <c r="L212" s="44"/>
      <c r="M212" s="233" t="s">
        <v>1</v>
      </c>
      <c r="N212" s="234" t="s">
        <v>42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184</v>
      </c>
      <c r="AT212" s="237" t="s">
        <v>148</v>
      </c>
      <c r="AU212" s="237" t="s">
        <v>86</v>
      </c>
      <c r="AY212" s="17" t="s">
        <v>145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84</v>
      </c>
      <c r="BK212" s="238">
        <f>ROUND(I212*H212,2)</f>
        <v>0</v>
      </c>
      <c r="BL212" s="17" t="s">
        <v>184</v>
      </c>
      <c r="BM212" s="237" t="s">
        <v>568</v>
      </c>
    </row>
    <row r="213" s="2" customFormat="1">
      <c r="A213" s="38"/>
      <c r="B213" s="39"/>
      <c r="C213" s="40"/>
      <c r="D213" s="239" t="s">
        <v>154</v>
      </c>
      <c r="E213" s="40"/>
      <c r="F213" s="240" t="s">
        <v>567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154</v>
      </c>
      <c r="AU213" s="17" t="s">
        <v>86</v>
      </c>
    </row>
    <row r="214" s="14" customFormat="1">
      <c r="A214" s="14"/>
      <c r="B214" s="270"/>
      <c r="C214" s="271"/>
      <c r="D214" s="239" t="s">
        <v>212</v>
      </c>
      <c r="E214" s="272" t="s">
        <v>1</v>
      </c>
      <c r="F214" s="273" t="s">
        <v>552</v>
      </c>
      <c r="G214" s="271"/>
      <c r="H214" s="272" t="s">
        <v>1</v>
      </c>
      <c r="I214" s="274"/>
      <c r="J214" s="271"/>
      <c r="K214" s="271"/>
      <c r="L214" s="275"/>
      <c r="M214" s="276"/>
      <c r="N214" s="277"/>
      <c r="O214" s="277"/>
      <c r="P214" s="277"/>
      <c r="Q214" s="277"/>
      <c r="R214" s="277"/>
      <c r="S214" s="277"/>
      <c r="T214" s="27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9" t="s">
        <v>212</v>
      </c>
      <c r="AU214" s="279" t="s">
        <v>86</v>
      </c>
      <c r="AV214" s="14" t="s">
        <v>84</v>
      </c>
      <c r="AW214" s="14" t="s">
        <v>32</v>
      </c>
      <c r="AX214" s="14" t="s">
        <v>77</v>
      </c>
      <c r="AY214" s="279" t="s">
        <v>145</v>
      </c>
    </row>
    <row r="215" s="13" customFormat="1">
      <c r="A215" s="13"/>
      <c r="B215" s="259"/>
      <c r="C215" s="260"/>
      <c r="D215" s="239" t="s">
        <v>212</v>
      </c>
      <c r="E215" s="261" t="s">
        <v>1</v>
      </c>
      <c r="F215" s="262" t="s">
        <v>483</v>
      </c>
      <c r="G215" s="260"/>
      <c r="H215" s="263">
        <v>77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212</v>
      </c>
      <c r="AU215" s="269" t="s">
        <v>86</v>
      </c>
      <c r="AV215" s="13" t="s">
        <v>86</v>
      </c>
      <c r="AW215" s="13" t="s">
        <v>32</v>
      </c>
      <c r="AX215" s="13" t="s">
        <v>84</v>
      </c>
      <c r="AY215" s="269" t="s">
        <v>145</v>
      </c>
    </row>
    <row r="216" s="2" customFormat="1" ht="21.75" customHeight="1">
      <c r="A216" s="38"/>
      <c r="B216" s="39"/>
      <c r="C216" s="226" t="s">
        <v>320</v>
      </c>
      <c r="D216" s="226" t="s">
        <v>148</v>
      </c>
      <c r="E216" s="227" t="s">
        <v>569</v>
      </c>
      <c r="F216" s="228" t="s">
        <v>570</v>
      </c>
      <c r="G216" s="229" t="s">
        <v>210</v>
      </c>
      <c r="H216" s="230">
        <v>319</v>
      </c>
      <c r="I216" s="231"/>
      <c r="J216" s="232">
        <f>ROUND(I216*H216,2)</f>
        <v>0</v>
      </c>
      <c r="K216" s="228" t="s">
        <v>183</v>
      </c>
      <c r="L216" s="44"/>
      <c r="M216" s="233" t="s">
        <v>1</v>
      </c>
      <c r="N216" s="234" t="s">
        <v>42</v>
      </c>
      <c r="O216" s="91"/>
      <c r="P216" s="235">
        <f>O216*H216</f>
        <v>0</v>
      </c>
      <c r="Q216" s="235">
        <v>0.040000000000000001</v>
      </c>
      <c r="R216" s="235">
        <f>Q216*H216</f>
        <v>12.76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184</v>
      </c>
      <c r="AT216" s="237" t="s">
        <v>148</v>
      </c>
      <c r="AU216" s="237" t="s">
        <v>86</v>
      </c>
      <c r="AY216" s="17" t="s">
        <v>145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84</v>
      </c>
      <c r="BK216" s="238">
        <f>ROUND(I216*H216,2)</f>
        <v>0</v>
      </c>
      <c r="BL216" s="17" t="s">
        <v>184</v>
      </c>
      <c r="BM216" s="237" t="s">
        <v>571</v>
      </c>
    </row>
    <row r="217" s="2" customFormat="1">
      <c r="A217" s="38"/>
      <c r="B217" s="39"/>
      <c r="C217" s="40"/>
      <c r="D217" s="239" t="s">
        <v>154</v>
      </c>
      <c r="E217" s="40"/>
      <c r="F217" s="240" t="s">
        <v>570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154</v>
      </c>
      <c r="AU217" s="17" t="s">
        <v>86</v>
      </c>
    </row>
    <row r="218" s="14" customFormat="1">
      <c r="A218" s="14"/>
      <c r="B218" s="270"/>
      <c r="C218" s="271"/>
      <c r="D218" s="239" t="s">
        <v>212</v>
      </c>
      <c r="E218" s="272" t="s">
        <v>1</v>
      </c>
      <c r="F218" s="273" t="s">
        <v>528</v>
      </c>
      <c r="G218" s="271"/>
      <c r="H218" s="272" t="s">
        <v>1</v>
      </c>
      <c r="I218" s="274"/>
      <c r="J218" s="271"/>
      <c r="K218" s="271"/>
      <c r="L218" s="275"/>
      <c r="M218" s="276"/>
      <c r="N218" s="277"/>
      <c r="O218" s="277"/>
      <c r="P218" s="277"/>
      <c r="Q218" s="277"/>
      <c r="R218" s="277"/>
      <c r="S218" s="277"/>
      <c r="T218" s="27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9" t="s">
        <v>212</v>
      </c>
      <c r="AU218" s="279" t="s">
        <v>86</v>
      </c>
      <c r="AV218" s="14" t="s">
        <v>84</v>
      </c>
      <c r="AW218" s="14" t="s">
        <v>32</v>
      </c>
      <c r="AX218" s="14" t="s">
        <v>77</v>
      </c>
      <c r="AY218" s="279" t="s">
        <v>145</v>
      </c>
    </row>
    <row r="219" s="13" customFormat="1">
      <c r="A219" s="13"/>
      <c r="B219" s="259"/>
      <c r="C219" s="260"/>
      <c r="D219" s="239" t="s">
        <v>212</v>
      </c>
      <c r="E219" s="261" t="s">
        <v>1</v>
      </c>
      <c r="F219" s="262" t="s">
        <v>529</v>
      </c>
      <c r="G219" s="260"/>
      <c r="H219" s="263">
        <v>205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9" t="s">
        <v>212</v>
      </c>
      <c r="AU219" s="269" t="s">
        <v>86</v>
      </c>
      <c r="AV219" s="13" t="s">
        <v>86</v>
      </c>
      <c r="AW219" s="13" t="s">
        <v>32</v>
      </c>
      <c r="AX219" s="13" t="s">
        <v>77</v>
      </c>
      <c r="AY219" s="269" t="s">
        <v>145</v>
      </c>
    </row>
    <row r="220" s="14" customFormat="1">
      <c r="A220" s="14"/>
      <c r="B220" s="270"/>
      <c r="C220" s="271"/>
      <c r="D220" s="239" t="s">
        <v>212</v>
      </c>
      <c r="E220" s="272" t="s">
        <v>1</v>
      </c>
      <c r="F220" s="273" t="s">
        <v>530</v>
      </c>
      <c r="G220" s="271"/>
      <c r="H220" s="272" t="s">
        <v>1</v>
      </c>
      <c r="I220" s="274"/>
      <c r="J220" s="271"/>
      <c r="K220" s="271"/>
      <c r="L220" s="275"/>
      <c r="M220" s="276"/>
      <c r="N220" s="277"/>
      <c r="O220" s="277"/>
      <c r="P220" s="277"/>
      <c r="Q220" s="277"/>
      <c r="R220" s="277"/>
      <c r="S220" s="277"/>
      <c r="T220" s="27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9" t="s">
        <v>212</v>
      </c>
      <c r="AU220" s="279" t="s">
        <v>86</v>
      </c>
      <c r="AV220" s="14" t="s">
        <v>84</v>
      </c>
      <c r="AW220" s="14" t="s">
        <v>32</v>
      </c>
      <c r="AX220" s="14" t="s">
        <v>77</v>
      </c>
      <c r="AY220" s="279" t="s">
        <v>145</v>
      </c>
    </row>
    <row r="221" s="13" customFormat="1">
      <c r="A221" s="13"/>
      <c r="B221" s="259"/>
      <c r="C221" s="260"/>
      <c r="D221" s="239" t="s">
        <v>212</v>
      </c>
      <c r="E221" s="261" t="s">
        <v>1</v>
      </c>
      <c r="F221" s="262" t="s">
        <v>531</v>
      </c>
      <c r="G221" s="260"/>
      <c r="H221" s="263">
        <v>114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212</v>
      </c>
      <c r="AU221" s="269" t="s">
        <v>86</v>
      </c>
      <c r="AV221" s="13" t="s">
        <v>86</v>
      </c>
      <c r="AW221" s="13" t="s">
        <v>32</v>
      </c>
      <c r="AX221" s="13" t="s">
        <v>77</v>
      </c>
      <c r="AY221" s="269" t="s">
        <v>145</v>
      </c>
    </row>
    <row r="222" s="15" customFormat="1">
      <c r="A222" s="15"/>
      <c r="B222" s="280"/>
      <c r="C222" s="281"/>
      <c r="D222" s="239" t="s">
        <v>212</v>
      </c>
      <c r="E222" s="282" t="s">
        <v>1</v>
      </c>
      <c r="F222" s="283" t="s">
        <v>532</v>
      </c>
      <c r="G222" s="281"/>
      <c r="H222" s="284">
        <v>319</v>
      </c>
      <c r="I222" s="285"/>
      <c r="J222" s="281"/>
      <c r="K222" s="281"/>
      <c r="L222" s="286"/>
      <c r="M222" s="287"/>
      <c r="N222" s="288"/>
      <c r="O222" s="288"/>
      <c r="P222" s="288"/>
      <c r="Q222" s="288"/>
      <c r="R222" s="288"/>
      <c r="S222" s="288"/>
      <c r="T222" s="28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90" t="s">
        <v>212</v>
      </c>
      <c r="AU222" s="290" t="s">
        <v>86</v>
      </c>
      <c r="AV222" s="15" t="s">
        <v>184</v>
      </c>
      <c r="AW222" s="15" t="s">
        <v>32</v>
      </c>
      <c r="AX222" s="15" t="s">
        <v>84</v>
      </c>
      <c r="AY222" s="290" t="s">
        <v>145</v>
      </c>
    </row>
    <row r="223" s="2" customFormat="1" ht="16.5" customHeight="1">
      <c r="A223" s="38"/>
      <c r="B223" s="39"/>
      <c r="C223" s="249" t="s">
        <v>324</v>
      </c>
      <c r="D223" s="249" t="s">
        <v>191</v>
      </c>
      <c r="E223" s="250" t="s">
        <v>572</v>
      </c>
      <c r="F223" s="251" t="s">
        <v>573</v>
      </c>
      <c r="G223" s="252" t="s">
        <v>210</v>
      </c>
      <c r="H223" s="253">
        <v>322.19</v>
      </c>
      <c r="I223" s="254"/>
      <c r="J223" s="255">
        <f>ROUND(I223*H223,2)</f>
        <v>0</v>
      </c>
      <c r="K223" s="251" t="s">
        <v>1</v>
      </c>
      <c r="L223" s="256"/>
      <c r="M223" s="257" t="s">
        <v>1</v>
      </c>
      <c r="N223" s="258" t="s">
        <v>42</v>
      </c>
      <c r="O223" s="91"/>
      <c r="P223" s="235">
        <f>O223*H223</f>
        <v>0</v>
      </c>
      <c r="Q223" s="235">
        <v>0.027</v>
      </c>
      <c r="R223" s="235">
        <f>Q223*H223</f>
        <v>8.6991300000000003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178</v>
      </c>
      <c r="AT223" s="237" t="s">
        <v>191</v>
      </c>
      <c r="AU223" s="237" t="s">
        <v>86</v>
      </c>
      <c r="AY223" s="17" t="s">
        <v>145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84</v>
      </c>
      <c r="BK223" s="238">
        <f>ROUND(I223*H223,2)</f>
        <v>0</v>
      </c>
      <c r="BL223" s="17" t="s">
        <v>184</v>
      </c>
      <c r="BM223" s="237" t="s">
        <v>574</v>
      </c>
    </row>
    <row r="224" s="2" customFormat="1">
      <c r="A224" s="38"/>
      <c r="B224" s="39"/>
      <c r="C224" s="40"/>
      <c r="D224" s="239" t="s">
        <v>154</v>
      </c>
      <c r="E224" s="40"/>
      <c r="F224" s="240" t="s">
        <v>573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154</v>
      </c>
      <c r="AU224" s="17" t="s">
        <v>86</v>
      </c>
    </row>
    <row r="225" s="14" customFormat="1">
      <c r="A225" s="14"/>
      <c r="B225" s="270"/>
      <c r="C225" s="271"/>
      <c r="D225" s="239" t="s">
        <v>212</v>
      </c>
      <c r="E225" s="272" t="s">
        <v>1</v>
      </c>
      <c r="F225" s="273" t="s">
        <v>528</v>
      </c>
      <c r="G225" s="271"/>
      <c r="H225" s="272" t="s">
        <v>1</v>
      </c>
      <c r="I225" s="274"/>
      <c r="J225" s="271"/>
      <c r="K225" s="271"/>
      <c r="L225" s="275"/>
      <c r="M225" s="276"/>
      <c r="N225" s="277"/>
      <c r="O225" s="277"/>
      <c r="P225" s="277"/>
      <c r="Q225" s="277"/>
      <c r="R225" s="277"/>
      <c r="S225" s="277"/>
      <c r="T225" s="27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9" t="s">
        <v>212</v>
      </c>
      <c r="AU225" s="279" t="s">
        <v>86</v>
      </c>
      <c r="AV225" s="14" t="s">
        <v>84</v>
      </c>
      <c r="AW225" s="14" t="s">
        <v>32</v>
      </c>
      <c r="AX225" s="14" t="s">
        <v>77</v>
      </c>
      <c r="AY225" s="279" t="s">
        <v>145</v>
      </c>
    </row>
    <row r="226" s="13" customFormat="1">
      <c r="A226" s="13"/>
      <c r="B226" s="259"/>
      <c r="C226" s="260"/>
      <c r="D226" s="239" t="s">
        <v>212</v>
      </c>
      <c r="E226" s="261" t="s">
        <v>1</v>
      </c>
      <c r="F226" s="262" t="s">
        <v>529</v>
      </c>
      <c r="G226" s="260"/>
      <c r="H226" s="263">
        <v>205</v>
      </c>
      <c r="I226" s="264"/>
      <c r="J226" s="260"/>
      <c r="K226" s="260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212</v>
      </c>
      <c r="AU226" s="269" t="s">
        <v>86</v>
      </c>
      <c r="AV226" s="13" t="s">
        <v>86</v>
      </c>
      <c r="AW226" s="13" t="s">
        <v>32</v>
      </c>
      <c r="AX226" s="13" t="s">
        <v>77</v>
      </c>
      <c r="AY226" s="269" t="s">
        <v>145</v>
      </c>
    </row>
    <row r="227" s="14" customFormat="1">
      <c r="A227" s="14"/>
      <c r="B227" s="270"/>
      <c r="C227" s="271"/>
      <c r="D227" s="239" t="s">
        <v>212</v>
      </c>
      <c r="E227" s="272" t="s">
        <v>1</v>
      </c>
      <c r="F227" s="273" t="s">
        <v>530</v>
      </c>
      <c r="G227" s="271"/>
      <c r="H227" s="272" t="s">
        <v>1</v>
      </c>
      <c r="I227" s="274"/>
      <c r="J227" s="271"/>
      <c r="K227" s="271"/>
      <c r="L227" s="275"/>
      <c r="M227" s="276"/>
      <c r="N227" s="277"/>
      <c r="O227" s="277"/>
      <c r="P227" s="277"/>
      <c r="Q227" s="277"/>
      <c r="R227" s="277"/>
      <c r="S227" s="277"/>
      <c r="T227" s="27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9" t="s">
        <v>212</v>
      </c>
      <c r="AU227" s="279" t="s">
        <v>86</v>
      </c>
      <c r="AV227" s="14" t="s">
        <v>84</v>
      </c>
      <c r="AW227" s="14" t="s">
        <v>32</v>
      </c>
      <c r="AX227" s="14" t="s">
        <v>77</v>
      </c>
      <c r="AY227" s="279" t="s">
        <v>145</v>
      </c>
    </row>
    <row r="228" s="13" customFormat="1">
      <c r="A228" s="13"/>
      <c r="B228" s="259"/>
      <c r="C228" s="260"/>
      <c r="D228" s="239" t="s">
        <v>212</v>
      </c>
      <c r="E228" s="261" t="s">
        <v>1</v>
      </c>
      <c r="F228" s="262" t="s">
        <v>531</v>
      </c>
      <c r="G228" s="260"/>
      <c r="H228" s="263">
        <v>114</v>
      </c>
      <c r="I228" s="264"/>
      <c r="J228" s="260"/>
      <c r="K228" s="260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212</v>
      </c>
      <c r="AU228" s="269" t="s">
        <v>86</v>
      </c>
      <c r="AV228" s="13" t="s">
        <v>86</v>
      </c>
      <c r="AW228" s="13" t="s">
        <v>32</v>
      </c>
      <c r="AX228" s="13" t="s">
        <v>77</v>
      </c>
      <c r="AY228" s="269" t="s">
        <v>145</v>
      </c>
    </row>
    <row r="229" s="15" customFormat="1">
      <c r="A229" s="15"/>
      <c r="B229" s="280"/>
      <c r="C229" s="281"/>
      <c r="D229" s="239" t="s">
        <v>212</v>
      </c>
      <c r="E229" s="282" t="s">
        <v>1</v>
      </c>
      <c r="F229" s="283" t="s">
        <v>532</v>
      </c>
      <c r="G229" s="281"/>
      <c r="H229" s="284">
        <v>319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90" t="s">
        <v>212</v>
      </c>
      <c r="AU229" s="290" t="s">
        <v>86</v>
      </c>
      <c r="AV229" s="15" t="s">
        <v>184</v>
      </c>
      <c r="AW229" s="15" t="s">
        <v>32</v>
      </c>
      <c r="AX229" s="15" t="s">
        <v>77</v>
      </c>
      <c r="AY229" s="290" t="s">
        <v>145</v>
      </c>
    </row>
    <row r="230" s="13" customFormat="1">
      <c r="A230" s="13"/>
      <c r="B230" s="259"/>
      <c r="C230" s="260"/>
      <c r="D230" s="239" t="s">
        <v>212</v>
      </c>
      <c r="E230" s="261" t="s">
        <v>1</v>
      </c>
      <c r="F230" s="262" t="s">
        <v>575</v>
      </c>
      <c r="G230" s="260"/>
      <c r="H230" s="263">
        <v>322.19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212</v>
      </c>
      <c r="AU230" s="269" t="s">
        <v>86</v>
      </c>
      <c r="AV230" s="13" t="s">
        <v>86</v>
      </c>
      <c r="AW230" s="13" t="s">
        <v>32</v>
      </c>
      <c r="AX230" s="13" t="s">
        <v>84</v>
      </c>
      <c r="AY230" s="269" t="s">
        <v>145</v>
      </c>
    </row>
    <row r="231" s="2" customFormat="1" ht="16.5" customHeight="1">
      <c r="A231" s="38"/>
      <c r="B231" s="39"/>
      <c r="C231" s="249" t="s">
        <v>326</v>
      </c>
      <c r="D231" s="249" t="s">
        <v>191</v>
      </c>
      <c r="E231" s="250" t="s">
        <v>576</v>
      </c>
      <c r="F231" s="251" t="s">
        <v>577</v>
      </c>
      <c r="G231" s="252" t="s">
        <v>279</v>
      </c>
      <c r="H231" s="253">
        <v>88.560000000000002</v>
      </c>
      <c r="I231" s="254"/>
      <c r="J231" s="255">
        <f>ROUND(I231*H231,2)</f>
        <v>0</v>
      </c>
      <c r="K231" s="251" t="s">
        <v>1</v>
      </c>
      <c r="L231" s="256"/>
      <c r="M231" s="257" t="s">
        <v>1</v>
      </c>
      <c r="N231" s="258" t="s">
        <v>42</v>
      </c>
      <c r="O231" s="91"/>
      <c r="P231" s="235">
        <f>O231*H231</f>
        <v>0</v>
      </c>
      <c r="Q231" s="235">
        <v>0.20999999999999999</v>
      </c>
      <c r="R231" s="235">
        <f>Q231*H231</f>
        <v>18.5976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178</v>
      </c>
      <c r="AT231" s="237" t="s">
        <v>191</v>
      </c>
      <c r="AU231" s="237" t="s">
        <v>86</v>
      </c>
      <c r="AY231" s="17" t="s">
        <v>145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84</v>
      </c>
      <c r="BK231" s="238">
        <f>ROUND(I231*H231,2)</f>
        <v>0</v>
      </c>
      <c r="BL231" s="17" t="s">
        <v>184</v>
      </c>
      <c r="BM231" s="237" t="s">
        <v>578</v>
      </c>
    </row>
    <row r="232" s="2" customFormat="1">
      <c r="A232" s="38"/>
      <c r="B232" s="39"/>
      <c r="C232" s="40"/>
      <c r="D232" s="239" t="s">
        <v>154</v>
      </c>
      <c r="E232" s="40"/>
      <c r="F232" s="240" t="s">
        <v>577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154</v>
      </c>
      <c r="AU232" s="17" t="s">
        <v>86</v>
      </c>
    </row>
    <row r="233" s="14" customFormat="1">
      <c r="A233" s="14"/>
      <c r="B233" s="270"/>
      <c r="C233" s="271"/>
      <c r="D233" s="239" t="s">
        <v>212</v>
      </c>
      <c r="E233" s="272" t="s">
        <v>1</v>
      </c>
      <c r="F233" s="273" t="s">
        <v>528</v>
      </c>
      <c r="G233" s="271"/>
      <c r="H233" s="272" t="s">
        <v>1</v>
      </c>
      <c r="I233" s="274"/>
      <c r="J233" s="271"/>
      <c r="K233" s="271"/>
      <c r="L233" s="275"/>
      <c r="M233" s="276"/>
      <c r="N233" s="277"/>
      <c r="O233" s="277"/>
      <c r="P233" s="277"/>
      <c r="Q233" s="277"/>
      <c r="R233" s="277"/>
      <c r="S233" s="277"/>
      <c r="T233" s="27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9" t="s">
        <v>212</v>
      </c>
      <c r="AU233" s="279" t="s">
        <v>86</v>
      </c>
      <c r="AV233" s="14" t="s">
        <v>84</v>
      </c>
      <c r="AW233" s="14" t="s">
        <v>32</v>
      </c>
      <c r="AX233" s="14" t="s">
        <v>77</v>
      </c>
      <c r="AY233" s="279" t="s">
        <v>145</v>
      </c>
    </row>
    <row r="234" s="14" customFormat="1">
      <c r="A234" s="14"/>
      <c r="B234" s="270"/>
      <c r="C234" s="271"/>
      <c r="D234" s="239" t="s">
        <v>212</v>
      </c>
      <c r="E234" s="272" t="s">
        <v>1</v>
      </c>
      <c r="F234" s="273" t="s">
        <v>579</v>
      </c>
      <c r="G234" s="271"/>
      <c r="H234" s="272" t="s">
        <v>1</v>
      </c>
      <c r="I234" s="274"/>
      <c r="J234" s="271"/>
      <c r="K234" s="271"/>
      <c r="L234" s="275"/>
      <c r="M234" s="276"/>
      <c r="N234" s="277"/>
      <c r="O234" s="277"/>
      <c r="P234" s="277"/>
      <c r="Q234" s="277"/>
      <c r="R234" s="277"/>
      <c r="S234" s="277"/>
      <c r="T234" s="27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9" t="s">
        <v>212</v>
      </c>
      <c r="AU234" s="279" t="s">
        <v>86</v>
      </c>
      <c r="AV234" s="14" t="s">
        <v>84</v>
      </c>
      <c r="AW234" s="14" t="s">
        <v>32</v>
      </c>
      <c r="AX234" s="14" t="s">
        <v>77</v>
      </c>
      <c r="AY234" s="279" t="s">
        <v>145</v>
      </c>
    </row>
    <row r="235" s="13" customFormat="1">
      <c r="A235" s="13"/>
      <c r="B235" s="259"/>
      <c r="C235" s="260"/>
      <c r="D235" s="239" t="s">
        <v>212</v>
      </c>
      <c r="E235" s="261" t="s">
        <v>1</v>
      </c>
      <c r="F235" s="262" t="s">
        <v>580</v>
      </c>
      <c r="G235" s="260"/>
      <c r="H235" s="263">
        <v>88.560000000000002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9" t="s">
        <v>212</v>
      </c>
      <c r="AU235" s="269" t="s">
        <v>86</v>
      </c>
      <c r="AV235" s="13" t="s">
        <v>86</v>
      </c>
      <c r="AW235" s="13" t="s">
        <v>32</v>
      </c>
      <c r="AX235" s="13" t="s">
        <v>84</v>
      </c>
      <c r="AY235" s="269" t="s">
        <v>145</v>
      </c>
    </row>
    <row r="236" s="2" customFormat="1" ht="16.5" customHeight="1">
      <c r="A236" s="38"/>
      <c r="B236" s="39"/>
      <c r="C236" s="249" t="s">
        <v>330</v>
      </c>
      <c r="D236" s="249" t="s">
        <v>191</v>
      </c>
      <c r="E236" s="250" t="s">
        <v>581</v>
      </c>
      <c r="F236" s="251" t="s">
        <v>582</v>
      </c>
      <c r="G236" s="252" t="s">
        <v>182</v>
      </c>
      <c r="H236" s="253">
        <v>11400</v>
      </c>
      <c r="I236" s="254"/>
      <c r="J236" s="255">
        <f>ROUND(I236*H236,2)</f>
        <v>0</v>
      </c>
      <c r="K236" s="251" t="s">
        <v>1</v>
      </c>
      <c r="L236" s="256"/>
      <c r="M236" s="257" t="s">
        <v>1</v>
      </c>
      <c r="N236" s="258" t="s">
        <v>42</v>
      </c>
      <c r="O236" s="91"/>
      <c r="P236" s="235">
        <f>O236*H236</f>
        <v>0</v>
      </c>
      <c r="Q236" s="235">
        <v>0.00060999999999999997</v>
      </c>
      <c r="R236" s="235">
        <f>Q236*H236</f>
        <v>6.9539999999999997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178</v>
      </c>
      <c r="AT236" s="237" t="s">
        <v>191</v>
      </c>
      <c r="AU236" s="237" t="s">
        <v>86</v>
      </c>
      <c r="AY236" s="17" t="s">
        <v>145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84</v>
      </c>
      <c r="BK236" s="238">
        <f>ROUND(I236*H236,2)</f>
        <v>0</v>
      </c>
      <c r="BL236" s="17" t="s">
        <v>184</v>
      </c>
      <c r="BM236" s="237" t="s">
        <v>583</v>
      </c>
    </row>
    <row r="237" s="2" customFormat="1">
      <c r="A237" s="38"/>
      <c r="B237" s="39"/>
      <c r="C237" s="40"/>
      <c r="D237" s="239" t="s">
        <v>154</v>
      </c>
      <c r="E237" s="40"/>
      <c r="F237" s="240" t="s">
        <v>582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154</v>
      </c>
      <c r="AU237" s="17" t="s">
        <v>86</v>
      </c>
    </row>
    <row r="238" s="14" customFormat="1">
      <c r="A238" s="14"/>
      <c r="B238" s="270"/>
      <c r="C238" s="271"/>
      <c r="D238" s="239" t="s">
        <v>212</v>
      </c>
      <c r="E238" s="272" t="s">
        <v>1</v>
      </c>
      <c r="F238" s="273" t="s">
        <v>530</v>
      </c>
      <c r="G238" s="271"/>
      <c r="H238" s="272" t="s">
        <v>1</v>
      </c>
      <c r="I238" s="274"/>
      <c r="J238" s="271"/>
      <c r="K238" s="271"/>
      <c r="L238" s="275"/>
      <c r="M238" s="276"/>
      <c r="N238" s="277"/>
      <c r="O238" s="277"/>
      <c r="P238" s="277"/>
      <c r="Q238" s="277"/>
      <c r="R238" s="277"/>
      <c r="S238" s="277"/>
      <c r="T238" s="27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9" t="s">
        <v>212</v>
      </c>
      <c r="AU238" s="279" t="s">
        <v>86</v>
      </c>
      <c r="AV238" s="14" t="s">
        <v>84</v>
      </c>
      <c r="AW238" s="14" t="s">
        <v>32</v>
      </c>
      <c r="AX238" s="14" t="s">
        <v>77</v>
      </c>
      <c r="AY238" s="279" t="s">
        <v>145</v>
      </c>
    </row>
    <row r="239" s="14" customFormat="1">
      <c r="A239" s="14"/>
      <c r="B239" s="270"/>
      <c r="C239" s="271"/>
      <c r="D239" s="239" t="s">
        <v>212</v>
      </c>
      <c r="E239" s="272" t="s">
        <v>1</v>
      </c>
      <c r="F239" s="273" t="s">
        <v>584</v>
      </c>
      <c r="G239" s="271"/>
      <c r="H239" s="272" t="s">
        <v>1</v>
      </c>
      <c r="I239" s="274"/>
      <c r="J239" s="271"/>
      <c r="K239" s="271"/>
      <c r="L239" s="275"/>
      <c r="M239" s="276"/>
      <c r="N239" s="277"/>
      <c r="O239" s="277"/>
      <c r="P239" s="277"/>
      <c r="Q239" s="277"/>
      <c r="R239" s="277"/>
      <c r="S239" s="277"/>
      <c r="T239" s="27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9" t="s">
        <v>212</v>
      </c>
      <c r="AU239" s="279" t="s">
        <v>86</v>
      </c>
      <c r="AV239" s="14" t="s">
        <v>84</v>
      </c>
      <c r="AW239" s="14" t="s">
        <v>32</v>
      </c>
      <c r="AX239" s="14" t="s">
        <v>77</v>
      </c>
      <c r="AY239" s="279" t="s">
        <v>145</v>
      </c>
    </row>
    <row r="240" s="13" customFormat="1">
      <c r="A240" s="13"/>
      <c r="B240" s="259"/>
      <c r="C240" s="260"/>
      <c r="D240" s="239" t="s">
        <v>212</v>
      </c>
      <c r="E240" s="261" t="s">
        <v>1</v>
      </c>
      <c r="F240" s="262" t="s">
        <v>585</v>
      </c>
      <c r="G240" s="260"/>
      <c r="H240" s="263">
        <v>11400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212</v>
      </c>
      <c r="AU240" s="269" t="s">
        <v>86</v>
      </c>
      <c r="AV240" s="13" t="s">
        <v>86</v>
      </c>
      <c r="AW240" s="13" t="s">
        <v>32</v>
      </c>
      <c r="AX240" s="13" t="s">
        <v>84</v>
      </c>
      <c r="AY240" s="269" t="s">
        <v>145</v>
      </c>
    </row>
    <row r="241" s="12" customFormat="1" ht="22.8" customHeight="1">
      <c r="A241" s="12"/>
      <c r="B241" s="210"/>
      <c r="C241" s="211"/>
      <c r="D241" s="212" t="s">
        <v>76</v>
      </c>
      <c r="E241" s="224" t="s">
        <v>205</v>
      </c>
      <c r="F241" s="224" t="s">
        <v>206</v>
      </c>
      <c r="G241" s="211"/>
      <c r="H241" s="211"/>
      <c r="I241" s="214"/>
      <c r="J241" s="225">
        <f>BK241</f>
        <v>0</v>
      </c>
      <c r="K241" s="211"/>
      <c r="L241" s="216"/>
      <c r="M241" s="217"/>
      <c r="N241" s="218"/>
      <c r="O241" s="218"/>
      <c r="P241" s="219">
        <f>SUM(P242:P289)</f>
        <v>0</v>
      </c>
      <c r="Q241" s="218"/>
      <c r="R241" s="219">
        <f>SUM(R242:R289)</f>
        <v>30.2247831</v>
      </c>
      <c r="S241" s="218"/>
      <c r="T241" s="220">
        <f>SUM(T242:T289)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1" t="s">
        <v>84</v>
      </c>
      <c r="AT241" s="222" t="s">
        <v>76</v>
      </c>
      <c r="AU241" s="222" t="s">
        <v>84</v>
      </c>
      <c r="AY241" s="221" t="s">
        <v>145</v>
      </c>
      <c r="BK241" s="223">
        <f>SUM(BK242:BK289)</f>
        <v>0</v>
      </c>
    </row>
    <row r="242" s="2" customFormat="1" ht="16.5" customHeight="1">
      <c r="A242" s="38"/>
      <c r="B242" s="39"/>
      <c r="C242" s="226" t="s">
        <v>332</v>
      </c>
      <c r="D242" s="226" t="s">
        <v>148</v>
      </c>
      <c r="E242" s="227" t="s">
        <v>586</v>
      </c>
      <c r="F242" s="228" t="s">
        <v>587</v>
      </c>
      <c r="G242" s="229" t="s">
        <v>210</v>
      </c>
      <c r="H242" s="230">
        <v>24</v>
      </c>
      <c r="I242" s="231"/>
      <c r="J242" s="232">
        <f>ROUND(I242*H242,2)</f>
        <v>0</v>
      </c>
      <c r="K242" s="228" t="s">
        <v>1</v>
      </c>
      <c r="L242" s="44"/>
      <c r="M242" s="233" t="s">
        <v>1</v>
      </c>
      <c r="N242" s="234" t="s">
        <v>42</v>
      </c>
      <c r="O242" s="91"/>
      <c r="P242" s="235">
        <f>O242*H242</f>
        <v>0</v>
      </c>
      <c r="Q242" s="235">
        <v>0.0025999999999999999</v>
      </c>
      <c r="R242" s="235">
        <f>Q242*H242</f>
        <v>0.062399999999999997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184</v>
      </c>
      <c r="AT242" s="237" t="s">
        <v>148</v>
      </c>
      <c r="AU242" s="237" t="s">
        <v>86</v>
      </c>
      <c r="AY242" s="17" t="s">
        <v>145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84</v>
      </c>
      <c r="BK242" s="238">
        <f>ROUND(I242*H242,2)</f>
        <v>0</v>
      </c>
      <c r="BL242" s="17" t="s">
        <v>184</v>
      </c>
      <c r="BM242" s="237" t="s">
        <v>588</v>
      </c>
    </row>
    <row r="243" s="2" customFormat="1">
      <c r="A243" s="38"/>
      <c r="B243" s="39"/>
      <c r="C243" s="40"/>
      <c r="D243" s="239" t="s">
        <v>154</v>
      </c>
      <c r="E243" s="40"/>
      <c r="F243" s="240" t="s">
        <v>587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154</v>
      </c>
      <c r="AU243" s="17" t="s">
        <v>86</v>
      </c>
    </row>
    <row r="244" s="14" customFormat="1">
      <c r="A244" s="14"/>
      <c r="B244" s="270"/>
      <c r="C244" s="271"/>
      <c r="D244" s="239" t="s">
        <v>212</v>
      </c>
      <c r="E244" s="272" t="s">
        <v>1</v>
      </c>
      <c r="F244" s="273" t="s">
        <v>589</v>
      </c>
      <c r="G244" s="271"/>
      <c r="H244" s="272" t="s">
        <v>1</v>
      </c>
      <c r="I244" s="274"/>
      <c r="J244" s="271"/>
      <c r="K244" s="271"/>
      <c r="L244" s="275"/>
      <c r="M244" s="276"/>
      <c r="N244" s="277"/>
      <c r="O244" s="277"/>
      <c r="P244" s="277"/>
      <c r="Q244" s="277"/>
      <c r="R244" s="277"/>
      <c r="S244" s="277"/>
      <c r="T244" s="27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9" t="s">
        <v>212</v>
      </c>
      <c r="AU244" s="279" t="s">
        <v>86</v>
      </c>
      <c r="AV244" s="14" t="s">
        <v>84</v>
      </c>
      <c r="AW244" s="14" t="s">
        <v>32</v>
      </c>
      <c r="AX244" s="14" t="s">
        <v>77</v>
      </c>
      <c r="AY244" s="279" t="s">
        <v>145</v>
      </c>
    </row>
    <row r="245" s="13" customFormat="1">
      <c r="A245" s="13"/>
      <c r="B245" s="259"/>
      <c r="C245" s="260"/>
      <c r="D245" s="239" t="s">
        <v>212</v>
      </c>
      <c r="E245" s="261" t="s">
        <v>1</v>
      </c>
      <c r="F245" s="262" t="s">
        <v>590</v>
      </c>
      <c r="G245" s="260"/>
      <c r="H245" s="263">
        <v>24</v>
      </c>
      <c r="I245" s="264"/>
      <c r="J245" s="260"/>
      <c r="K245" s="260"/>
      <c r="L245" s="265"/>
      <c r="M245" s="266"/>
      <c r="N245" s="267"/>
      <c r="O245" s="267"/>
      <c r="P245" s="267"/>
      <c r="Q245" s="267"/>
      <c r="R245" s="267"/>
      <c r="S245" s="267"/>
      <c r="T245" s="26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9" t="s">
        <v>212</v>
      </c>
      <c r="AU245" s="269" t="s">
        <v>86</v>
      </c>
      <c r="AV245" s="13" t="s">
        <v>86</v>
      </c>
      <c r="AW245" s="13" t="s">
        <v>32</v>
      </c>
      <c r="AX245" s="13" t="s">
        <v>84</v>
      </c>
      <c r="AY245" s="269" t="s">
        <v>145</v>
      </c>
    </row>
    <row r="246" s="2" customFormat="1" ht="16.5" customHeight="1">
      <c r="A246" s="38"/>
      <c r="B246" s="39"/>
      <c r="C246" s="226" t="s">
        <v>336</v>
      </c>
      <c r="D246" s="226" t="s">
        <v>148</v>
      </c>
      <c r="E246" s="227" t="s">
        <v>591</v>
      </c>
      <c r="F246" s="228" t="s">
        <v>592</v>
      </c>
      <c r="G246" s="229" t="s">
        <v>210</v>
      </c>
      <c r="H246" s="230">
        <v>24</v>
      </c>
      <c r="I246" s="231"/>
      <c r="J246" s="232">
        <f>ROUND(I246*H246,2)</f>
        <v>0</v>
      </c>
      <c r="K246" s="228" t="s">
        <v>1</v>
      </c>
      <c r="L246" s="44"/>
      <c r="M246" s="233" t="s">
        <v>1</v>
      </c>
      <c r="N246" s="234" t="s">
        <v>42</v>
      </c>
      <c r="O246" s="91"/>
      <c r="P246" s="235">
        <f>O246*H246</f>
        <v>0</v>
      </c>
      <c r="Q246" s="235">
        <v>0.0025999999999999999</v>
      </c>
      <c r="R246" s="235">
        <f>Q246*H246</f>
        <v>0.062399999999999997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184</v>
      </c>
      <c r="AT246" s="237" t="s">
        <v>148</v>
      </c>
      <c r="AU246" s="237" t="s">
        <v>86</v>
      </c>
      <c r="AY246" s="17" t="s">
        <v>145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84</v>
      </c>
      <c r="BK246" s="238">
        <f>ROUND(I246*H246,2)</f>
        <v>0</v>
      </c>
      <c r="BL246" s="17" t="s">
        <v>184</v>
      </c>
      <c r="BM246" s="237" t="s">
        <v>593</v>
      </c>
    </row>
    <row r="247" s="2" customFormat="1">
      <c r="A247" s="38"/>
      <c r="B247" s="39"/>
      <c r="C247" s="40"/>
      <c r="D247" s="239" t="s">
        <v>154</v>
      </c>
      <c r="E247" s="40"/>
      <c r="F247" s="240" t="s">
        <v>592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154</v>
      </c>
      <c r="AU247" s="17" t="s">
        <v>86</v>
      </c>
    </row>
    <row r="248" s="14" customFormat="1">
      <c r="A248" s="14"/>
      <c r="B248" s="270"/>
      <c r="C248" s="271"/>
      <c r="D248" s="239" t="s">
        <v>212</v>
      </c>
      <c r="E248" s="272" t="s">
        <v>1</v>
      </c>
      <c r="F248" s="273" t="s">
        <v>589</v>
      </c>
      <c r="G248" s="271"/>
      <c r="H248" s="272" t="s">
        <v>1</v>
      </c>
      <c r="I248" s="274"/>
      <c r="J248" s="271"/>
      <c r="K248" s="271"/>
      <c r="L248" s="275"/>
      <c r="M248" s="276"/>
      <c r="N248" s="277"/>
      <c r="O248" s="277"/>
      <c r="P248" s="277"/>
      <c r="Q248" s="277"/>
      <c r="R248" s="277"/>
      <c r="S248" s="277"/>
      <c r="T248" s="27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9" t="s">
        <v>212</v>
      </c>
      <c r="AU248" s="279" t="s">
        <v>86</v>
      </c>
      <c r="AV248" s="14" t="s">
        <v>84</v>
      </c>
      <c r="AW248" s="14" t="s">
        <v>32</v>
      </c>
      <c r="AX248" s="14" t="s">
        <v>77</v>
      </c>
      <c r="AY248" s="279" t="s">
        <v>145</v>
      </c>
    </row>
    <row r="249" s="13" customFormat="1">
      <c r="A249" s="13"/>
      <c r="B249" s="259"/>
      <c r="C249" s="260"/>
      <c r="D249" s="239" t="s">
        <v>212</v>
      </c>
      <c r="E249" s="261" t="s">
        <v>1</v>
      </c>
      <c r="F249" s="262" t="s">
        <v>590</v>
      </c>
      <c r="G249" s="260"/>
      <c r="H249" s="263">
        <v>24</v>
      </c>
      <c r="I249" s="264"/>
      <c r="J249" s="260"/>
      <c r="K249" s="260"/>
      <c r="L249" s="265"/>
      <c r="M249" s="266"/>
      <c r="N249" s="267"/>
      <c r="O249" s="267"/>
      <c r="P249" s="267"/>
      <c r="Q249" s="267"/>
      <c r="R249" s="267"/>
      <c r="S249" s="267"/>
      <c r="T249" s="26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9" t="s">
        <v>212</v>
      </c>
      <c r="AU249" s="269" t="s">
        <v>86</v>
      </c>
      <c r="AV249" s="13" t="s">
        <v>86</v>
      </c>
      <c r="AW249" s="13" t="s">
        <v>32</v>
      </c>
      <c r="AX249" s="13" t="s">
        <v>84</v>
      </c>
      <c r="AY249" s="269" t="s">
        <v>145</v>
      </c>
    </row>
    <row r="250" s="2" customFormat="1" ht="16.5" customHeight="1">
      <c r="A250" s="38"/>
      <c r="B250" s="39"/>
      <c r="C250" s="226" t="s">
        <v>340</v>
      </c>
      <c r="D250" s="226" t="s">
        <v>148</v>
      </c>
      <c r="E250" s="227" t="s">
        <v>594</v>
      </c>
      <c r="F250" s="228" t="s">
        <v>595</v>
      </c>
      <c r="G250" s="229" t="s">
        <v>210</v>
      </c>
      <c r="H250" s="230">
        <v>48</v>
      </c>
      <c r="I250" s="231"/>
      <c r="J250" s="232">
        <f>ROUND(I250*H250,2)</f>
        <v>0</v>
      </c>
      <c r="K250" s="228" t="s">
        <v>183</v>
      </c>
      <c r="L250" s="44"/>
      <c r="M250" s="233" t="s">
        <v>1</v>
      </c>
      <c r="N250" s="234" t="s">
        <v>42</v>
      </c>
      <c r="O250" s="91"/>
      <c r="P250" s="235">
        <f>O250*H250</f>
        <v>0</v>
      </c>
      <c r="Q250" s="235">
        <v>1.0000000000000001E-05</v>
      </c>
      <c r="R250" s="235">
        <f>Q250*H250</f>
        <v>0.00048000000000000007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184</v>
      </c>
      <c r="AT250" s="237" t="s">
        <v>148</v>
      </c>
      <c r="AU250" s="237" t="s">
        <v>86</v>
      </c>
      <c r="AY250" s="17" t="s">
        <v>145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84</v>
      </c>
      <c r="BK250" s="238">
        <f>ROUND(I250*H250,2)</f>
        <v>0</v>
      </c>
      <c r="BL250" s="17" t="s">
        <v>184</v>
      </c>
      <c r="BM250" s="237" t="s">
        <v>596</v>
      </c>
    </row>
    <row r="251" s="2" customFormat="1">
      <c r="A251" s="38"/>
      <c r="B251" s="39"/>
      <c r="C251" s="40"/>
      <c r="D251" s="239" t="s">
        <v>154</v>
      </c>
      <c r="E251" s="40"/>
      <c r="F251" s="240" t="s">
        <v>595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154</v>
      </c>
      <c r="AU251" s="17" t="s">
        <v>86</v>
      </c>
    </row>
    <row r="252" s="2" customFormat="1" ht="24.15" customHeight="1">
      <c r="A252" s="38"/>
      <c r="B252" s="39"/>
      <c r="C252" s="226" t="s">
        <v>344</v>
      </c>
      <c r="D252" s="226" t="s">
        <v>148</v>
      </c>
      <c r="E252" s="227" t="s">
        <v>597</v>
      </c>
      <c r="F252" s="228" t="s">
        <v>598</v>
      </c>
      <c r="G252" s="229" t="s">
        <v>242</v>
      </c>
      <c r="H252" s="230">
        <v>126</v>
      </c>
      <c r="I252" s="231"/>
      <c r="J252" s="232">
        <f>ROUND(I252*H252,2)</f>
        <v>0</v>
      </c>
      <c r="K252" s="228" t="s">
        <v>183</v>
      </c>
      <c r="L252" s="44"/>
      <c r="M252" s="233" t="s">
        <v>1</v>
      </c>
      <c r="N252" s="234" t="s">
        <v>42</v>
      </c>
      <c r="O252" s="91"/>
      <c r="P252" s="235">
        <f>O252*H252</f>
        <v>0</v>
      </c>
      <c r="Q252" s="235">
        <v>0.15540000000000001</v>
      </c>
      <c r="R252" s="235">
        <f>Q252*H252</f>
        <v>19.580400000000001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184</v>
      </c>
      <c r="AT252" s="237" t="s">
        <v>148</v>
      </c>
      <c r="AU252" s="237" t="s">
        <v>86</v>
      </c>
      <c r="AY252" s="17" t="s">
        <v>145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84</v>
      </c>
      <c r="BK252" s="238">
        <f>ROUND(I252*H252,2)</f>
        <v>0</v>
      </c>
      <c r="BL252" s="17" t="s">
        <v>184</v>
      </c>
      <c r="BM252" s="237" t="s">
        <v>599</v>
      </c>
    </row>
    <row r="253" s="2" customFormat="1">
      <c r="A253" s="38"/>
      <c r="B253" s="39"/>
      <c r="C253" s="40"/>
      <c r="D253" s="239" t="s">
        <v>154</v>
      </c>
      <c r="E253" s="40"/>
      <c r="F253" s="240" t="s">
        <v>598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154</v>
      </c>
      <c r="AU253" s="17" t="s">
        <v>86</v>
      </c>
    </row>
    <row r="254" s="2" customFormat="1">
      <c r="A254" s="38"/>
      <c r="B254" s="39"/>
      <c r="C254" s="40"/>
      <c r="D254" s="239" t="s">
        <v>186</v>
      </c>
      <c r="E254" s="40"/>
      <c r="F254" s="248" t="s">
        <v>600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186</v>
      </c>
      <c r="AU254" s="17" t="s">
        <v>86</v>
      </c>
    </row>
    <row r="255" s="13" customFormat="1">
      <c r="A255" s="13"/>
      <c r="B255" s="259"/>
      <c r="C255" s="260"/>
      <c r="D255" s="239" t="s">
        <v>212</v>
      </c>
      <c r="E255" s="261" t="s">
        <v>1</v>
      </c>
      <c r="F255" s="262" t="s">
        <v>601</v>
      </c>
      <c r="G255" s="260"/>
      <c r="H255" s="263">
        <v>126</v>
      </c>
      <c r="I255" s="264"/>
      <c r="J255" s="260"/>
      <c r="K255" s="260"/>
      <c r="L255" s="265"/>
      <c r="M255" s="266"/>
      <c r="N255" s="267"/>
      <c r="O255" s="267"/>
      <c r="P255" s="267"/>
      <c r="Q255" s="267"/>
      <c r="R255" s="267"/>
      <c r="S255" s="267"/>
      <c r="T255" s="26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9" t="s">
        <v>212</v>
      </c>
      <c r="AU255" s="269" t="s">
        <v>86</v>
      </c>
      <c r="AV255" s="13" t="s">
        <v>86</v>
      </c>
      <c r="AW255" s="13" t="s">
        <v>32</v>
      </c>
      <c r="AX255" s="13" t="s">
        <v>84</v>
      </c>
      <c r="AY255" s="269" t="s">
        <v>145</v>
      </c>
    </row>
    <row r="256" s="2" customFormat="1" ht="16.5" customHeight="1">
      <c r="A256" s="38"/>
      <c r="B256" s="39"/>
      <c r="C256" s="249" t="s">
        <v>348</v>
      </c>
      <c r="D256" s="249" t="s">
        <v>191</v>
      </c>
      <c r="E256" s="250" t="s">
        <v>602</v>
      </c>
      <c r="F256" s="251" t="s">
        <v>603</v>
      </c>
      <c r="G256" s="252" t="s">
        <v>242</v>
      </c>
      <c r="H256" s="253">
        <v>95.879999999999995</v>
      </c>
      <c r="I256" s="254"/>
      <c r="J256" s="255">
        <f>ROUND(I256*H256,2)</f>
        <v>0</v>
      </c>
      <c r="K256" s="251" t="s">
        <v>183</v>
      </c>
      <c r="L256" s="256"/>
      <c r="M256" s="257" t="s">
        <v>1</v>
      </c>
      <c r="N256" s="258" t="s">
        <v>42</v>
      </c>
      <c r="O256" s="91"/>
      <c r="P256" s="235">
        <f>O256*H256</f>
        <v>0</v>
      </c>
      <c r="Q256" s="235">
        <v>0.080000000000000002</v>
      </c>
      <c r="R256" s="235">
        <f>Q256*H256</f>
        <v>7.6703999999999999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178</v>
      </c>
      <c r="AT256" s="237" t="s">
        <v>191</v>
      </c>
      <c r="AU256" s="237" t="s">
        <v>86</v>
      </c>
      <c r="AY256" s="17" t="s">
        <v>145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84</v>
      </c>
      <c r="BK256" s="238">
        <f>ROUND(I256*H256,2)</f>
        <v>0</v>
      </c>
      <c r="BL256" s="17" t="s">
        <v>184</v>
      </c>
      <c r="BM256" s="237" t="s">
        <v>604</v>
      </c>
    </row>
    <row r="257" s="2" customFormat="1">
      <c r="A257" s="38"/>
      <c r="B257" s="39"/>
      <c r="C257" s="40"/>
      <c r="D257" s="239" t="s">
        <v>154</v>
      </c>
      <c r="E257" s="40"/>
      <c r="F257" s="240" t="s">
        <v>603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154</v>
      </c>
      <c r="AU257" s="17" t="s">
        <v>86</v>
      </c>
    </row>
    <row r="258" s="13" customFormat="1">
      <c r="A258" s="13"/>
      <c r="B258" s="259"/>
      <c r="C258" s="260"/>
      <c r="D258" s="239" t="s">
        <v>212</v>
      </c>
      <c r="E258" s="261" t="s">
        <v>1</v>
      </c>
      <c r="F258" s="262" t="s">
        <v>605</v>
      </c>
      <c r="G258" s="260"/>
      <c r="H258" s="263">
        <v>95.879999999999995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9" t="s">
        <v>212</v>
      </c>
      <c r="AU258" s="269" t="s">
        <v>86</v>
      </c>
      <c r="AV258" s="13" t="s">
        <v>86</v>
      </c>
      <c r="AW258" s="13" t="s">
        <v>32</v>
      </c>
      <c r="AX258" s="13" t="s">
        <v>84</v>
      </c>
      <c r="AY258" s="269" t="s">
        <v>145</v>
      </c>
    </row>
    <row r="259" s="2" customFormat="1" ht="16.5" customHeight="1">
      <c r="A259" s="38"/>
      <c r="B259" s="39"/>
      <c r="C259" s="249" t="s">
        <v>354</v>
      </c>
      <c r="D259" s="249" t="s">
        <v>191</v>
      </c>
      <c r="E259" s="250" t="s">
        <v>606</v>
      </c>
      <c r="F259" s="251" t="s">
        <v>607</v>
      </c>
      <c r="G259" s="252" t="s">
        <v>242</v>
      </c>
      <c r="H259" s="253">
        <v>9.1799999999999997</v>
      </c>
      <c r="I259" s="254"/>
      <c r="J259" s="255">
        <f>ROUND(I259*H259,2)</f>
        <v>0</v>
      </c>
      <c r="K259" s="251" t="s">
        <v>183</v>
      </c>
      <c r="L259" s="256"/>
      <c r="M259" s="257" t="s">
        <v>1</v>
      </c>
      <c r="N259" s="258" t="s">
        <v>42</v>
      </c>
      <c r="O259" s="91"/>
      <c r="P259" s="235">
        <f>O259*H259</f>
        <v>0</v>
      </c>
      <c r="Q259" s="235">
        <v>0.044999999999999998</v>
      </c>
      <c r="R259" s="235">
        <f>Q259*H259</f>
        <v>0.41309999999999997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178</v>
      </c>
      <c r="AT259" s="237" t="s">
        <v>191</v>
      </c>
      <c r="AU259" s="237" t="s">
        <v>86</v>
      </c>
      <c r="AY259" s="17" t="s">
        <v>145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84</v>
      </c>
      <c r="BK259" s="238">
        <f>ROUND(I259*H259,2)</f>
        <v>0</v>
      </c>
      <c r="BL259" s="17" t="s">
        <v>184</v>
      </c>
      <c r="BM259" s="237" t="s">
        <v>608</v>
      </c>
    </row>
    <row r="260" s="2" customFormat="1">
      <c r="A260" s="38"/>
      <c r="B260" s="39"/>
      <c r="C260" s="40"/>
      <c r="D260" s="239" t="s">
        <v>154</v>
      </c>
      <c r="E260" s="40"/>
      <c r="F260" s="240" t="s">
        <v>607</v>
      </c>
      <c r="G260" s="40"/>
      <c r="H260" s="40"/>
      <c r="I260" s="241"/>
      <c r="J260" s="40"/>
      <c r="K260" s="40"/>
      <c r="L260" s="44"/>
      <c r="M260" s="242"/>
      <c r="N260" s="24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154</v>
      </c>
      <c r="AU260" s="17" t="s">
        <v>86</v>
      </c>
    </row>
    <row r="261" s="13" customFormat="1">
      <c r="A261" s="13"/>
      <c r="B261" s="259"/>
      <c r="C261" s="260"/>
      <c r="D261" s="239" t="s">
        <v>212</v>
      </c>
      <c r="E261" s="261" t="s">
        <v>1</v>
      </c>
      <c r="F261" s="262" t="s">
        <v>609</v>
      </c>
      <c r="G261" s="260"/>
      <c r="H261" s="263">
        <v>9.1799999999999997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9" t="s">
        <v>212</v>
      </c>
      <c r="AU261" s="269" t="s">
        <v>86</v>
      </c>
      <c r="AV261" s="13" t="s">
        <v>86</v>
      </c>
      <c r="AW261" s="13" t="s">
        <v>32</v>
      </c>
      <c r="AX261" s="13" t="s">
        <v>84</v>
      </c>
      <c r="AY261" s="269" t="s">
        <v>145</v>
      </c>
    </row>
    <row r="262" s="2" customFormat="1" ht="16.5" customHeight="1">
      <c r="A262" s="38"/>
      <c r="B262" s="39"/>
      <c r="C262" s="249" t="s">
        <v>358</v>
      </c>
      <c r="D262" s="249" t="s">
        <v>191</v>
      </c>
      <c r="E262" s="250" t="s">
        <v>610</v>
      </c>
      <c r="F262" s="251" t="s">
        <v>611</v>
      </c>
      <c r="G262" s="252" t="s">
        <v>242</v>
      </c>
      <c r="H262" s="253">
        <v>19.379999999999999</v>
      </c>
      <c r="I262" s="254"/>
      <c r="J262" s="255">
        <f>ROUND(I262*H262,2)</f>
        <v>0</v>
      </c>
      <c r="K262" s="251" t="s">
        <v>183</v>
      </c>
      <c r="L262" s="256"/>
      <c r="M262" s="257" t="s">
        <v>1</v>
      </c>
      <c r="N262" s="258" t="s">
        <v>42</v>
      </c>
      <c r="O262" s="91"/>
      <c r="P262" s="235">
        <f>O262*H262</f>
        <v>0</v>
      </c>
      <c r="Q262" s="235">
        <v>0.048300000000000003</v>
      </c>
      <c r="R262" s="235">
        <f>Q262*H262</f>
        <v>0.93605400000000005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178</v>
      </c>
      <c r="AT262" s="237" t="s">
        <v>191</v>
      </c>
      <c r="AU262" s="237" t="s">
        <v>86</v>
      </c>
      <c r="AY262" s="17" t="s">
        <v>145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84</v>
      </c>
      <c r="BK262" s="238">
        <f>ROUND(I262*H262,2)</f>
        <v>0</v>
      </c>
      <c r="BL262" s="17" t="s">
        <v>184</v>
      </c>
      <c r="BM262" s="237" t="s">
        <v>612</v>
      </c>
    </row>
    <row r="263" s="2" customFormat="1">
      <c r="A263" s="38"/>
      <c r="B263" s="39"/>
      <c r="C263" s="40"/>
      <c r="D263" s="239" t="s">
        <v>154</v>
      </c>
      <c r="E263" s="40"/>
      <c r="F263" s="240" t="s">
        <v>611</v>
      </c>
      <c r="G263" s="40"/>
      <c r="H263" s="40"/>
      <c r="I263" s="241"/>
      <c r="J263" s="40"/>
      <c r="K263" s="40"/>
      <c r="L263" s="44"/>
      <c r="M263" s="242"/>
      <c r="N263" s="24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154</v>
      </c>
      <c r="AU263" s="17" t="s">
        <v>86</v>
      </c>
    </row>
    <row r="264" s="13" customFormat="1">
      <c r="A264" s="13"/>
      <c r="B264" s="259"/>
      <c r="C264" s="260"/>
      <c r="D264" s="239" t="s">
        <v>212</v>
      </c>
      <c r="E264" s="261" t="s">
        <v>1</v>
      </c>
      <c r="F264" s="262" t="s">
        <v>613</v>
      </c>
      <c r="G264" s="260"/>
      <c r="H264" s="263">
        <v>19.379999999999999</v>
      </c>
      <c r="I264" s="264"/>
      <c r="J264" s="260"/>
      <c r="K264" s="260"/>
      <c r="L264" s="265"/>
      <c r="M264" s="266"/>
      <c r="N264" s="267"/>
      <c r="O264" s="267"/>
      <c r="P264" s="267"/>
      <c r="Q264" s="267"/>
      <c r="R264" s="267"/>
      <c r="S264" s="267"/>
      <c r="T264" s="26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9" t="s">
        <v>212</v>
      </c>
      <c r="AU264" s="269" t="s">
        <v>86</v>
      </c>
      <c r="AV264" s="13" t="s">
        <v>86</v>
      </c>
      <c r="AW264" s="13" t="s">
        <v>32</v>
      </c>
      <c r="AX264" s="13" t="s">
        <v>84</v>
      </c>
      <c r="AY264" s="269" t="s">
        <v>145</v>
      </c>
    </row>
    <row r="265" s="2" customFormat="1" ht="16.5" customHeight="1">
      <c r="A265" s="38"/>
      <c r="B265" s="39"/>
      <c r="C265" s="249" t="s">
        <v>362</v>
      </c>
      <c r="D265" s="249" t="s">
        <v>191</v>
      </c>
      <c r="E265" s="250" t="s">
        <v>614</v>
      </c>
      <c r="F265" s="251" t="s">
        <v>615</v>
      </c>
      <c r="G265" s="252" t="s">
        <v>242</v>
      </c>
      <c r="H265" s="253">
        <v>4.0800000000000001</v>
      </c>
      <c r="I265" s="254"/>
      <c r="J265" s="255">
        <f>ROUND(I265*H265,2)</f>
        <v>0</v>
      </c>
      <c r="K265" s="251" t="s">
        <v>183</v>
      </c>
      <c r="L265" s="256"/>
      <c r="M265" s="257" t="s">
        <v>1</v>
      </c>
      <c r="N265" s="258" t="s">
        <v>42</v>
      </c>
      <c r="O265" s="91"/>
      <c r="P265" s="235">
        <f>O265*H265</f>
        <v>0</v>
      </c>
      <c r="Q265" s="235">
        <v>0.065670000000000006</v>
      </c>
      <c r="R265" s="235">
        <f>Q265*H265</f>
        <v>0.26793360000000005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178</v>
      </c>
      <c r="AT265" s="237" t="s">
        <v>191</v>
      </c>
      <c r="AU265" s="237" t="s">
        <v>86</v>
      </c>
      <c r="AY265" s="17" t="s">
        <v>145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84</v>
      </c>
      <c r="BK265" s="238">
        <f>ROUND(I265*H265,2)</f>
        <v>0</v>
      </c>
      <c r="BL265" s="17" t="s">
        <v>184</v>
      </c>
      <c r="BM265" s="237" t="s">
        <v>616</v>
      </c>
    </row>
    <row r="266" s="2" customFormat="1">
      <c r="A266" s="38"/>
      <c r="B266" s="39"/>
      <c r="C266" s="40"/>
      <c r="D266" s="239" t="s">
        <v>154</v>
      </c>
      <c r="E266" s="40"/>
      <c r="F266" s="240" t="s">
        <v>615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154</v>
      </c>
      <c r="AU266" s="17" t="s">
        <v>86</v>
      </c>
    </row>
    <row r="267" s="13" customFormat="1">
      <c r="A267" s="13"/>
      <c r="B267" s="259"/>
      <c r="C267" s="260"/>
      <c r="D267" s="239" t="s">
        <v>212</v>
      </c>
      <c r="E267" s="261" t="s">
        <v>1</v>
      </c>
      <c r="F267" s="262" t="s">
        <v>617</v>
      </c>
      <c r="G267" s="260"/>
      <c r="H267" s="263">
        <v>4.0800000000000001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9" t="s">
        <v>212</v>
      </c>
      <c r="AU267" s="269" t="s">
        <v>86</v>
      </c>
      <c r="AV267" s="13" t="s">
        <v>86</v>
      </c>
      <c r="AW267" s="13" t="s">
        <v>32</v>
      </c>
      <c r="AX267" s="13" t="s">
        <v>84</v>
      </c>
      <c r="AY267" s="269" t="s">
        <v>145</v>
      </c>
    </row>
    <row r="268" s="2" customFormat="1" ht="16.5" customHeight="1">
      <c r="A268" s="38"/>
      <c r="B268" s="39"/>
      <c r="C268" s="226" t="s">
        <v>368</v>
      </c>
      <c r="D268" s="226" t="s">
        <v>148</v>
      </c>
      <c r="E268" s="227" t="s">
        <v>618</v>
      </c>
      <c r="F268" s="228" t="s">
        <v>619</v>
      </c>
      <c r="G268" s="229" t="s">
        <v>210</v>
      </c>
      <c r="H268" s="230">
        <v>319</v>
      </c>
      <c r="I268" s="231"/>
      <c r="J268" s="232">
        <f>ROUND(I268*H268,2)</f>
        <v>0</v>
      </c>
      <c r="K268" s="228" t="s">
        <v>183</v>
      </c>
      <c r="L268" s="44"/>
      <c r="M268" s="233" t="s">
        <v>1</v>
      </c>
      <c r="N268" s="234" t="s">
        <v>42</v>
      </c>
      <c r="O268" s="91"/>
      <c r="P268" s="235">
        <f>O268*H268</f>
        <v>0</v>
      </c>
      <c r="Q268" s="235">
        <v>0.00036000000000000002</v>
      </c>
      <c r="R268" s="235">
        <f>Q268*H268</f>
        <v>0.11484000000000001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184</v>
      </c>
      <c r="AT268" s="237" t="s">
        <v>148</v>
      </c>
      <c r="AU268" s="237" t="s">
        <v>86</v>
      </c>
      <c r="AY268" s="17" t="s">
        <v>145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84</v>
      </c>
      <c r="BK268" s="238">
        <f>ROUND(I268*H268,2)</f>
        <v>0</v>
      </c>
      <c r="BL268" s="17" t="s">
        <v>184</v>
      </c>
      <c r="BM268" s="237" t="s">
        <v>620</v>
      </c>
    </row>
    <row r="269" s="2" customFormat="1">
      <c r="A269" s="38"/>
      <c r="B269" s="39"/>
      <c r="C269" s="40"/>
      <c r="D269" s="239" t="s">
        <v>154</v>
      </c>
      <c r="E269" s="40"/>
      <c r="F269" s="240" t="s">
        <v>619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154</v>
      </c>
      <c r="AU269" s="17" t="s">
        <v>86</v>
      </c>
    </row>
    <row r="270" s="14" customFormat="1">
      <c r="A270" s="14"/>
      <c r="B270" s="270"/>
      <c r="C270" s="271"/>
      <c r="D270" s="239" t="s">
        <v>212</v>
      </c>
      <c r="E270" s="272" t="s">
        <v>1</v>
      </c>
      <c r="F270" s="273" t="s">
        <v>547</v>
      </c>
      <c r="G270" s="271"/>
      <c r="H270" s="272" t="s">
        <v>1</v>
      </c>
      <c r="I270" s="274"/>
      <c r="J270" s="271"/>
      <c r="K270" s="271"/>
      <c r="L270" s="275"/>
      <c r="M270" s="276"/>
      <c r="N270" s="277"/>
      <c r="O270" s="277"/>
      <c r="P270" s="277"/>
      <c r="Q270" s="277"/>
      <c r="R270" s="277"/>
      <c r="S270" s="277"/>
      <c r="T270" s="27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9" t="s">
        <v>212</v>
      </c>
      <c r="AU270" s="279" t="s">
        <v>86</v>
      </c>
      <c r="AV270" s="14" t="s">
        <v>84</v>
      </c>
      <c r="AW270" s="14" t="s">
        <v>32</v>
      </c>
      <c r="AX270" s="14" t="s">
        <v>77</v>
      </c>
      <c r="AY270" s="279" t="s">
        <v>145</v>
      </c>
    </row>
    <row r="271" s="13" customFormat="1">
      <c r="A271" s="13"/>
      <c r="B271" s="259"/>
      <c r="C271" s="260"/>
      <c r="D271" s="239" t="s">
        <v>212</v>
      </c>
      <c r="E271" s="261" t="s">
        <v>1</v>
      </c>
      <c r="F271" s="262" t="s">
        <v>548</v>
      </c>
      <c r="G271" s="260"/>
      <c r="H271" s="263">
        <v>319</v>
      </c>
      <c r="I271" s="264"/>
      <c r="J271" s="260"/>
      <c r="K271" s="260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212</v>
      </c>
      <c r="AU271" s="269" t="s">
        <v>86</v>
      </c>
      <c r="AV271" s="13" t="s">
        <v>86</v>
      </c>
      <c r="AW271" s="13" t="s">
        <v>32</v>
      </c>
      <c r="AX271" s="13" t="s">
        <v>84</v>
      </c>
      <c r="AY271" s="269" t="s">
        <v>145</v>
      </c>
    </row>
    <row r="272" s="2" customFormat="1" ht="16.5" customHeight="1">
      <c r="A272" s="38"/>
      <c r="B272" s="39"/>
      <c r="C272" s="226" t="s">
        <v>372</v>
      </c>
      <c r="D272" s="226" t="s">
        <v>148</v>
      </c>
      <c r="E272" s="227" t="s">
        <v>621</v>
      </c>
      <c r="F272" s="228" t="s">
        <v>622</v>
      </c>
      <c r="G272" s="229" t="s">
        <v>210</v>
      </c>
      <c r="H272" s="230">
        <v>319</v>
      </c>
      <c r="I272" s="231"/>
      <c r="J272" s="232">
        <f>ROUND(I272*H272,2)</f>
        <v>0</v>
      </c>
      <c r="K272" s="228" t="s">
        <v>1</v>
      </c>
      <c r="L272" s="44"/>
      <c r="M272" s="233" t="s">
        <v>1</v>
      </c>
      <c r="N272" s="234" t="s">
        <v>42</v>
      </c>
      <c r="O272" s="91"/>
      <c r="P272" s="235">
        <f>O272*H272</f>
        <v>0</v>
      </c>
      <c r="Q272" s="235">
        <v>0.00013750000000000001</v>
      </c>
      <c r="R272" s="235">
        <f>Q272*H272</f>
        <v>0.043862500000000006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184</v>
      </c>
      <c r="AT272" s="237" t="s">
        <v>148</v>
      </c>
      <c r="AU272" s="237" t="s">
        <v>86</v>
      </c>
      <c r="AY272" s="17" t="s">
        <v>145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84</v>
      </c>
      <c r="BK272" s="238">
        <f>ROUND(I272*H272,2)</f>
        <v>0</v>
      </c>
      <c r="BL272" s="17" t="s">
        <v>184</v>
      </c>
      <c r="BM272" s="237" t="s">
        <v>623</v>
      </c>
    </row>
    <row r="273" s="2" customFormat="1">
      <c r="A273" s="38"/>
      <c r="B273" s="39"/>
      <c r="C273" s="40"/>
      <c r="D273" s="239" t="s">
        <v>154</v>
      </c>
      <c r="E273" s="40"/>
      <c r="F273" s="240" t="s">
        <v>622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154</v>
      </c>
      <c r="AU273" s="17" t="s">
        <v>86</v>
      </c>
    </row>
    <row r="274" s="14" customFormat="1">
      <c r="A274" s="14"/>
      <c r="B274" s="270"/>
      <c r="C274" s="271"/>
      <c r="D274" s="239" t="s">
        <v>212</v>
      </c>
      <c r="E274" s="272" t="s">
        <v>1</v>
      </c>
      <c r="F274" s="273" t="s">
        <v>528</v>
      </c>
      <c r="G274" s="271"/>
      <c r="H274" s="272" t="s">
        <v>1</v>
      </c>
      <c r="I274" s="274"/>
      <c r="J274" s="271"/>
      <c r="K274" s="271"/>
      <c r="L274" s="275"/>
      <c r="M274" s="276"/>
      <c r="N274" s="277"/>
      <c r="O274" s="277"/>
      <c r="P274" s="277"/>
      <c r="Q274" s="277"/>
      <c r="R274" s="277"/>
      <c r="S274" s="277"/>
      <c r="T274" s="27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9" t="s">
        <v>212</v>
      </c>
      <c r="AU274" s="279" t="s">
        <v>86</v>
      </c>
      <c r="AV274" s="14" t="s">
        <v>84</v>
      </c>
      <c r="AW274" s="14" t="s">
        <v>32</v>
      </c>
      <c r="AX274" s="14" t="s">
        <v>77</v>
      </c>
      <c r="AY274" s="279" t="s">
        <v>145</v>
      </c>
    </row>
    <row r="275" s="13" customFormat="1">
      <c r="A275" s="13"/>
      <c r="B275" s="259"/>
      <c r="C275" s="260"/>
      <c r="D275" s="239" t="s">
        <v>212</v>
      </c>
      <c r="E275" s="261" t="s">
        <v>1</v>
      </c>
      <c r="F275" s="262" t="s">
        <v>529</v>
      </c>
      <c r="G275" s="260"/>
      <c r="H275" s="263">
        <v>205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9" t="s">
        <v>212</v>
      </c>
      <c r="AU275" s="269" t="s">
        <v>86</v>
      </c>
      <c r="AV275" s="13" t="s">
        <v>86</v>
      </c>
      <c r="AW275" s="13" t="s">
        <v>32</v>
      </c>
      <c r="AX275" s="13" t="s">
        <v>77</v>
      </c>
      <c r="AY275" s="269" t="s">
        <v>145</v>
      </c>
    </row>
    <row r="276" s="14" customFormat="1">
      <c r="A276" s="14"/>
      <c r="B276" s="270"/>
      <c r="C276" s="271"/>
      <c r="D276" s="239" t="s">
        <v>212</v>
      </c>
      <c r="E276" s="272" t="s">
        <v>1</v>
      </c>
      <c r="F276" s="273" t="s">
        <v>530</v>
      </c>
      <c r="G276" s="271"/>
      <c r="H276" s="272" t="s">
        <v>1</v>
      </c>
      <c r="I276" s="274"/>
      <c r="J276" s="271"/>
      <c r="K276" s="271"/>
      <c r="L276" s="275"/>
      <c r="M276" s="276"/>
      <c r="N276" s="277"/>
      <c r="O276" s="277"/>
      <c r="P276" s="277"/>
      <c r="Q276" s="277"/>
      <c r="R276" s="277"/>
      <c r="S276" s="277"/>
      <c r="T276" s="27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9" t="s">
        <v>212</v>
      </c>
      <c r="AU276" s="279" t="s">
        <v>86</v>
      </c>
      <c r="AV276" s="14" t="s">
        <v>84</v>
      </c>
      <c r="AW276" s="14" t="s">
        <v>32</v>
      </c>
      <c r="AX276" s="14" t="s">
        <v>77</v>
      </c>
      <c r="AY276" s="279" t="s">
        <v>145</v>
      </c>
    </row>
    <row r="277" s="13" customFormat="1">
      <c r="A277" s="13"/>
      <c r="B277" s="259"/>
      <c r="C277" s="260"/>
      <c r="D277" s="239" t="s">
        <v>212</v>
      </c>
      <c r="E277" s="261" t="s">
        <v>1</v>
      </c>
      <c r="F277" s="262" t="s">
        <v>531</v>
      </c>
      <c r="G277" s="260"/>
      <c r="H277" s="263">
        <v>114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9" t="s">
        <v>212</v>
      </c>
      <c r="AU277" s="269" t="s">
        <v>86</v>
      </c>
      <c r="AV277" s="13" t="s">
        <v>86</v>
      </c>
      <c r="AW277" s="13" t="s">
        <v>32</v>
      </c>
      <c r="AX277" s="13" t="s">
        <v>77</v>
      </c>
      <c r="AY277" s="269" t="s">
        <v>145</v>
      </c>
    </row>
    <row r="278" s="15" customFormat="1">
      <c r="A278" s="15"/>
      <c r="B278" s="280"/>
      <c r="C278" s="281"/>
      <c r="D278" s="239" t="s">
        <v>212</v>
      </c>
      <c r="E278" s="282" t="s">
        <v>1</v>
      </c>
      <c r="F278" s="283" t="s">
        <v>532</v>
      </c>
      <c r="G278" s="281"/>
      <c r="H278" s="284">
        <v>319</v>
      </c>
      <c r="I278" s="285"/>
      <c r="J278" s="281"/>
      <c r="K278" s="281"/>
      <c r="L278" s="286"/>
      <c r="M278" s="287"/>
      <c r="N278" s="288"/>
      <c r="O278" s="288"/>
      <c r="P278" s="288"/>
      <c r="Q278" s="288"/>
      <c r="R278" s="288"/>
      <c r="S278" s="288"/>
      <c r="T278" s="28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90" t="s">
        <v>212</v>
      </c>
      <c r="AU278" s="290" t="s">
        <v>86</v>
      </c>
      <c r="AV278" s="15" t="s">
        <v>184</v>
      </c>
      <c r="AW278" s="15" t="s">
        <v>32</v>
      </c>
      <c r="AX278" s="15" t="s">
        <v>84</v>
      </c>
      <c r="AY278" s="290" t="s">
        <v>145</v>
      </c>
    </row>
    <row r="279" s="2" customFormat="1" ht="16.5" customHeight="1">
      <c r="A279" s="38"/>
      <c r="B279" s="39"/>
      <c r="C279" s="249" t="s">
        <v>376</v>
      </c>
      <c r="D279" s="249" t="s">
        <v>191</v>
      </c>
      <c r="E279" s="250" t="s">
        <v>624</v>
      </c>
      <c r="F279" s="251" t="s">
        <v>625</v>
      </c>
      <c r="G279" s="252" t="s">
        <v>210</v>
      </c>
      <c r="H279" s="253">
        <v>350.89999999999998</v>
      </c>
      <c r="I279" s="254"/>
      <c r="J279" s="255">
        <f>ROUND(I279*H279,2)</f>
        <v>0</v>
      </c>
      <c r="K279" s="251" t="s">
        <v>183</v>
      </c>
      <c r="L279" s="256"/>
      <c r="M279" s="257" t="s">
        <v>1</v>
      </c>
      <c r="N279" s="258" t="s">
        <v>42</v>
      </c>
      <c r="O279" s="91"/>
      <c r="P279" s="235">
        <f>O279*H279</f>
        <v>0</v>
      </c>
      <c r="Q279" s="235">
        <v>6.9999999999999994E-05</v>
      </c>
      <c r="R279" s="235">
        <f>Q279*H279</f>
        <v>0.024562999999999995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178</v>
      </c>
      <c r="AT279" s="237" t="s">
        <v>191</v>
      </c>
      <c r="AU279" s="237" t="s">
        <v>86</v>
      </c>
      <c r="AY279" s="17" t="s">
        <v>145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84</v>
      </c>
      <c r="BK279" s="238">
        <f>ROUND(I279*H279,2)</f>
        <v>0</v>
      </c>
      <c r="BL279" s="17" t="s">
        <v>184</v>
      </c>
      <c r="BM279" s="237" t="s">
        <v>626</v>
      </c>
    </row>
    <row r="280" s="2" customFormat="1">
      <c r="A280" s="38"/>
      <c r="B280" s="39"/>
      <c r="C280" s="40"/>
      <c r="D280" s="239" t="s">
        <v>154</v>
      </c>
      <c r="E280" s="40"/>
      <c r="F280" s="240" t="s">
        <v>625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154</v>
      </c>
      <c r="AU280" s="17" t="s">
        <v>86</v>
      </c>
    </row>
    <row r="281" s="13" customFormat="1">
      <c r="A281" s="13"/>
      <c r="B281" s="259"/>
      <c r="C281" s="260"/>
      <c r="D281" s="239" t="s">
        <v>212</v>
      </c>
      <c r="E281" s="261" t="s">
        <v>1</v>
      </c>
      <c r="F281" s="262" t="s">
        <v>627</v>
      </c>
      <c r="G281" s="260"/>
      <c r="H281" s="263">
        <v>350.89999999999998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9" t="s">
        <v>212</v>
      </c>
      <c r="AU281" s="269" t="s">
        <v>86</v>
      </c>
      <c r="AV281" s="13" t="s">
        <v>86</v>
      </c>
      <c r="AW281" s="13" t="s">
        <v>32</v>
      </c>
      <c r="AX281" s="13" t="s">
        <v>84</v>
      </c>
      <c r="AY281" s="269" t="s">
        <v>145</v>
      </c>
    </row>
    <row r="282" s="2" customFormat="1" ht="33" customHeight="1">
      <c r="A282" s="38"/>
      <c r="B282" s="39"/>
      <c r="C282" s="226" t="s">
        <v>380</v>
      </c>
      <c r="D282" s="226" t="s">
        <v>148</v>
      </c>
      <c r="E282" s="227" t="s">
        <v>628</v>
      </c>
      <c r="F282" s="228" t="s">
        <v>629</v>
      </c>
      <c r="G282" s="229" t="s">
        <v>242</v>
      </c>
      <c r="H282" s="230">
        <v>11</v>
      </c>
      <c r="I282" s="231"/>
      <c r="J282" s="232">
        <f>ROUND(I282*H282,2)</f>
        <v>0</v>
      </c>
      <c r="K282" s="228" t="s">
        <v>183</v>
      </c>
      <c r="L282" s="44"/>
      <c r="M282" s="233" t="s">
        <v>1</v>
      </c>
      <c r="N282" s="234" t="s">
        <v>42</v>
      </c>
      <c r="O282" s="91"/>
      <c r="P282" s="235">
        <f>O282*H282</f>
        <v>0</v>
      </c>
      <c r="Q282" s="235">
        <v>0.00060999999999999997</v>
      </c>
      <c r="R282" s="235">
        <f>Q282*H282</f>
        <v>0.0067099999999999998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184</v>
      </c>
      <c r="AT282" s="237" t="s">
        <v>148</v>
      </c>
      <c r="AU282" s="237" t="s">
        <v>86</v>
      </c>
      <c r="AY282" s="17" t="s">
        <v>145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84</v>
      </c>
      <c r="BK282" s="238">
        <f>ROUND(I282*H282,2)</f>
        <v>0</v>
      </c>
      <c r="BL282" s="17" t="s">
        <v>184</v>
      </c>
      <c r="BM282" s="237" t="s">
        <v>630</v>
      </c>
    </row>
    <row r="283" s="2" customFormat="1">
      <c r="A283" s="38"/>
      <c r="B283" s="39"/>
      <c r="C283" s="40"/>
      <c r="D283" s="239" t="s">
        <v>154</v>
      </c>
      <c r="E283" s="40"/>
      <c r="F283" s="240" t="s">
        <v>629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154</v>
      </c>
      <c r="AU283" s="17" t="s">
        <v>86</v>
      </c>
    </row>
    <row r="284" s="2" customFormat="1" ht="33" customHeight="1">
      <c r="A284" s="38"/>
      <c r="B284" s="39"/>
      <c r="C284" s="226" t="s">
        <v>384</v>
      </c>
      <c r="D284" s="226" t="s">
        <v>148</v>
      </c>
      <c r="E284" s="227" t="s">
        <v>631</v>
      </c>
      <c r="F284" s="228" t="s">
        <v>632</v>
      </c>
      <c r="G284" s="229" t="s">
        <v>242</v>
      </c>
      <c r="H284" s="230">
        <v>4</v>
      </c>
      <c r="I284" s="231"/>
      <c r="J284" s="232">
        <f>ROUND(I284*H284,2)</f>
        <v>0</v>
      </c>
      <c r="K284" s="228" t="s">
        <v>183</v>
      </c>
      <c r="L284" s="44"/>
      <c r="M284" s="233" t="s">
        <v>1</v>
      </c>
      <c r="N284" s="234" t="s">
        <v>42</v>
      </c>
      <c r="O284" s="91"/>
      <c r="P284" s="235">
        <f>O284*H284</f>
        <v>0</v>
      </c>
      <c r="Q284" s="235">
        <v>0.14760999999999999</v>
      </c>
      <c r="R284" s="235">
        <f>Q284*H284</f>
        <v>0.59043999999999996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184</v>
      </c>
      <c r="AT284" s="237" t="s">
        <v>148</v>
      </c>
      <c r="AU284" s="237" t="s">
        <v>86</v>
      </c>
      <c r="AY284" s="17" t="s">
        <v>145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84</v>
      </c>
      <c r="BK284" s="238">
        <f>ROUND(I284*H284,2)</f>
        <v>0</v>
      </c>
      <c r="BL284" s="17" t="s">
        <v>184</v>
      </c>
      <c r="BM284" s="237" t="s">
        <v>633</v>
      </c>
    </row>
    <row r="285" s="2" customFormat="1">
      <c r="A285" s="38"/>
      <c r="B285" s="39"/>
      <c r="C285" s="40"/>
      <c r="D285" s="239" t="s">
        <v>154</v>
      </c>
      <c r="E285" s="40"/>
      <c r="F285" s="240" t="s">
        <v>632</v>
      </c>
      <c r="G285" s="40"/>
      <c r="H285" s="40"/>
      <c r="I285" s="241"/>
      <c r="J285" s="40"/>
      <c r="K285" s="40"/>
      <c r="L285" s="44"/>
      <c r="M285" s="242"/>
      <c r="N285" s="24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154</v>
      </c>
      <c r="AU285" s="17" t="s">
        <v>86</v>
      </c>
    </row>
    <row r="286" s="2" customFormat="1" ht="16.5" customHeight="1">
      <c r="A286" s="38"/>
      <c r="B286" s="39"/>
      <c r="C286" s="249" t="s">
        <v>388</v>
      </c>
      <c r="D286" s="249" t="s">
        <v>191</v>
      </c>
      <c r="E286" s="250" t="s">
        <v>634</v>
      </c>
      <c r="F286" s="251" t="s">
        <v>635</v>
      </c>
      <c r="G286" s="252" t="s">
        <v>242</v>
      </c>
      <c r="H286" s="253">
        <v>4</v>
      </c>
      <c r="I286" s="254"/>
      <c r="J286" s="255">
        <f>ROUND(I286*H286,2)</f>
        <v>0</v>
      </c>
      <c r="K286" s="251" t="s">
        <v>1</v>
      </c>
      <c r="L286" s="256"/>
      <c r="M286" s="257" t="s">
        <v>1</v>
      </c>
      <c r="N286" s="258" t="s">
        <v>42</v>
      </c>
      <c r="O286" s="91"/>
      <c r="P286" s="235">
        <f>O286*H286</f>
        <v>0</v>
      </c>
      <c r="Q286" s="235">
        <v>0.1128</v>
      </c>
      <c r="R286" s="235">
        <f>Q286*H286</f>
        <v>0.45119999999999999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178</v>
      </c>
      <c r="AT286" s="237" t="s">
        <v>191</v>
      </c>
      <c r="AU286" s="237" t="s">
        <v>86</v>
      </c>
      <c r="AY286" s="17" t="s">
        <v>145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84</v>
      </c>
      <c r="BK286" s="238">
        <f>ROUND(I286*H286,2)</f>
        <v>0</v>
      </c>
      <c r="BL286" s="17" t="s">
        <v>184</v>
      </c>
      <c r="BM286" s="237" t="s">
        <v>636</v>
      </c>
    </row>
    <row r="287" s="2" customFormat="1">
      <c r="A287" s="38"/>
      <c r="B287" s="39"/>
      <c r="C287" s="40"/>
      <c r="D287" s="239" t="s">
        <v>154</v>
      </c>
      <c r="E287" s="40"/>
      <c r="F287" s="240" t="s">
        <v>635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154</v>
      </c>
      <c r="AU287" s="17" t="s">
        <v>86</v>
      </c>
    </row>
    <row r="288" s="2" customFormat="1" ht="33" customHeight="1">
      <c r="A288" s="38"/>
      <c r="B288" s="39"/>
      <c r="C288" s="226" t="s">
        <v>392</v>
      </c>
      <c r="D288" s="226" t="s">
        <v>148</v>
      </c>
      <c r="E288" s="227" t="s">
        <v>637</v>
      </c>
      <c r="F288" s="228" t="s">
        <v>638</v>
      </c>
      <c r="G288" s="229" t="s">
        <v>210</v>
      </c>
      <c r="H288" s="230">
        <v>118.5</v>
      </c>
      <c r="I288" s="231"/>
      <c r="J288" s="232">
        <f>ROUND(I288*H288,2)</f>
        <v>0</v>
      </c>
      <c r="K288" s="228" t="s">
        <v>183</v>
      </c>
      <c r="L288" s="44"/>
      <c r="M288" s="233" t="s">
        <v>1</v>
      </c>
      <c r="N288" s="234" t="s">
        <v>42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184</v>
      </c>
      <c r="AT288" s="237" t="s">
        <v>148</v>
      </c>
      <c r="AU288" s="237" t="s">
        <v>86</v>
      </c>
      <c r="AY288" s="17" t="s">
        <v>145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84</v>
      </c>
      <c r="BK288" s="238">
        <f>ROUND(I288*H288,2)</f>
        <v>0</v>
      </c>
      <c r="BL288" s="17" t="s">
        <v>184</v>
      </c>
      <c r="BM288" s="237" t="s">
        <v>639</v>
      </c>
    </row>
    <row r="289" s="2" customFormat="1">
      <c r="A289" s="38"/>
      <c r="B289" s="39"/>
      <c r="C289" s="40"/>
      <c r="D289" s="239" t="s">
        <v>154</v>
      </c>
      <c r="E289" s="40"/>
      <c r="F289" s="240" t="s">
        <v>638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154</v>
      </c>
      <c r="AU289" s="17" t="s">
        <v>86</v>
      </c>
    </row>
    <row r="290" s="12" customFormat="1" ht="22.8" customHeight="1">
      <c r="A290" s="12"/>
      <c r="B290" s="210"/>
      <c r="C290" s="211"/>
      <c r="D290" s="212" t="s">
        <v>76</v>
      </c>
      <c r="E290" s="224" t="s">
        <v>640</v>
      </c>
      <c r="F290" s="224" t="s">
        <v>641</v>
      </c>
      <c r="G290" s="211"/>
      <c r="H290" s="211"/>
      <c r="I290" s="214"/>
      <c r="J290" s="225">
        <f>BK290</f>
        <v>0</v>
      </c>
      <c r="K290" s="211"/>
      <c r="L290" s="216"/>
      <c r="M290" s="217"/>
      <c r="N290" s="218"/>
      <c r="O290" s="218"/>
      <c r="P290" s="219">
        <f>SUM(P291:P308)</f>
        <v>0</v>
      </c>
      <c r="Q290" s="218"/>
      <c r="R290" s="219">
        <f>SUM(R291:R308)</f>
        <v>0</v>
      </c>
      <c r="S290" s="218"/>
      <c r="T290" s="220">
        <f>SUM(T291:T308)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1" t="s">
        <v>84</v>
      </c>
      <c r="AT290" s="222" t="s">
        <v>76</v>
      </c>
      <c r="AU290" s="222" t="s">
        <v>84</v>
      </c>
      <c r="AY290" s="221" t="s">
        <v>145</v>
      </c>
      <c r="BK290" s="223">
        <f>SUM(BK291:BK308)</f>
        <v>0</v>
      </c>
    </row>
    <row r="291" s="2" customFormat="1" ht="16.5" customHeight="1">
      <c r="A291" s="38"/>
      <c r="B291" s="39"/>
      <c r="C291" s="226" t="s">
        <v>396</v>
      </c>
      <c r="D291" s="226" t="s">
        <v>148</v>
      </c>
      <c r="E291" s="227" t="s">
        <v>642</v>
      </c>
      <c r="F291" s="228" t="s">
        <v>643</v>
      </c>
      <c r="G291" s="229" t="s">
        <v>218</v>
      </c>
      <c r="H291" s="230">
        <v>44.659999999999997</v>
      </c>
      <c r="I291" s="231"/>
      <c r="J291" s="232">
        <f>ROUND(I291*H291,2)</f>
        <v>0</v>
      </c>
      <c r="K291" s="228" t="s">
        <v>183</v>
      </c>
      <c r="L291" s="44"/>
      <c r="M291" s="233" t="s">
        <v>1</v>
      </c>
      <c r="N291" s="234" t="s">
        <v>42</v>
      </c>
      <c r="O291" s="91"/>
      <c r="P291" s="235">
        <f>O291*H291</f>
        <v>0</v>
      </c>
      <c r="Q291" s="235">
        <v>0</v>
      </c>
      <c r="R291" s="235">
        <f>Q291*H291</f>
        <v>0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184</v>
      </c>
      <c r="AT291" s="237" t="s">
        <v>148</v>
      </c>
      <c r="AU291" s="237" t="s">
        <v>86</v>
      </c>
      <c r="AY291" s="17" t="s">
        <v>145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84</v>
      </c>
      <c r="BK291" s="238">
        <f>ROUND(I291*H291,2)</f>
        <v>0</v>
      </c>
      <c r="BL291" s="17" t="s">
        <v>184</v>
      </c>
      <c r="BM291" s="237" t="s">
        <v>644</v>
      </c>
    </row>
    <row r="292" s="2" customFormat="1">
      <c r="A292" s="38"/>
      <c r="B292" s="39"/>
      <c r="C292" s="40"/>
      <c r="D292" s="239" t="s">
        <v>154</v>
      </c>
      <c r="E292" s="40"/>
      <c r="F292" s="240" t="s">
        <v>645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154</v>
      </c>
      <c r="AU292" s="17" t="s">
        <v>86</v>
      </c>
    </row>
    <row r="293" s="2" customFormat="1" ht="16.5" customHeight="1">
      <c r="A293" s="38"/>
      <c r="B293" s="39"/>
      <c r="C293" s="226" t="s">
        <v>400</v>
      </c>
      <c r="D293" s="226" t="s">
        <v>148</v>
      </c>
      <c r="E293" s="227" t="s">
        <v>646</v>
      </c>
      <c r="F293" s="228" t="s">
        <v>647</v>
      </c>
      <c r="G293" s="229" t="s">
        <v>218</v>
      </c>
      <c r="H293" s="230">
        <v>401.94</v>
      </c>
      <c r="I293" s="231"/>
      <c r="J293" s="232">
        <f>ROUND(I293*H293,2)</f>
        <v>0</v>
      </c>
      <c r="K293" s="228" t="s">
        <v>183</v>
      </c>
      <c r="L293" s="44"/>
      <c r="M293" s="233" t="s">
        <v>1</v>
      </c>
      <c r="N293" s="234" t="s">
        <v>42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184</v>
      </c>
      <c r="AT293" s="237" t="s">
        <v>148</v>
      </c>
      <c r="AU293" s="237" t="s">
        <v>86</v>
      </c>
      <c r="AY293" s="17" t="s">
        <v>145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84</v>
      </c>
      <c r="BK293" s="238">
        <f>ROUND(I293*H293,2)</f>
        <v>0</v>
      </c>
      <c r="BL293" s="17" t="s">
        <v>184</v>
      </c>
      <c r="BM293" s="237" t="s">
        <v>648</v>
      </c>
    </row>
    <row r="294" s="2" customFormat="1">
      <c r="A294" s="38"/>
      <c r="B294" s="39"/>
      <c r="C294" s="40"/>
      <c r="D294" s="239" t="s">
        <v>154</v>
      </c>
      <c r="E294" s="40"/>
      <c r="F294" s="240" t="s">
        <v>649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154</v>
      </c>
      <c r="AU294" s="17" t="s">
        <v>86</v>
      </c>
    </row>
    <row r="295" s="13" customFormat="1">
      <c r="A295" s="13"/>
      <c r="B295" s="259"/>
      <c r="C295" s="260"/>
      <c r="D295" s="239" t="s">
        <v>212</v>
      </c>
      <c r="E295" s="261" t="s">
        <v>1</v>
      </c>
      <c r="F295" s="262" t="s">
        <v>650</v>
      </c>
      <c r="G295" s="260"/>
      <c r="H295" s="263">
        <v>401.94</v>
      </c>
      <c r="I295" s="264"/>
      <c r="J295" s="260"/>
      <c r="K295" s="260"/>
      <c r="L295" s="265"/>
      <c r="M295" s="266"/>
      <c r="N295" s="267"/>
      <c r="O295" s="267"/>
      <c r="P295" s="267"/>
      <c r="Q295" s="267"/>
      <c r="R295" s="267"/>
      <c r="S295" s="267"/>
      <c r="T295" s="26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9" t="s">
        <v>212</v>
      </c>
      <c r="AU295" s="269" t="s">
        <v>86</v>
      </c>
      <c r="AV295" s="13" t="s">
        <v>86</v>
      </c>
      <c r="AW295" s="13" t="s">
        <v>32</v>
      </c>
      <c r="AX295" s="13" t="s">
        <v>84</v>
      </c>
      <c r="AY295" s="269" t="s">
        <v>145</v>
      </c>
    </row>
    <row r="296" s="2" customFormat="1" ht="24.15" customHeight="1">
      <c r="A296" s="38"/>
      <c r="B296" s="39"/>
      <c r="C296" s="226" t="s">
        <v>404</v>
      </c>
      <c r="D296" s="226" t="s">
        <v>148</v>
      </c>
      <c r="E296" s="227" t="s">
        <v>651</v>
      </c>
      <c r="F296" s="228" t="s">
        <v>652</v>
      </c>
      <c r="G296" s="229" t="s">
        <v>218</v>
      </c>
      <c r="H296" s="230">
        <v>56.109999999999999</v>
      </c>
      <c r="I296" s="231"/>
      <c r="J296" s="232">
        <f>ROUND(I296*H296,2)</f>
        <v>0</v>
      </c>
      <c r="K296" s="228" t="s">
        <v>183</v>
      </c>
      <c r="L296" s="44"/>
      <c r="M296" s="233" t="s">
        <v>1</v>
      </c>
      <c r="N296" s="234" t="s">
        <v>42</v>
      </c>
      <c r="O296" s="91"/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184</v>
      </c>
      <c r="AT296" s="237" t="s">
        <v>148</v>
      </c>
      <c r="AU296" s="237" t="s">
        <v>86</v>
      </c>
      <c r="AY296" s="17" t="s">
        <v>145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84</v>
      </c>
      <c r="BK296" s="238">
        <f>ROUND(I296*H296,2)</f>
        <v>0</v>
      </c>
      <c r="BL296" s="17" t="s">
        <v>184</v>
      </c>
      <c r="BM296" s="237" t="s">
        <v>653</v>
      </c>
    </row>
    <row r="297" s="2" customFormat="1">
      <c r="A297" s="38"/>
      <c r="B297" s="39"/>
      <c r="C297" s="40"/>
      <c r="D297" s="239" t="s">
        <v>154</v>
      </c>
      <c r="E297" s="40"/>
      <c r="F297" s="240" t="s">
        <v>652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154</v>
      </c>
      <c r="AU297" s="17" t="s">
        <v>86</v>
      </c>
    </row>
    <row r="298" s="13" customFormat="1">
      <c r="A298" s="13"/>
      <c r="B298" s="259"/>
      <c r="C298" s="260"/>
      <c r="D298" s="239" t="s">
        <v>212</v>
      </c>
      <c r="E298" s="261" t="s">
        <v>1</v>
      </c>
      <c r="F298" s="262" t="s">
        <v>654</v>
      </c>
      <c r="G298" s="260"/>
      <c r="H298" s="263">
        <v>56.109999999999999</v>
      </c>
      <c r="I298" s="264"/>
      <c r="J298" s="260"/>
      <c r="K298" s="260"/>
      <c r="L298" s="265"/>
      <c r="M298" s="266"/>
      <c r="N298" s="267"/>
      <c r="O298" s="267"/>
      <c r="P298" s="267"/>
      <c r="Q298" s="267"/>
      <c r="R298" s="267"/>
      <c r="S298" s="267"/>
      <c r="T298" s="26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9" t="s">
        <v>212</v>
      </c>
      <c r="AU298" s="269" t="s">
        <v>86</v>
      </c>
      <c r="AV298" s="13" t="s">
        <v>86</v>
      </c>
      <c r="AW298" s="13" t="s">
        <v>32</v>
      </c>
      <c r="AX298" s="13" t="s">
        <v>84</v>
      </c>
      <c r="AY298" s="269" t="s">
        <v>145</v>
      </c>
    </row>
    <row r="299" s="2" customFormat="1" ht="24.15" customHeight="1">
      <c r="A299" s="38"/>
      <c r="B299" s="39"/>
      <c r="C299" s="226" t="s">
        <v>408</v>
      </c>
      <c r="D299" s="226" t="s">
        <v>148</v>
      </c>
      <c r="E299" s="227" t="s">
        <v>655</v>
      </c>
      <c r="F299" s="228" t="s">
        <v>656</v>
      </c>
      <c r="G299" s="229" t="s">
        <v>218</v>
      </c>
      <c r="H299" s="230">
        <v>504.99000000000001</v>
      </c>
      <c r="I299" s="231"/>
      <c r="J299" s="232">
        <f>ROUND(I299*H299,2)</f>
        <v>0</v>
      </c>
      <c r="K299" s="228" t="s">
        <v>183</v>
      </c>
      <c r="L299" s="44"/>
      <c r="M299" s="233" t="s">
        <v>1</v>
      </c>
      <c r="N299" s="234" t="s">
        <v>42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184</v>
      </c>
      <c r="AT299" s="237" t="s">
        <v>148</v>
      </c>
      <c r="AU299" s="237" t="s">
        <v>86</v>
      </c>
      <c r="AY299" s="17" t="s">
        <v>145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84</v>
      </c>
      <c r="BK299" s="238">
        <f>ROUND(I299*H299,2)</f>
        <v>0</v>
      </c>
      <c r="BL299" s="17" t="s">
        <v>184</v>
      </c>
      <c r="BM299" s="237" t="s">
        <v>657</v>
      </c>
    </row>
    <row r="300" s="2" customFormat="1">
      <c r="A300" s="38"/>
      <c r="B300" s="39"/>
      <c r="C300" s="40"/>
      <c r="D300" s="239" t="s">
        <v>154</v>
      </c>
      <c r="E300" s="40"/>
      <c r="F300" s="240" t="s">
        <v>656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154</v>
      </c>
      <c r="AU300" s="17" t="s">
        <v>86</v>
      </c>
    </row>
    <row r="301" s="2" customFormat="1">
      <c r="A301" s="38"/>
      <c r="B301" s="39"/>
      <c r="C301" s="40"/>
      <c r="D301" s="239" t="s">
        <v>186</v>
      </c>
      <c r="E301" s="40"/>
      <c r="F301" s="248" t="s">
        <v>658</v>
      </c>
      <c r="G301" s="40"/>
      <c r="H301" s="40"/>
      <c r="I301" s="241"/>
      <c r="J301" s="40"/>
      <c r="K301" s="40"/>
      <c r="L301" s="44"/>
      <c r="M301" s="242"/>
      <c r="N301" s="24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186</v>
      </c>
      <c r="AU301" s="17" t="s">
        <v>86</v>
      </c>
    </row>
    <row r="302" s="13" customFormat="1">
      <c r="A302" s="13"/>
      <c r="B302" s="259"/>
      <c r="C302" s="260"/>
      <c r="D302" s="239" t="s">
        <v>212</v>
      </c>
      <c r="E302" s="261" t="s">
        <v>1</v>
      </c>
      <c r="F302" s="262" t="s">
        <v>659</v>
      </c>
      <c r="G302" s="260"/>
      <c r="H302" s="263">
        <v>504.99000000000001</v>
      </c>
      <c r="I302" s="264"/>
      <c r="J302" s="260"/>
      <c r="K302" s="260"/>
      <c r="L302" s="265"/>
      <c r="M302" s="266"/>
      <c r="N302" s="267"/>
      <c r="O302" s="267"/>
      <c r="P302" s="267"/>
      <c r="Q302" s="267"/>
      <c r="R302" s="267"/>
      <c r="S302" s="267"/>
      <c r="T302" s="26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9" t="s">
        <v>212</v>
      </c>
      <c r="AU302" s="269" t="s">
        <v>86</v>
      </c>
      <c r="AV302" s="13" t="s">
        <v>86</v>
      </c>
      <c r="AW302" s="13" t="s">
        <v>32</v>
      </c>
      <c r="AX302" s="13" t="s">
        <v>84</v>
      </c>
      <c r="AY302" s="269" t="s">
        <v>145</v>
      </c>
    </row>
    <row r="303" s="2" customFormat="1" ht="24.15" customHeight="1">
      <c r="A303" s="38"/>
      <c r="B303" s="39"/>
      <c r="C303" s="226" t="s">
        <v>410</v>
      </c>
      <c r="D303" s="226" t="s">
        <v>148</v>
      </c>
      <c r="E303" s="227" t="s">
        <v>660</v>
      </c>
      <c r="F303" s="228" t="s">
        <v>661</v>
      </c>
      <c r="G303" s="229" t="s">
        <v>218</v>
      </c>
      <c r="H303" s="230">
        <v>22.140000000000001</v>
      </c>
      <c r="I303" s="231"/>
      <c r="J303" s="232">
        <f>ROUND(I303*H303,2)</f>
        <v>0</v>
      </c>
      <c r="K303" s="228" t="s">
        <v>183</v>
      </c>
      <c r="L303" s="44"/>
      <c r="M303" s="233" t="s">
        <v>1</v>
      </c>
      <c r="N303" s="234" t="s">
        <v>42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184</v>
      </c>
      <c r="AT303" s="237" t="s">
        <v>148</v>
      </c>
      <c r="AU303" s="237" t="s">
        <v>86</v>
      </c>
      <c r="AY303" s="17" t="s">
        <v>145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84</v>
      </c>
      <c r="BK303" s="238">
        <f>ROUND(I303*H303,2)</f>
        <v>0</v>
      </c>
      <c r="BL303" s="17" t="s">
        <v>184</v>
      </c>
      <c r="BM303" s="237" t="s">
        <v>662</v>
      </c>
    </row>
    <row r="304" s="2" customFormat="1">
      <c r="A304" s="38"/>
      <c r="B304" s="39"/>
      <c r="C304" s="40"/>
      <c r="D304" s="239" t="s">
        <v>154</v>
      </c>
      <c r="E304" s="40"/>
      <c r="F304" s="240" t="s">
        <v>661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154</v>
      </c>
      <c r="AU304" s="17" t="s">
        <v>86</v>
      </c>
    </row>
    <row r="305" s="2" customFormat="1" ht="24.15" customHeight="1">
      <c r="A305" s="38"/>
      <c r="B305" s="39"/>
      <c r="C305" s="226" t="s">
        <v>414</v>
      </c>
      <c r="D305" s="226" t="s">
        <v>148</v>
      </c>
      <c r="E305" s="227" t="s">
        <v>663</v>
      </c>
      <c r="F305" s="228" t="s">
        <v>500</v>
      </c>
      <c r="G305" s="229" t="s">
        <v>218</v>
      </c>
      <c r="H305" s="230">
        <v>44.659999999999997</v>
      </c>
      <c r="I305" s="231"/>
      <c r="J305" s="232">
        <f>ROUND(I305*H305,2)</f>
        <v>0</v>
      </c>
      <c r="K305" s="228" t="s">
        <v>183</v>
      </c>
      <c r="L305" s="44"/>
      <c r="M305" s="233" t="s">
        <v>1</v>
      </c>
      <c r="N305" s="234" t="s">
        <v>42</v>
      </c>
      <c r="O305" s="91"/>
      <c r="P305" s="235">
        <f>O305*H305</f>
        <v>0</v>
      </c>
      <c r="Q305" s="235">
        <v>0</v>
      </c>
      <c r="R305" s="235">
        <f>Q305*H305</f>
        <v>0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184</v>
      </c>
      <c r="AT305" s="237" t="s">
        <v>148</v>
      </c>
      <c r="AU305" s="237" t="s">
        <v>86</v>
      </c>
      <c r="AY305" s="17" t="s">
        <v>145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84</v>
      </c>
      <c r="BK305" s="238">
        <f>ROUND(I305*H305,2)</f>
        <v>0</v>
      </c>
      <c r="BL305" s="17" t="s">
        <v>184</v>
      </c>
      <c r="BM305" s="237" t="s">
        <v>664</v>
      </c>
    </row>
    <row r="306" s="2" customFormat="1">
      <c r="A306" s="38"/>
      <c r="B306" s="39"/>
      <c r="C306" s="40"/>
      <c r="D306" s="239" t="s">
        <v>154</v>
      </c>
      <c r="E306" s="40"/>
      <c r="F306" s="240" t="s">
        <v>500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154</v>
      </c>
      <c r="AU306" s="17" t="s">
        <v>86</v>
      </c>
    </row>
    <row r="307" s="2" customFormat="1" ht="24.15" customHeight="1">
      <c r="A307" s="38"/>
      <c r="B307" s="39"/>
      <c r="C307" s="226" t="s">
        <v>416</v>
      </c>
      <c r="D307" s="226" t="s">
        <v>148</v>
      </c>
      <c r="E307" s="227" t="s">
        <v>665</v>
      </c>
      <c r="F307" s="228" t="s">
        <v>666</v>
      </c>
      <c r="G307" s="229" t="s">
        <v>218</v>
      </c>
      <c r="H307" s="230">
        <v>3.1600000000000001</v>
      </c>
      <c r="I307" s="231"/>
      <c r="J307" s="232">
        <f>ROUND(I307*H307,2)</f>
        <v>0</v>
      </c>
      <c r="K307" s="228" t="s">
        <v>183</v>
      </c>
      <c r="L307" s="44"/>
      <c r="M307" s="233" t="s">
        <v>1</v>
      </c>
      <c r="N307" s="234" t="s">
        <v>42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184</v>
      </c>
      <c r="AT307" s="237" t="s">
        <v>148</v>
      </c>
      <c r="AU307" s="237" t="s">
        <v>86</v>
      </c>
      <c r="AY307" s="17" t="s">
        <v>145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84</v>
      </c>
      <c r="BK307" s="238">
        <f>ROUND(I307*H307,2)</f>
        <v>0</v>
      </c>
      <c r="BL307" s="17" t="s">
        <v>184</v>
      </c>
      <c r="BM307" s="237" t="s">
        <v>667</v>
      </c>
    </row>
    <row r="308" s="2" customFormat="1">
      <c r="A308" s="38"/>
      <c r="B308" s="39"/>
      <c r="C308" s="40"/>
      <c r="D308" s="239" t="s">
        <v>154</v>
      </c>
      <c r="E308" s="40"/>
      <c r="F308" s="240" t="s">
        <v>666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154</v>
      </c>
      <c r="AU308" s="17" t="s">
        <v>86</v>
      </c>
    </row>
    <row r="309" s="12" customFormat="1" ht="22.8" customHeight="1">
      <c r="A309" s="12"/>
      <c r="B309" s="210"/>
      <c r="C309" s="211"/>
      <c r="D309" s="212" t="s">
        <v>76</v>
      </c>
      <c r="E309" s="224" t="s">
        <v>214</v>
      </c>
      <c r="F309" s="224" t="s">
        <v>215</v>
      </c>
      <c r="G309" s="211"/>
      <c r="H309" s="211"/>
      <c r="I309" s="214"/>
      <c r="J309" s="225">
        <f>BK309</f>
        <v>0</v>
      </c>
      <c r="K309" s="211"/>
      <c r="L309" s="216"/>
      <c r="M309" s="217"/>
      <c r="N309" s="218"/>
      <c r="O309" s="218"/>
      <c r="P309" s="219">
        <f>SUM(P310:P311)</f>
        <v>0</v>
      </c>
      <c r="Q309" s="218"/>
      <c r="R309" s="219">
        <f>SUM(R310:R311)</f>
        <v>0</v>
      </c>
      <c r="S309" s="218"/>
      <c r="T309" s="220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1" t="s">
        <v>84</v>
      </c>
      <c r="AT309" s="222" t="s">
        <v>76</v>
      </c>
      <c r="AU309" s="222" t="s">
        <v>84</v>
      </c>
      <c r="AY309" s="221" t="s">
        <v>145</v>
      </c>
      <c r="BK309" s="223">
        <f>SUM(BK310:BK311)</f>
        <v>0</v>
      </c>
    </row>
    <row r="310" s="2" customFormat="1" ht="24.15" customHeight="1">
      <c r="A310" s="38"/>
      <c r="B310" s="39"/>
      <c r="C310" s="226" t="s">
        <v>420</v>
      </c>
      <c r="D310" s="226" t="s">
        <v>148</v>
      </c>
      <c r="E310" s="227" t="s">
        <v>668</v>
      </c>
      <c r="F310" s="228" t="s">
        <v>669</v>
      </c>
      <c r="G310" s="229" t="s">
        <v>218</v>
      </c>
      <c r="H310" s="230">
        <v>220.96700000000001</v>
      </c>
      <c r="I310" s="231"/>
      <c r="J310" s="232">
        <f>ROUND(I310*H310,2)</f>
        <v>0</v>
      </c>
      <c r="K310" s="228" t="s">
        <v>183</v>
      </c>
      <c r="L310" s="44"/>
      <c r="M310" s="233" t="s">
        <v>1</v>
      </c>
      <c r="N310" s="234" t="s">
        <v>42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184</v>
      </c>
      <c r="AT310" s="237" t="s">
        <v>148</v>
      </c>
      <c r="AU310" s="237" t="s">
        <v>86</v>
      </c>
      <c r="AY310" s="17" t="s">
        <v>145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84</v>
      </c>
      <c r="BK310" s="238">
        <f>ROUND(I310*H310,2)</f>
        <v>0</v>
      </c>
      <c r="BL310" s="17" t="s">
        <v>184</v>
      </c>
      <c r="BM310" s="237" t="s">
        <v>670</v>
      </c>
    </row>
    <row r="311" s="2" customFormat="1">
      <c r="A311" s="38"/>
      <c r="B311" s="39"/>
      <c r="C311" s="40"/>
      <c r="D311" s="239" t="s">
        <v>154</v>
      </c>
      <c r="E311" s="40"/>
      <c r="F311" s="240" t="s">
        <v>669</v>
      </c>
      <c r="G311" s="40"/>
      <c r="H311" s="40"/>
      <c r="I311" s="241"/>
      <c r="J311" s="40"/>
      <c r="K311" s="40"/>
      <c r="L311" s="44"/>
      <c r="M311" s="244"/>
      <c r="N311" s="245"/>
      <c r="O311" s="246"/>
      <c r="P311" s="246"/>
      <c r="Q311" s="246"/>
      <c r="R311" s="246"/>
      <c r="S311" s="246"/>
      <c r="T311" s="247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154</v>
      </c>
      <c r="AU311" s="17" t="s">
        <v>86</v>
      </c>
    </row>
    <row r="312" s="2" customFormat="1" ht="6.96" customHeight="1">
      <c r="A312" s="38"/>
      <c r="B312" s="66"/>
      <c r="C312" s="67"/>
      <c r="D312" s="67"/>
      <c r="E312" s="67"/>
      <c r="F312" s="67"/>
      <c r="G312" s="67"/>
      <c r="H312" s="67"/>
      <c r="I312" s="67"/>
      <c r="J312" s="67"/>
      <c r="K312" s="67"/>
      <c r="L312" s="44"/>
      <c r="M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</sheetData>
  <sheetProtection sheet="1" autoFilter="0" formatColumns="0" formatRows="0" objects="1" scenarios="1" spinCount="100000" saltValue="lavBmD8utow+EyHlz90psiZ9loM0KdsOSkrDJATbz6BWEdtngyZCazWpk9BTlNBEiiI0l94DWDXTGhmTru1CTg==" hashValue="7nfSHxxBb6ZB/gJ/Opm8OVZAqmjyAAvJrrBrhke7wV2WZ2sx010lALTtN4jcgJJJVJtfZ7TcPQVPUVxCcehuRQ==" algorithmName="SHA-512" password="CC35"/>
  <autoFilter ref="C125:K31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ATLETICKÝ TUNEL PARKOVIŠTĚ BUS</v>
      </c>
      <c r="F7" s="150"/>
      <c r="G7" s="150"/>
      <c r="H7" s="150"/>
      <c r="L7" s="20"/>
    </row>
    <row r="8" s="1" customFormat="1" ht="12" customHeight="1">
      <c r="B8" s="20"/>
      <c r="D8" s="150" t="s">
        <v>117</v>
      </c>
      <c r="L8" s="20"/>
    </row>
    <row r="9" s="2" customFormat="1" ht="16.5" customHeight="1">
      <c r="A9" s="38"/>
      <c r="B9" s="44"/>
      <c r="C9" s="38"/>
      <c r="D9" s="38"/>
      <c r="E9" s="151" t="s">
        <v>671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672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14. 6. 2022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ROUND((SUM(BE123:BE235)),  2)</f>
        <v>0</v>
      </c>
      <c r="G35" s="38"/>
      <c r="H35" s="38"/>
      <c r="I35" s="164">
        <v>0.20999999999999999</v>
      </c>
      <c r="J35" s="163">
        <f>ROUND(((SUM(BE123:BE235))*I35),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ROUND((SUM(BF123:BF235)),  2)</f>
        <v>0</v>
      </c>
      <c r="G36" s="38"/>
      <c r="H36" s="38"/>
      <c r="I36" s="164">
        <v>0.14999999999999999</v>
      </c>
      <c r="J36" s="163">
        <f>ROUND(((SUM(BF123:BF235))*I36),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ROUND((SUM(BG123:BG235)),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ROUND((SUM(BH123:BH235)),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ROUND((SUM(BI123:BI235)),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ATLETICKÝ TUNEL PARKOVIŠTĚ BUS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671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05 - Sadové úpravy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Plzeň</v>
      </c>
      <c r="G91" s="40"/>
      <c r="H91" s="40"/>
      <c r="I91" s="32" t="s">
        <v>22</v>
      </c>
      <c r="J91" s="79" t="str">
        <f>IF(J14="","",J14)</f>
        <v>14. 6. 2022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Střední odborné učiliště elektrotechnické Plzeň</v>
      </c>
      <c r="G93" s="40"/>
      <c r="H93" s="40"/>
      <c r="I93" s="32" t="s">
        <v>30</v>
      </c>
      <c r="J93" s="36" t="str">
        <f>E23</f>
        <v>Valbek, spol. s r.o., středisko Plzeň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122</v>
      </c>
      <c r="D96" s="185"/>
      <c r="E96" s="185"/>
      <c r="F96" s="185"/>
      <c r="G96" s="185"/>
      <c r="H96" s="185"/>
      <c r="I96" s="185"/>
      <c r="J96" s="186" t="s">
        <v>123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124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125</v>
      </c>
    </row>
    <row r="99" s="9" customFormat="1" ht="24.96" customHeight="1">
      <c r="A99" s="9"/>
      <c r="B99" s="188"/>
      <c r="C99" s="189"/>
      <c r="D99" s="190" t="s">
        <v>172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472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175</v>
      </c>
      <c r="E101" s="196"/>
      <c r="F101" s="196"/>
      <c r="G101" s="196"/>
      <c r="H101" s="196"/>
      <c r="I101" s="196"/>
      <c r="J101" s="197">
        <f>J233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ATLETICKÝ TUNEL PARKOVIŠTĚ BUS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117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671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05 - Sadové úpravy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Plzeň</v>
      </c>
      <c r="G117" s="40"/>
      <c r="H117" s="40"/>
      <c r="I117" s="32" t="s">
        <v>22</v>
      </c>
      <c r="J117" s="79" t="str">
        <f>IF(J14="","",J14)</f>
        <v>14. 6. 2022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Střední odborné učiliště elektrotechnické Plzeň</v>
      </c>
      <c r="G119" s="40"/>
      <c r="H119" s="40"/>
      <c r="I119" s="32" t="s">
        <v>30</v>
      </c>
      <c r="J119" s="36" t="str">
        <f>E23</f>
        <v>Valbek, spol. s r.o., středisko Plzeň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130</v>
      </c>
      <c r="D122" s="202" t="s">
        <v>62</v>
      </c>
      <c r="E122" s="202" t="s">
        <v>58</v>
      </c>
      <c r="F122" s="202" t="s">
        <v>59</v>
      </c>
      <c r="G122" s="202" t="s">
        <v>131</v>
      </c>
      <c r="H122" s="202" t="s">
        <v>132</v>
      </c>
      <c r="I122" s="202" t="s">
        <v>133</v>
      </c>
      <c r="J122" s="202" t="s">
        <v>123</v>
      </c>
      <c r="K122" s="203" t="s">
        <v>134</v>
      </c>
      <c r="L122" s="204"/>
      <c r="M122" s="100" t="s">
        <v>1</v>
      </c>
      <c r="N122" s="101" t="s">
        <v>41</v>
      </c>
      <c r="O122" s="101" t="s">
        <v>135</v>
      </c>
      <c r="P122" s="101" t="s">
        <v>136</v>
      </c>
      <c r="Q122" s="101" t="s">
        <v>137</v>
      </c>
      <c r="R122" s="101" t="s">
        <v>138</v>
      </c>
      <c r="S122" s="101" t="s">
        <v>139</v>
      </c>
      <c r="T122" s="102" t="s">
        <v>140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141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2.1396283999999999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125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76</v>
      </c>
      <c r="E124" s="213" t="s">
        <v>176</v>
      </c>
      <c r="F124" s="213" t="s">
        <v>177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P125+P233</f>
        <v>0</v>
      </c>
      <c r="Q124" s="218"/>
      <c r="R124" s="219">
        <f>R125+R233</f>
        <v>2.1396283999999999</v>
      </c>
      <c r="S124" s="218"/>
      <c r="T124" s="220">
        <f>T125+T233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84</v>
      </c>
      <c r="AT124" s="222" t="s">
        <v>76</v>
      </c>
      <c r="AU124" s="222" t="s">
        <v>77</v>
      </c>
      <c r="AY124" s="221" t="s">
        <v>145</v>
      </c>
      <c r="BK124" s="223">
        <f>BK125+BK233</f>
        <v>0</v>
      </c>
    </row>
    <row r="125" s="12" customFormat="1" ht="22.8" customHeight="1">
      <c r="A125" s="12"/>
      <c r="B125" s="210"/>
      <c r="C125" s="211"/>
      <c r="D125" s="212" t="s">
        <v>76</v>
      </c>
      <c r="E125" s="224" t="s">
        <v>84</v>
      </c>
      <c r="F125" s="224" t="s">
        <v>367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SUM(P126:P232)</f>
        <v>0</v>
      </c>
      <c r="Q125" s="218"/>
      <c r="R125" s="219">
        <f>SUM(R126:R232)</f>
        <v>2.1396283999999999</v>
      </c>
      <c r="S125" s="218"/>
      <c r="T125" s="220">
        <f>SUM(T126:T232)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84</v>
      </c>
      <c r="AT125" s="222" t="s">
        <v>76</v>
      </c>
      <c r="AU125" s="222" t="s">
        <v>84</v>
      </c>
      <c r="AY125" s="221" t="s">
        <v>145</v>
      </c>
      <c r="BK125" s="223">
        <f>SUM(BK126:BK232)</f>
        <v>0</v>
      </c>
    </row>
    <row r="126" s="2" customFormat="1" ht="24.15" customHeight="1">
      <c r="A126" s="38"/>
      <c r="B126" s="39"/>
      <c r="C126" s="226" t="s">
        <v>84</v>
      </c>
      <c r="D126" s="226" t="s">
        <v>148</v>
      </c>
      <c r="E126" s="227" t="s">
        <v>673</v>
      </c>
      <c r="F126" s="228" t="s">
        <v>674</v>
      </c>
      <c r="G126" s="229" t="s">
        <v>279</v>
      </c>
      <c r="H126" s="230">
        <v>3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42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184</v>
      </c>
      <c r="AT126" s="237" t="s">
        <v>148</v>
      </c>
      <c r="AU126" s="237" t="s">
        <v>86</v>
      </c>
      <c r="AY126" s="17" t="s">
        <v>145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84</v>
      </c>
      <c r="BK126" s="238">
        <f>ROUND(I126*H126,2)</f>
        <v>0</v>
      </c>
      <c r="BL126" s="17" t="s">
        <v>184</v>
      </c>
      <c r="BM126" s="237" t="s">
        <v>675</v>
      </c>
    </row>
    <row r="127" s="2" customFormat="1">
      <c r="A127" s="38"/>
      <c r="B127" s="39"/>
      <c r="C127" s="40"/>
      <c r="D127" s="239" t="s">
        <v>154</v>
      </c>
      <c r="E127" s="40"/>
      <c r="F127" s="240" t="s">
        <v>676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154</v>
      </c>
      <c r="AU127" s="17" t="s">
        <v>86</v>
      </c>
    </row>
    <row r="128" s="13" customFormat="1">
      <c r="A128" s="13"/>
      <c r="B128" s="259"/>
      <c r="C128" s="260"/>
      <c r="D128" s="239" t="s">
        <v>212</v>
      </c>
      <c r="E128" s="261" t="s">
        <v>1</v>
      </c>
      <c r="F128" s="262" t="s">
        <v>677</v>
      </c>
      <c r="G128" s="260"/>
      <c r="H128" s="263">
        <v>3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212</v>
      </c>
      <c r="AU128" s="269" t="s">
        <v>86</v>
      </c>
      <c r="AV128" s="13" t="s">
        <v>86</v>
      </c>
      <c r="AW128" s="13" t="s">
        <v>32</v>
      </c>
      <c r="AX128" s="13" t="s">
        <v>84</v>
      </c>
      <c r="AY128" s="269" t="s">
        <v>145</v>
      </c>
    </row>
    <row r="129" s="2" customFormat="1" ht="16.5" customHeight="1">
      <c r="A129" s="38"/>
      <c r="B129" s="39"/>
      <c r="C129" s="226" t="s">
        <v>86</v>
      </c>
      <c r="D129" s="226" t="s">
        <v>148</v>
      </c>
      <c r="E129" s="227" t="s">
        <v>678</v>
      </c>
      <c r="F129" s="228" t="s">
        <v>679</v>
      </c>
      <c r="G129" s="229" t="s">
        <v>279</v>
      </c>
      <c r="H129" s="230">
        <v>3</v>
      </c>
      <c r="I129" s="231"/>
      <c r="J129" s="232">
        <f>ROUND(I129*H129,2)</f>
        <v>0</v>
      </c>
      <c r="K129" s="228" t="s">
        <v>183</v>
      </c>
      <c r="L129" s="44"/>
      <c r="M129" s="233" t="s">
        <v>1</v>
      </c>
      <c r="N129" s="234" t="s">
        <v>42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184</v>
      </c>
      <c r="AT129" s="237" t="s">
        <v>148</v>
      </c>
      <c r="AU129" s="237" t="s">
        <v>86</v>
      </c>
      <c r="AY129" s="17" t="s">
        <v>145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84</v>
      </c>
      <c r="BK129" s="238">
        <f>ROUND(I129*H129,2)</f>
        <v>0</v>
      </c>
      <c r="BL129" s="17" t="s">
        <v>184</v>
      </c>
      <c r="BM129" s="237" t="s">
        <v>680</v>
      </c>
    </row>
    <row r="130" s="2" customFormat="1">
      <c r="A130" s="38"/>
      <c r="B130" s="39"/>
      <c r="C130" s="40"/>
      <c r="D130" s="239" t="s">
        <v>154</v>
      </c>
      <c r="E130" s="40"/>
      <c r="F130" s="240" t="s">
        <v>681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154</v>
      </c>
      <c r="AU130" s="17" t="s">
        <v>86</v>
      </c>
    </row>
    <row r="131" s="13" customFormat="1">
      <c r="A131" s="13"/>
      <c r="B131" s="259"/>
      <c r="C131" s="260"/>
      <c r="D131" s="239" t="s">
        <v>212</v>
      </c>
      <c r="E131" s="261" t="s">
        <v>1</v>
      </c>
      <c r="F131" s="262" t="s">
        <v>677</v>
      </c>
      <c r="G131" s="260"/>
      <c r="H131" s="263">
        <v>3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212</v>
      </c>
      <c r="AU131" s="269" t="s">
        <v>86</v>
      </c>
      <c r="AV131" s="13" t="s">
        <v>86</v>
      </c>
      <c r="AW131" s="13" t="s">
        <v>32</v>
      </c>
      <c r="AX131" s="13" t="s">
        <v>84</v>
      </c>
      <c r="AY131" s="269" t="s">
        <v>145</v>
      </c>
    </row>
    <row r="132" s="2" customFormat="1" ht="16.5" customHeight="1">
      <c r="A132" s="38"/>
      <c r="B132" s="39"/>
      <c r="C132" s="226" t="s">
        <v>160</v>
      </c>
      <c r="D132" s="226" t="s">
        <v>148</v>
      </c>
      <c r="E132" s="227" t="s">
        <v>682</v>
      </c>
      <c r="F132" s="228" t="s">
        <v>683</v>
      </c>
      <c r="G132" s="229" t="s">
        <v>218</v>
      </c>
      <c r="H132" s="230">
        <v>6</v>
      </c>
      <c r="I132" s="231"/>
      <c r="J132" s="232">
        <f>ROUND(I132*H132,2)</f>
        <v>0</v>
      </c>
      <c r="K132" s="228" t="s">
        <v>183</v>
      </c>
      <c r="L132" s="44"/>
      <c r="M132" s="233" t="s">
        <v>1</v>
      </c>
      <c r="N132" s="234" t="s">
        <v>42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184</v>
      </c>
      <c r="AT132" s="237" t="s">
        <v>148</v>
      </c>
      <c r="AU132" s="237" t="s">
        <v>86</v>
      </c>
      <c r="AY132" s="17" t="s">
        <v>145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84</v>
      </c>
      <c r="BK132" s="238">
        <f>ROUND(I132*H132,2)</f>
        <v>0</v>
      </c>
      <c r="BL132" s="17" t="s">
        <v>184</v>
      </c>
      <c r="BM132" s="237" t="s">
        <v>684</v>
      </c>
    </row>
    <row r="133" s="2" customFormat="1">
      <c r="A133" s="38"/>
      <c r="B133" s="39"/>
      <c r="C133" s="40"/>
      <c r="D133" s="239" t="s">
        <v>154</v>
      </c>
      <c r="E133" s="40"/>
      <c r="F133" s="240" t="s">
        <v>685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154</v>
      </c>
      <c r="AU133" s="17" t="s">
        <v>86</v>
      </c>
    </row>
    <row r="134" s="13" customFormat="1">
      <c r="A134" s="13"/>
      <c r="B134" s="259"/>
      <c r="C134" s="260"/>
      <c r="D134" s="239" t="s">
        <v>212</v>
      </c>
      <c r="E134" s="261" t="s">
        <v>1</v>
      </c>
      <c r="F134" s="262" t="s">
        <v>686</v>
      </c>
      <c r="G134" s="260"/>
      <c r="H134" s="263">
        <v>6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212</v>
      </c>
      <c r="AU134" s="269" t="s">
        <v>86</v>
      </c>
      <c r="AV134" s="13" t="s">
        <v>86</v>
      </c>
      <c r="AW134" s="13" t="s">
        <v>32</v>
      </c>
      <c r="AX134" s="13" t="s">
        <v>84</v>
      </c>
      <c r="AY134" s="269" t="s">
        <v>145</v>
      </c>
    </row>
    <row r="135" s="2" customFormat="1" ht="16.5" customHeight="1">
      <c r="A135" s="38"/>
      <c r="B135" s="39"/>
      <c r="C135" s="226" t="s">
        <v>184</v>
      </c>
      <c r="D135" s="226" t="s">
        <v>148</v>
      </c>
      <c r="E135" s="227" t="s">
        <v>687</v>
      </c>
      <c r="F135" s="228" t="s">
        <v>688</v>
      </c>
      <c r="G135" s="229" t="s">
        <v>279</v>
      </c>
      <c r="H135" s="230">
        <v>3</v>
      </c>
      <c r="I135" s="231"/>
      <c r="J135" s="232">
        <f>ROUND(I135*H135,2)</f>
        <v>0</v>
      </c>
      <c r="K135" s="228" t="s">
        <v>183</v>
      </c>
      <c r="L135" s="44"/>
      <c r="M135" s="233" t="s">
        <v>1</v>
      </c>
      <c r="N135" s="234" t="s">
        <v>42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184</v>
      </c>
      <c r="AT135" s="237" t="s">
        <v>148</v>
      </c>
      <c r="AU135" s="237" t="s">
        <v>86</v>
      </c>
      <c r="AY135" s="17" t="s">
        <v>145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84</v>
      </c>
      <c r="BK135" s="238">
        <f>ROUND(I135*H135,2)</f>
        <v>0</v>
      </c>
      <c r="BL135" s="17" t="s">
        <v>184</v>
      </c>
      <c r="BM135" s="237" t="s">
        <v>689</v>
      </c>
    </row>
    <row r="136" s="2" customFormat="1">
      <c r="A136" s="38"/>
      <c r="B136" s="39"/>
      <c r="C136" s="40"/>
      <c r="D136" s="239" t="s">
        <v>154</v>
      </c>
      <c r="E136" s="40"/>
      <c r="F136" s="240" t="s">
        <v>690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154</v>
      </c>
      <c r="AU136" s="17" t="s">
        <v>86</v>
      </c>
    </row>
    <row r="137" s="13" customFormat="1">
      <c r="A137" s="13"/>
      <c r="B137" s="259"/>
      <c r="C137" s="260"/>
      <c r="D137" s="239" t="s">
        <v>212</v>
      </c>
      <c r="E137" s="261" t="s">
        <v>1</v>
      </c>
      <c r="F137" s="262" t="s">
        <v>677</v>
      </c>
      <c r="G137" s="260"/>
      <c r="H137" s="263">
        <v>3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212</v>
      </c>
      <c r="AU137" s="269" t="s">
        <v>86</v>
      </c>
      <c r="AV137" s="13" t="s">
        <v>86</v>
      </c>
      <c r="AW137" s="13" t="s">
        <v>32</v>
      </c>
      <c r="AX137" s="13" t="s">
        <v>84</v>
      </c>
      <c r="AY137" s="269" t="s">
        <v>145</v>
      </c>
    </row>
    <row r="138" s="2" customFormat="1" ht="16.5" customHeight="1">
      <c r="A138" s="38"/>
      <c r="B138" s="39"/>
      <c r="C138" s="226" t="s">
        <v>144</v>
      </c>
      <c r="D138" s="226" t="s">
        <v>148</v>
      </c>
      <c r="E138" s="227" t="s">
        <v>510</v>
      </c>
      <c r="F138" s="228" t="s">
        <v>691</v>
      </c>
      <c r="G138" s="229" t="s">
        <v>210</v>
      </c>
      <c r="H138" s="230">
        <v>94</v>
      </c>
      <c r="I138" s="231"/>
      <c r="J138" s="232">
        <f>ROUND(I138*H138,2)</f>
        <v>0</v>
      </c>
      <c r="K138" s="228" t="s">
        <v>183</v>
      </c>
      <c r="L138" s="44"/>
      <c r="M138" s="233" t="s">
        <v>1</v>
      </c>
      <c r="N138" s="234" t="s">
        <v>42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184</v>
      </c>
      <c r="AT138" s="237" t="s">
        <v>148</v>
      </c>
      <c r="AU138" s="237" t="s">
        <v>86</v>
      </c>
      <c r="AY138" s="17" t="s">
        <v>145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84</v>
      </c>
      <c r="BK138" s="238">
        <f>ROUND(I138*H138,2)</f>
        <v>0</v>
      </c>
      <c r="BL138" s="17" t="s">
        <v>184</v>
      </c>
      <c r="BM138" s="237" t="s">
        <v>692</v>
      </c>
    </row>
    <row r="139" s="2" customFormat="1">
      <c r="A139" s="38"/>
      <c r="B139" s="39"/>
      <c r="C139" s="40"/>
      <c r="D139" s="239" t="s">
        <v>154</v>
      </c>
      <c r="E139" s="40"/>
      <c r="F139" s="240" t="s">
        <v>511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154</v>
      </c>
      <c r="AU139" s="17" t="s">
        <v>86</v>
      </c>
    </row>
    <row r="140" s="13" customFormat="1">
      <c r="A140" s="13"/>
      <c r="B140" s="259"/>
      <c r="C140" s="260"/>
      <c r="D140" s="239" t="s">
        <v>212</v>
      </c>
      <c r="E140" s="261" t="s">
        <v>1</v>
      </c>
      <c r="F140" s="262" t="s">
        <v>693</v>
      </c>
      <c r="G140" s="260"/>
      <c r="H140" s="263">
        <v>94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212</v>
      </c>
      <c r="AU140" s="269" t="s">
        <v>86</v>
      </c>
      <c r="AV140" s="13" t="s">
        <v>86</v>
      </c>
      <c r="AW140" s="13" t="s">
        <v>32</v>
      </c>
      <c r="AX140" s="13" t="s">
        <v>84</v>
      </c>
      <c r="AY140" s="269" t="s">
        <v>145</v>
      </c>
    </row>
    <row r="141" s="2" customFormat="1" ht="16.5" customHeight="1">
      <c r="A141" s="38"/>
      <c r="B141" s="39"/>
      <c r="C141" s="249" t="s">
        <v>201</v>
      </c>
      <c r="D141" s="249" t="s">
        <v>191</v>
      </c>
      <c r="E141" s="250" t="s">
        <v>513</v>
      </c>
      <c r="F141" s="251" t="s">
        <v>514</v>
      </c>
      <c r="G141" s="252" t="s">
        <v>289</v>
      </c>
      <c r="H141" s="253">
        <v>1.8799999999999999</v>
      </c>
      <c r="I141" s="254"/>
      <c r="J141" s="255">
        <f>ROUND(I141*H141,2)</f>
        <v>0</v>
      </c>
      <c r="K141" s="251" t="s">
        <v>183</v>
      </c>
      <c r="L141" s="256"/>
      <c r="M141" s="257" t="s">
        <v>1</v>
      </c>
      <c r="N141" s="258" t="s">
        <v>42</v>
      </c>
      <c r="O141" s="91"/>
      <c r="P141" s="235">
        <f>O141*H141</f>
        <v>0</v>
      </c>
      <c r="Q141" s="235">
        <v>0.001</v>
      </c>
      <c r="R141" s="235">
        <f>Q141*H141</f>
        <v>0.0018799999999999999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178</v>
      </c>
      <c r="AT141" s="237" t="s">
        <v>191</v>
      </c>
      <c r="AU141" s="237" t="s">
        <v>86</v>
      </c>
      <c r="AY141" s="17" t="s">
        <v>145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84</v>
      </c>
      <c r="BK141" s="238">
        <f>ROUND(I141*H141,2)</f>
        <v>0</v>
      </c>
      <c r="BL141" s="17" t="s">
        <v>184</v>
      </c>
      <c r="BM141" s="237" t="s">
        <v>694</v>
      </c>
    </row>
    <row r="142" s="2" customFormat="1">
      <c r="A142" s="38"/>
      <c r="B142" s="39"/>
      <c r="C142" s="40"/>
      <c r="D142" s="239" t="s">
        <v>154</v>
      </c>
      <c r="E142" s="40"/>
      <c r="F142" s="240" t="s">
        <v>514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154</v>
      </c>
      <c r="AU142" s="17" t="s">
        <v>86</v>
      </c>
    </row>
    <row r="143" s="13" customFormat="1">
      <c r="A143" s="13"/>
      <c r="B143" s="259"/>
      <c r="C143" s="260"/>
      <c r="D143" s="239" t="s">
        <v>212</v>
      </c>
      <c r="E143" s="260"/>
      <c r="F143" s="262" t="s">
        <v>695</v>
      </c>
      <c r="G143" s="260"/>
      <c r="H143" s="263">
        <v>1.8799999999999999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212</v>
      </c>
      <c r="AU143" s="269" t="s">
        <v>86</v>
      </c>
      <c r="AV143" s="13" t="s">
        <v>86</v>
      </c>
      <c r="AW143" s="13" t="s">
        <v>4</v>
      </c>
      <c r="AX143" s="13" t="s">
        <v>84</v>
      </c>
      <c r="AY143" s="269" t="s">
        <v>145</v>
      </c>
    </row>
    <row r="144" s="2" customFormat="1" ht="16.5" customHeight="1">
      <c r="A144" s="38"/>
      <c r="B144" s="39"/>
      <c r="C144" s="226" t="s">
        <v>207</v>
      </c>
      <c r="D144" s="226" t="s">
        <v>148</v>
      </c>
      <c r="E144" s="227" t="s">
        <v>696</v>
      </c>
      <c r="F144" s="228" t="s">
        <v>697</v>
      </c>
      <c r="G144" s="229" t="s">
        <v>242</v>
      </c>
      <c r="H144" s="230">
        <v>62.299999999999997</v>
      </c>
      <c r="I144" s="231"/>
      <c r="J144" s="232">
        <f>ROUND(I144*H144,2)</f>
        <v>0</v>
      </c>
      <c r="K144" s="228" t="s">
        <v>183</v>
      </c>
      <c r="L144" s="44"/>
      <c r="M144" s="233" t="s">
        <v>1</v>
      </c>
      <c r="N144" s="234" t="s">
        <v>42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184</v>
      </c>
      <c r="AT144" s="237" t="s">
        <v>148</v>
      </c>
      <c r="AU144" s="237" t="s">
        <v>86</v>
      </c>
      <c r="AY144" s="17" t="s">
        <v>145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84</v>
      </c>
      <c r="BK144" s="238">
        <f>ROUND(I144*H144,2)</f>
        <v>0</v>
      </c>
      <c r="BL144" s="17" t="s">
        <v>184</v>
      </c>
      <c r="BM144" s="237" t="s">
        <v>698</v>
      </c>
    </row>
    <row r="145" s="2" customFormat="1">
      <c r="A145" s="38"/>
      <c r="B145" s="39"/>
      <c r="C145" s="40"/>
      <c r="D145" s="239" t="s">
        <v>154</v>
      </c>
      <c r="E145" s="40"/>
      <c r="F145" s="240" t="s">
        <v>699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154</v>
      </c>
      <c r="AU145" s="17" t="s">
        <v>86</v>
      </c>
    </row>
    <row r="146" s="14" customFormat="1">
      <c r="A146" s="14"/>
      <c r="B146" s="270"/>
      <c r="C146" s="271"/>
      <c r="D146" s="239" t="s">
        <v>212</v>
      </c>
      <c r="E146" s="272" t="s">
        <v>1</v>
      </c>
      <c r="F146" s="273" t="s">
        <v>700</v>
      </c>
      <c r="G146" s="271"/>
      <c r="H146" s="272" t="s">
        <v>1</v>
      </c>
      <c r="I146" s="274"/>
      <c r="J146" s="271"/>
      <c r="K146" s="271"/>
      <c r="L146" s="275"/>
      <c r="M146" s="276"/>
      <c r="N146" s="277"/>
      <c r="O146" s="277"/>
      <c r="P146" s="277"/>
      <c r="Q146" s="277"/>
      <c r="R146" s="277"/>
      <c r="S146" s="277"/>
      <c r="T146" s="27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9" t="s">
        <v>212</v>
      </c>
      <c r="AU146" s="279" t="s">
        <v>86</v>
      </c>
      <c r="AV146" s="14" t="s">
        <v>84</v>
      </c>
      <c r="AW146" s="14" t="s">
        <v>32</v>
      </c>
      <c r="AX146" s="14" t="s">
        <v>77</v>
      </c>
      <c r="AY146" s="279" t="s">
        <v>145</v>
      </c>
    </row>
    <row r="147" s="13" customFormat="1">
      <c r="A147" s="13"/>
      <c r="B147" s="259"/>
      <c r="C147" s="260"/>
      <c r="D147" s="239" t="s">
        <v>212</v>
      </c>
      <c r="E147" s="261" t="s">
        <v>1</v>
      </c>
      <c r="F147" s="262" t="s">
        <v>701</v>
      </c>
      <c r="G147" s="260"/>
      <c r="H147" s="263">
        <v>62.299999999999997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212</v>
      </c>
      <c r="AU147" s="269" t="s">
        <v>86</v>
      </c>
      <c r="AV147" s="13" t="s">
        <v>86</v>
      </c>
      <c r="AW147" s="13" t="s">
        <v>32</v>
      </c>
      <c r="AX147" s="13" t="s">
        <v>84</v>
      </c>
      <c r="AY147" s="269" t="s">
        <v>145</v>
      </c>
    </row>
    <row r="148" s="2" customFormat="1" ht="16.5" customHeight="1">
      <c r="A148" s="38"/>
      <c r="B148" s="39"/>
      <c r="C148" s="249" t="s">
        <v>178</v>
      </c>
      <c r="D148" s="249" t="s">
        <v>191</v>
      </c>
      <c r="E148" s="250" t="s">
        <v>702</v>
      </c>
      <c r="F148" s="251" t="s">
        <v>703</v>
      </c>
      <c r="G148" s="252" t="s">
        <v>210</v>
      </c>
      <c r="H148" s="253">
        <v>102.795</v>
      </c>
      <c r="I148" s="254"/>
      <c r="J148" s="255">
        <f>ROUND(I148*H148,2)</f>
        <v>0</v>
      </c>
      <c r="K148" s="251" t="s">
        <v>1</v>
      </c>
      <c r="L148" s="256"/>
      <c r="M148" s="257" t="s">
        <v>1</v>
      </c>
      <c r="N148" s="258" t="s">
        <v>42</v>
      </c>
      <c r="O148" s="91"/>
      <c r="P148" s="235">
        <f>O148*H148</f>
        <v>0</v>
      </c>
      <c r="Q148" s="235">
        <v>0.0015200000000000001</v>
      </c>
      <c r="R148" s="235">
        <f>Q148*H148</f>
        <v>0.15624840000000001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178</v>
      </c>
      <c r="AT148" s="237" t="s">
        <v>191</v>
      </c>
      <c r="AU148" s="237" t="s">
        <v>86</v>
      </c>
      <c r="AY148" s="17" t="s">
        <v>145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84</v>
      </c>
      <c r="BK148" s="238">
        <f>ROUND(I148*H148,2)</f>
        <v>0</v>
      </c>
      <c r="BL148" s="17" t="s">
        <v>184</v>
      </c>
      <c r="BM148" s="237" t="s">
        <v>704</v>
      </c>
    </row>
    <row r="149" s="2" customFormat="1">
      <c r="A149" s="38"/>
      <c r="B149" s="39"/>
      <c r="C149" s="40"/>
      <c r="D149" s="239" t="s">
        <v>154</v>
      </c>
      <c r="E149" s="40"/>
      <c r="F149" s="240" t="s">
        <v>703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154</v>
      </c>
      <c r="AU149" s="17" t="s">
        <v>86</v>
      </c>
    </row>
    <row r="150" s="14" customFormat="1">
      <c r="A150" s="14"/>
      <c r="B150" s="270"/>
      <c r="C150" s="271"/>
      <c r="D150" s="239" t="s">
        <v>212</v>
      </c>
      <c r="E150" s="272" t="s">
        <v>1</v>
      </c>
      <c r="F150" s="273" t="s">
        <v>700</v>
      </c>
      <c r="G150" s="271"/>
      <c r="H150" s="272" t="s">
        <v>1</v>
      </c>
      <c r="I150" s="274"/>
      <c r="J150" s="271"/>
      <c r="K150" s="271"/>
      <c r="L150" s="275"/>
      <c r="M150" s="276"/>
      <c r="N150" s="277"/>
      <c r="O150" s="277"/>
      <c r="P150" s="277"/>
      <c r="Q150" s="277"/>
      <c r="R150" s="277"/>
      <c r="S150" s="277"/>
      <c r="T150" s="27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9" t="s">
        <v>212</v>
      </c>
      <c r="AU150" s="279" t="s">
        <v>86</v>
      </c>
      <c r="AV150" s="14" t="s">
        <v>84</v>
      </c>
      <c r="AW150" s="14" t="s">
        <v>32</v>
      </c>
      <c r="AX150" s="14" t="s">
        <v>77</v>
      </c>
      <c r="AY150" s="279" t="s">
        <v>145</v>
      </c>
    </row>
    <row r="151" s="13" customFormat="1">
      <c r="A151" s="13"/>
      <c r="B151" s="259"/>
      <c r="C151" s="260"/>
      <c r="D151" s="239" t="s">
        <v>212</v>
      </c>
      <c r="E151" s="261" t="s">
        <v>1</v>
      </c>
      <c r="F151" s="262" t="s">
        <v>705</v>
      </c>
      <c r="G151" s="260"/>
      <c r="H151" s="263">
        <v>93.450000000000003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212</v>
      </c>
      <c r="AU151" s="269" t="s">
        <v>86</v>
      </c>
      <c r="AV151" s="13" t="s">
        <v>86</v>
      </c>
      <c r="AW151" s="13" t="s">
        <v>32</v>
      </c>
      <c r="AX151" s="13" t="s">
        <v>84</v>
      </c>
      <c r="AY151" s="269" t="s">
        <v>145</v>
      </c>
    </row>
    <row r="152" s="13" customFormat="1">
      <c r="A152" s="13"/>
      <c r="B152" s="259"/>
      <c r="C152" s="260"/>
      <c r="D152" s="239" t="s">
        <v>212</v>
      </c>
      <c r="E152" s="260"/>
      <c r="F152" s="262" t="s">
        <v>706</v>
      </c>
      <c r="G152" s="260"/>
      <c r="H152" s="263">
        <v>102.795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212</v>
      </c>
      <c r="AU152" s="269" t="s">
        <v>86</v>
      </c>
      <c r="AV152" s="13" t="s">
        <v>86</v>
      </c>
      <c r="AW152" s="13" t="s">
        <v>4</v>
      </c>
      <c r="AX152" s="13" t="s">
        <v>84</v>
      </c>
      <c r="AY152" s="269" t="s">
        <v>145</v>
      </c>
    </row>
    <row r="153" s="2" customFormat="1" ht="21.75" customHeight="1">
      <c r="A153" s="38"/>
      <c r="B153" s="39"/>
      <c r="C153" s="226" t="s">
        <v>205</v>
      </c>
      <c r="D153" s="226" t="s">
        <v>148</v>
      </c>
      <c r="E153" s="227" t="s">
        <v>707</v>
      </c>
      <c r="F153" s="228" t="s">
        <v>708</v>
      </c>
      <c r="G153" s="229" t="s">
        <v>182</v>
      </c>
      <c r="H153" s="230">
        <v>15</v>
      </c>
      <c r="I153" s="231"/>
      <c r="J153" s="232">
        <f>ROUND(I153*H153,2)</f>
        <v>0</v>
      </c>
      <c r="K153" s="228" t="s">
        <v>183</v>
      </c>
      <c r="L153" s="44"/>
      <c r="M153" s="233" t="s">
        <v>1</v>
      </c>
      <c r="N153" s="234" t="s">
        <v>42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184</v>
      </c>
      <c r="AT153" s="237" t="s">
        <v>148</v>
      </c>
      <c r="AU153" s="237" t="s">
        <v>86</v>
      </c>
      <c r="AY153" s="17" t="s">
        <v>145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84</v>
      </c>
      <c r="BK153" s="238">
        <f>ROUND(I153*H153,2)</f>
        <v>0</v>
      </c>
      <c r="BL153" s="17" t="s">
        <v>184</v>
      </c>
      <c r="BM153" s="237" t="s">
        <v>709</v>
      </c>
    </row>
    <row r="154" s="2" customFormat="1">
      <c r="A154" s="38"/>
      <c r="B154" s="39"/>
      <c r="C154" s="40"/>
      <c r="D154" s="239" t="s">
        <v>154</v>
      </c>
      <c r="E154" s="40"/>
      <c r="F154" s="240" t="s">
        <v>710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154</v>
      </c>
      <c r="AU154" s="17" t="s">
        <v>86</v>
      </c>
    </row>
    <row r="155" s="13" customFormat="1">
      <c r="A155" s="13"/>
      <c r="B155" s="259"/>
      <c r="C155" s="260"/>
      <c r="D155" s="239" t="s">
        <v>212</v>
      </c>
      <c r="E155" s="261" t="s">
        <v>1</v>
      </c>
      <c r="F155" s="262" t="s">
        <v>711</v>
      </c>
      <c r="G155" s="260"/>
      <c r="H155" s="263">
        <v>15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212</v>
      </c>
      <c r="AU155" s="269" t="s">
        <v>86</v>
      </c>
      <c r="AV155" s="13" t="s">
        <v>86</v>
      </c>
      <c r="AW155" s="13" t="s">
        <v>32</v>
      </c>
      <c r="AX155" s="13" t="s">
        <v>84</v>
      </c>
      <c r="AY155" s="269" t="s">
        <v>145</v>
      </c>
    </row>
    <row r="156" s="2" customFormat="1" ht="16.5" customHeight="1">
      <c r="A156" s="38"/>
      <c r="B156" s="39"/>
      <c r="C156" s="249" t="s">
        <v>262</v>
      </c>
      <c r="D156" s="249" t="s">
        <v>191</v>
      </c>
      <c r="E156" s="250" t="s">
        <v>712</v>
      </c>
      <c r="F156" s="251" t="s">
        <v>713</v>
      </c>
      <c r="G156" s="252" t="s">
        <v>279</v>
      </c>
      <c r="H156" s="253">
        <v>3</v>
      </c>
      <c r="I156" s="254"/>
      <c r="J156" s="255">
        <f>ROUND(I156*H156,2)</f>
        <v>0</v>
      </c>
      <c r="K156" s="251" t="s">
        <v>183</v>
      </c>
      <c r="L156" s="256"/>
      <c r="M156" s="257" t="s">
        <v>1</v>
      </c>
      <c r="N156" s="258" t="s">
        <v>42</v>
      </c>
      <c r="O156" s="91"/>
      <c r="P156" s="235">
        <f>O156*H156</f>
        <v>0</v>
      </c>
      <c r="Q156" s="235">
        <v>0.22</v>
      </c>
      <c r="R156" s="235">
        <f>Q156*H156</f>
        <v>0.66000000000000003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178</v>
      </c>
      <c r="AT156" s="237" t="s">
        <v>191</v>
      </c>
      <c r="AU156" s="237" t="s">
        <v>86</v>
      </c>
      <c r="AY156" s="17" t="s">
        <v>145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84</v>
      </c>
      <c r="BK156" s="238">
        <f>ROUND(I156*H156,2)</f>
        <v>0</v>
      </c>
      <c r="BL156" s="17" t="s">
        <v>184</v>
      </c>
      <c r="BM156" s="237" t="s">
        <v>714</v>
      </c>
    </row>
    <row r="157" s="2" customFormat="1">
      <c r="A157" s="38"/>
      <c r="B157" s="39"/>
      <c r="C157" s="40"/>
      <c r="D157" s="239" t="s">
        <v>154</v>
      </c>
      <c r="E157" s="40"/>
      <c r="F157" s="240" t="s">
        <v>713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154</v>
      </c>
      <c r="AU157" s="17" t="s">
        <v>86</v>
      </c>
    </row>
    <row r="158" s="13" customFormat="1">
      <c r="A158" s="13"/>
      <c r="B158" s="259"/>
      <c r="C158" s="260"/>
      <c r="D158" s="239" t="s">
        <v>212</v>
      </c>
      <c r="E158" s="261" t="s">
        <v>1</v>
      </c>
      <c r="F158" s="262" t="s">
        <v>715</v>
      </c>
      <c r="G158" s="260"/>
      <c r="H158" s="263">
        <v>3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212</v>
      </c>
      <c r="AU158" s="269" t="s">
        <v>86</v>
      </c>
      <c r="AV158" s="13" t="s">
        <v>86</v>
      </c>
      <c r="AW158" s="13" t="s">
        <v>32</v>
      </c>
      <c r="AX158" s="13" t="s">
        <v>84</v>
      </c>
      <c r="AY158" s="269" t="s">
        <v>145</v>
      </c>
    </row>
    <row r="159" s="2" customFormat="1" ht="16.5" customHeight="1">
      <c r="A159" s="38"/>
      <c r="B159" s="39"/>
      <c r="C159" s="226" t="s">
        <v>266</v>
      </c>
      <c r="D159" s="226" t="s">
        <v>148</v>
      </c>
      <c r="E159" s="227" t="s">
        <v>716</v>
      </c>
      <c r="F159" s="228" t="s">
        <v>717</v>
      </c>
      <c r="G159" s="229" t="s">
        <v>210</v>
      </c>
      <c r="H159" s="230">
        <v>15</v>
      </c>
      <c r="I159" s="231"/>
      <c r="J159" s="232">
        <f>ROUND(I159*H159,2)</f>
        <v>0</v>
      </c>
      <c r="K159" s="228" t="s">
        <v>183</v>
      </c>
      <c r="L159" s="44"/>
      <c r="M159" s="233" t="s">
        <v>1</v>
      </c>
      <c r="N159" s="234" t="s">
        <v>42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184</v>
      </c>
      <c r="AT159" s="237" t="s">
        <v>148</v>
      </c>
      <c r="AU159" s="237" t="s">
        <v>86</v>
      </c>
      <c r="AY159" s="17" t="s">
        <v>145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84</v>
      </c>
      <c r="BK159" s="238">
        <f>ROUND(I159*H159,2)</f>
        <v>0</v>
      </c>
      <c r="BL159" s="17" t="s">
        <v>184</v>
      </c>
      <c r="BM159" s="237" t="s">
        <v>718</v>
      </c>
    </row>
    <row r="160" s="2" customFormat="1">
      <c r="A160" s="38"/>
      <c r="B160" s="39"/>
      <c r="C160" s="40"/>
      <c r="D160" s="239" t="s">
        <v>154</v>
      </c>
      <c r="E160" s="40"/>
      <c r="F160" s="240" t="s">
        <v>719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154</v>
      </c>
      <c r="AU160" s="17" t="s">
        <v>86</v>
      </c>
    </row>
    <row r="161" s="13" customFormat="1">
      <c r="A161" s="13"/>
      <c r="B161" s="259"/>
      <c r="C161" s="260"/>
      <c r="D161" s="239" t="s">
        <v>212</v>
      </c>
      <c r="E161" s="261" t="s">
        <v>1</v>
      </c>
      <c r="F161" s="262" t="s">
        <v>720</v>
      </c>
      <c r="G161" s="260"/>
      <c r="H161" s="263">
        <v>15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212</v>
      </c>
      <c r="AU161" s="269" t="s">
        <v>86</v>
      </c>
      <c r="AV161" s="13" t="s">
        <v>86</v>
      </c>
      <c r="AW161" s="13" t="s">
        <v>32</v>
      </c>
      <c r="AX161" s="13" t="s">
        <v>84</v>
      </c>
      <c r="AY161" s="269" t="s">
        <v>145</v>
      </c>
    </row>
    <row r="162" s="2" customFormat="1" ht="16.5" customHeight="1">
      <c r="A162" s="38"/>
      <c r="B162" s="39"/>
      <c r="C162" s="226" t="s">
        <v>270</v>
      </c>
      <c r="D162" s="226" t="s">
        <v>148</v>
      </c>
      <c r="E162" s="227" t="s">
        <v>721</v>
      </c>
      <c r="F162" s="228" t="s">
        <v>722</v>
      </c>
      <c r="G162" s="229" t="s">
        <v>210</v>
      </c>
      <c r="H162" s="230">
        <v>15</v>
      </c>
      <c r="I162" s="231"/>
      <c r="J162" s="232">
        <f>ROUND(I162*H162,2)</f>
        <v>0</v>
      </c>
      <c r="K162" s="228" t="s">
        <v>183</v>
      </c>
      <c r="L162" s="44"/>
      <c r="M162" s="233" t="s">
        <v>1</v>
      </c>
      <c r="N162" s="234" t="s">
        <v>42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184</v>
      </c>
      <c r="AT162" s="237" t="s">
        <v>148</v>
      </c>
      <c r="AU162" s="237" t="s">
        <v>86</v>
      </c>
      <c r="AY162" s="17" t="s">
        <v>145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84</v>
      </c>
      <c r="BK162" s="238">
        <f>ROUND(I162*H162,2)</f>
        <v>0</v>
      </c>
      <c r="BL162" s="17" t="s">
        <v>184</v>
      </c>
      <c r="BM162" s="237" t="s">
        <v>723</v>
      </c>
    </row>
    <row r="163" s="2" customFormat="1">
      <c r="A163" s="38"/>
      <c r="B163" s="39"/>
      <c r="C163" s="40"/>
      <c r="D163" s="239" t="s">
        <v>154</v>
      </c>
      <c r="E163" s="40"/>
      <c r="F163" s="240" t="s">
        <v>724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154</v>
      </c>
      <c r="AU163" s="17" t="s">
        <v>86</v>
      </c>
    </row>
    <row r="164" s="13" customFormat="1">
      <c r="A164" s="13"/>
      <c r="B164" s="259"/>
      <c r="C164" s="260"/>
      <c r="D164" s="239" t="s">
        <v>212</v>
      </c>
      <c r="E164" s="261" t="s">
        <v>1</v>
      </c>
      <c r="F164" s="262" t="s">
        <v>725</v>
      </c>
      <c r="G164" s="260"/>
      <c r="H164" s="263">
        <v>15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212</v>
      </c>
      <c r="AU164" s="269" t="s">
        <v>86</v>
      </c>
      <c r="AV164" s="13" t="s">
        <v>86</v>
      </c>
      <c r="AW164" s="13" t="s">
        <v>32</v>
      </c>
      <c r="AX164" s="13" t="s">
        <v>84</v>
      </c>
      <c r="AY164" s="269" t="s">
        <v>145</v>
      </c>
    </row>
    <row r="165" s="2" customFormat="1" ht="16.5" customHeight="1">
      <c r="A165" s="38"/>
      <c r="B165" s="39"/>
      <c r="C165" s="226" t="s">
        <v>276</v>
      </c>
      <c r="D165" s="226" t="s">
        <v>148</v>
      </c>
      <c r="E165" s="227" t="s">
        <v>726</v>
      </c>
      <c r="F165" s="228" t="s">
        <v>727</v>
      </c>
      <c r="G165" s="229" t="s">
        <v>182</v>
      </c>
      <c r="H165" s="230">
        <v>15</v>
      </c>
      <c r="I165" s="231"/>
      <c r="J165" s="232">
        <f>ROUND(I165*H165,2)</f>
        <v>0</v>
      </c>
      <c r="K165" s="228" t="s">
        <v>183</v>
      </c>
      <c r="L165" s="44"/>
      <c r="M165" s="233" t="s">
        <v>1</v>
      </c>
      <c r="N165" s="234" t="s">
        <v>42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184</v>
      </c>
      <c r="AT165" s="237" t="s">
        <v>148</v>
      </c>
      <c r="AU165" s="237" t="s">
        <v>86</v>
      </c>
      <c r="AY165" s="17" t="s">
        <v>145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84</v>
      </c>
      <c r="BK165" s="238">
        <f>ROUND(I165*H165,2)</f>
        <v>0</v>
      </c>
      <c r="BL165" s="17" t="s">
        <v>184</v>
      </c>
      <c r="BM165" s="237" t="s">
        <v>728</v>
      </c>
    </row>
    <row r="166" s="2" customFormat="1">
      <c r="A166" s="38"/>
      <c r="B166" s="39"/>
      <c r="C166" s="40"/>
      <c r="D166" s="239" t="s">
        <v>154</v>
      </c>
      <c r="E166" s="40"/>
      <c r="F166" s="240" t="s">
        <v>729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154</v>
      </c>
      <c r="AU166" s="17" t="s">
        <v>86</v>
      </c>
    </row>
    <row r="167" s="13" customFormat="1">
      <c r="A167" s="13"/>
      <c r="B167" s="259"/>
      <c r="C167" s="260"/>
      <c r="D167" s="239" t="s">
        <v>212</v>
      </c>
      <c r="E167" s="261" t="s">
        <v>1</v>
      </c>
      <c r="F167" s="262" t="s">
        <v>730</v>
      </c>
      <c r="G167" s="260"/>
      <c r="H167" s="263">
        <v>15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212</v>
      </c>
      <c r="AU167" s="269" t="s">
        <v>86</v>
      </c>
      <c r="AV167" s="13" t="s">
        <v>86</v>
      </c>
      <c r="AW167" s="13" t="s">
        <v>32</v>
      </c>
      <c r="AX167" s="13" t="s">
        <v>84</v>
      </c>
      <c r="AY167" s="269" t="s">
        <v>145</v>
      </c>
    </row>
    <row r="168" s="2" customFormat="1" ht="16.5" customHeight="1">
      <c r="A168" s="38"/>
      <c r="B168" s="39"/>
      <c r="C168" s="249" t="s">
        <v>281</v>
      </c>
      <c r="D168" s="249" t="s">
        <v>191</v>
      </c>
      <c r="E168" s="250" t="s">
        <v>731</v>
      </c>
      <c r="F168" s="251" t="s">
        <v>732</v>
      </c>
      <c r="G168" s="252" t="s">
        <v>182</v>
      </c>
      <c r="H168" s="253">
        <v>3</v>
      </c>
      <c r="I168" s="254"/>
      <c r="J168" s="255">
        <f>ROUND(I168*H168,2)</f>
        <v>0</v>
      </c>
      <c r="K168" s="251" t="s">
        <v>1</v>
      </c>
      <c r="L168" s="256"/>
      <c r="M168" s="257" t="s">
        <v>1</v>
      </c>
      <c r="N168" s="258" t="s">
        <v>42</v>
      </c>
      <c r="O168" s="91"/>
      <c r="P168" s="235">
        <f>O168*H168</f>
        <v>0</v>
      </c>
      <c r="Q168" s="235">
        <v>0.027</v>
      </c>
      <c r="R168" s="235">
        <f>Q168*H168</f>
        <v>0.081000000000000003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178</v>
      </c>
      <c r="AT168" s="237" t="s">
        <v>191</v>
      </c>
      <c r="AU168" s="237" t="s">
        <v>86</v>
      </c>
      <c r="AY168" s="17" t="s">
        <v>145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84</v>
      </c>
      <c r="BK168" s="238">
        <f>ROUND(I168*H168,2)</f>
        <v>0</v>
      </c>
      <c r="BL168" s="17" t="s">
        <v>184</v>
      </c>
      <c r="BM168" s="237" t="s">
        <v>733</v>
      </c>
    </row>
    <row r="169" s="2" customFormat="1">
      <c r="A169" s="38"/>
      <c r="B169" s="39"/>
      <c r="C169" s="40"/>
      <c r="D169" s="239" t="s">
        <v>154</v>
      </c>
      <c r="E169" s="40"/>
      <c r="F169" s="240" t="s">
        <v>732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154</v>
      </c>
      <c r="AU169" s="17" t="s">
        <v>86</v>
      </c>
    </row>
    <row r="170" s="2" customFormat="1">
      <c r="A170" s="38"/>
      <c r="B170" s="39"/>
      <c r="C170" s="40"/>
      <c r="D170" s="239" t="s">
        <v>186</v>
      </c>
      <c r="E170" s="40"/>
      <c r="F170" s="248" t="s">
        <v>734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186</v>
      </c>
      <c r="AU170" s="17" t="s">
        <v>86</v>
      </c>
    </row>
    <row r="171" s="13" customFormat="1">
      <c r="A171" s="13"/>
      <c r="B171" s="259"/>
      <c r="C171" s="260"/>
      <c r="D171" s="239" t="s">
        <v>212</v>
      </c>
      <c r="E171" s="261" t="s">
        <v>1</v>
      </c>
      <c r="F171" s="262" t="s">
        <v>735</v>
      </c>
      <c r="G171" s="260"/>
      <c r="H171" s="263">
        <v>3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212</v>
      </c>
      <c r="AU171" s="269" t="s">
        <v>86</v>
      </c>
      <c r="AV171" s="13" t="s">
        <v>86</v>
      </c>
      <c r="AW171" s="13" t="s">
        <v>32</v>
      </c>
      <c r="AX171" s="13" t="s">
        <v>84</v>
      </c>
      <c r="AY171" s="269" t="s">
        <v>145</v>
      </c>
    </row>
    <row r="172" s="2" customFormat="1" ht="16.5" customHeight="1">
      <c r="A172" s="38"/>
      <c r="B172" s="39"/>
      <c r="C172" s="249" t="s">
        <v>8</v>
      </c>
      <c r="D172" s="249" t="s">
        <v>191</v>
      </c>
      <c r="E172" s="250" t="s">
        <v>736</v>
      </c>
      <c r="F172" s="251" t="s">
        <v>737</v>
      </c>
      <c r="G172" s="252" t="s">
        <v>182</v>
      </c>
      <c r="H172" s="253">
        <v>2</v>
      </c>
      <c r="I172" s="254"/>
      <c r="J172" s="255">
        <f>ROUND(I172*H172,2)</f>
        <v>0</v>
      </c>
      <c r="K172" s="251" t="s">
        <v>1</v>
      </c>
      <c r="L172" s="256"/>
      <c r="M172" s="257" t="s">
        <v>1</v>
      </c>
      <c r="N172" s="258" t="s">
        <v>42</v>
      </c>
      <c r="O172" s="91"/>
      <c r="P172" s="235">
        <f>O172*H172</f>
        <v>0</v>
      </c>
      <c r="Q172" s="235">
        <v>0.027</v>
      </c>
      <c r="R172" s="235">
        <f>Q172*H172</f>
        <v>0.053999999999999999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178</v>
      </c>
      <c r="AT172" s="237" t="s">
        <v>191</v>
      </c>
      <c r="AU172" s="237" t="s">
        <v>86</v>
      </c>
      <c r="AY172" s="17" t="s">
        <v>145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84</v>
      </c>
      <c r="BK172" s="238">
        <f>ROUND(I172*H172,2)</f>
        <v>0</v>
      </c>
      <c r="BL172" s="17" t="s">
        <v>184</v>
      </c>
      <c r="BM172" s="237" t="s">
        <v>738</v>
      </c>
    </row>
    <row r="173" s="2" customFormat="1">
      <c r="A173" s="38"/>
      <c r="B173" s="39"/>
      <c r="C173" s="40"/>
      <c r="D173" s="239" t="s">
        <v>154</v>
      </c>
      <c r="E173" s="40"/>
      <c r="F173" s="240" t="s">
        <v>737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154</v>
      </c>
      <c r="AU173" s="17" t="s">
        <v>86</v>
      </c>
    </row>
    <row r="174" s="2" customFormat="1">
      <c r="A174" s="38"/>
      <c r="B174" s="39"/>
      <c r="C174" s="40"/>
      <c r="D174" s="239" t="s">
        <v>186</v>
      </c>
      <c r="E174" s="40"/>
      <c r="F174" s="248" t="s">
        <v>734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186</v>
      </c>
      <c r="AU174" s="17" t="s">
        <v>86</v>
      </c>
    </row>
    <row r="175" s="13" customFormat="1">
      <c r="A175" s="13"/>
      <c r="B175" s="259"/>
      <c r="C175" s="260"/>
      <c r="D175" s="239" t="s">
        <v>212</v>
      </c>
      <c r="E175" s="261" t="s">
        <v>1</v>
      </c>
      <c r="F175" s="262" t="s">
        <v>739</v>
      </c>
      <c r="G175" s="260"/>
      <c r="H175" s="263">
        <v>2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212</v>
      </c>
      <c r="AU175" s="269" t="s">
        <v>86</v>
      </c>
      <c r="AV175" s="13" t="s">
        <v>86</v>
      </c>
      <c r="AW175" s="13" t="s">
        <v>32</v>
      </c>
      <c r="AX175" s="13" t="s">
        <v>84</v>
      </c>
      <c r="AY175" s="269" t="s">
        <v>145</v>
      </c>
    </row>
    <row r="176" s="2" customFormat="1" ht="16.5" customHeight="1">
      <c r="A176" s="38"/>
      <c r="B176" s="39"/>
      <c r="C176" s="249" t="s">
        <v>286</v>
      </c>
      <c r="D176" s="249" t="s">
        <v>191</v>
      </c>
      <c r="E176" s="250" t="s">
        <v>740</v>
      </c>
      <c r="F176" s="251" t="s">
        <v>741</v>
      </c>
      <c r="G176" s="252" t="s">
        <v>182</v>
      </c>
      <c r="H176" s="253">
        <v>7</v>
      </c>
      <c r="I176" s="254"/>
      <c r="J176" s="255">
        <f>ROUND(I176*H176,2)</f>
        <v>0</v>
      </c>
      <c r="K176" s="251" t="s">
        <v>1</v>
      </c>
      <c r="L176" s="256"/>
      <c r="M176" s="257" t="s">
        <v>1</v>
      </c>
      <c r="N176" s="258" t="s">
        <v>42</v>
      </c>
      <c r="O176" s="91"/>
      <c r="P176" s="235">
        <f>O176*H176</f>
        <v>0</v>
      </c>
      <c r="Q176" s="235">
        <v>0.027</v>
      </c>
      <c r="R176" s="235">
        <f>Q176*H176</f>
        <v>0.189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178</v>
      </c>
      <c r="AT176" s="237" t="s">
        <v>191</v>
      </c>
      <c r="AU176" s="237" t="s">
        <v>86</v>
      </c>
      <c r="AY176" s="17" t="s">
        <v>145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84</v>
      </c>
      <c r="BK176" s="238">
        <f>ROUND(I176*H176,2)</f>
        <v>0</v>
      </c>
      <c r="BL176" s="17" t="s">
        <v>184</v>
      </c>
      <c r="BM176" s="237" t="s">
        <v>742</v>
      </c>
    </row>
    <row r="177" s="2" customFormat="1">
      <c r="A177" s="38"/>
      <c r="B177" s="39"/>
      <c r="C177" s="40"/>
      <c r="D177" s="239" t="s">
        <v>154</v>
      </c>
      <c r="E177" s="40"/>
      <c r="F177" s="240" t="s">
        <v>741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154</v>
      </c>
      <c r="AU177" s="17" t="s">
        <v>86</v>
      </c>
    </row>
    <row r="178" s="2" customFormat="1">
      <c r="A178" s="38"/>
      <c r="B178" s="39"/>
      <c r="C178" s="40"/>
      <c r="D178" s="239" t="s">
        <v>186</v>
      </c>
      <c r="E178" s="40"/>
      <c r="F178" s="248" t="s">
        <v>734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186</v>
      </c>
      <c r="AU178" s="17" t="s">
        <v>86</v>
      </c>
    </row>
    <row r="179" s="13" customFormat="1">
      <c r="A179" s="13"/>
      <c r="B179" s="259"/>
      <c r="C179" s="260"/>
      <c r="D179" s="239" t="s">
        <v>212</v>
      </c>
      <c r="E179" s="261" t="s">
        <v>1</v>
      </c>
      <c r="F179" s="262" t="s">
        <v>743</v>
      </c>
      <c r="G179" s="260"/>
      <c r="H179" s="263">
        <v>7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212</v>
      </c>
      <c r="AU179" s="269" t="s">
        <v>86</v>
      </c>
      <c r="AV179" s="13" t="s">
        <v>86</v>
      </c>
      <c r="AW179" s="13" t="s">
        <v>32</v>
      </c>
      <c r="AX179" s="13" t="s">
        <v>84</v>
      </c>
      <c r="AY179" s="269" t="s">
        <v>145</v>
      </c>
    </row>
    <row r="180" s="2" customFormat="1" ht="16.5" customHeight="1">
      <c r="A180" s="38"/>
      <c r="B180" s="39"/>
      <c r="C180" s="249" t="s">
        <v>291</v>
      </c>
      <c r="D180" s="249" t="s">
        <v>191</v>
      </c>
      <c r="E180" s="250" t="s">
        <v>744</v>
      </c>
      <c r="F180" s="251" t="s">
        <v>745</v>
      </c>
      <c r="G180" s="252" t="s">
        <v>182</v>
      </c>
      <c r="H180" s="253">
        <v>3</v>
      </c>
      <c r="I180" s="254"/>
      <c r="J180" s="255">
        <f>ROUND(I180*H180,2)</f>
        <v>0</v>
      </c>
      <c r="K180" s="251" t="s">
        <v>1</v>
      </c>
      <c r="L180" s="256"/>
      <c r="M180" s="257" t="s">
        <v>1</v>
      </c>
      <c r="N180" s="258" t="s">
        <v>42</v>
      </c>
      <c r="O180" s="91"/>
      <c r="P180" s="235">
        <f>O180*H180</f>
        <v>0</v>
      </c>
      <c r="Q180" s="235">
        <v>0.027</v>
      </c>
      <c r="R180" s="235">
        <f>Q180*H180</f>
        <v>0.081000000000000003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178</v>
      </c>
      <c r="AT180" s="237" t="s">
        <v>191</v>
      </c>
      <c r="AU180" s="237" t="s">
        <v>86</v>
      </c>
      <c r="AY180" s="17" t="s">
        <v>145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84</v>
      </c>
      <c r="BK180" s="238">
        <f>ROUND(I180*H180,2)</f>
        <v>0</v>
      </c>
      <c r="BL180" s="17" t="s">
        <v>184</v>
      </c>
      <c r="BM180" s="237" t="s">
        <v>746</v>
      </c>
    </row>
    <row r="181" s="2" customFormat="1">
      <c r="A181" s="38"/>
      <c r="B181" s="39"/>
      <c r="C181" s="40"/>
      <c r="D181" s="239" t="s">
        <v>154</v>
      </c>
      <c r="E181" s="40"/>
      <c r="F181" s="240" t="s">
        <v>745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154</v>
      </c>
      <c r="AU181" s="17" t="s">
        <v>86</v>
      </c>
    </row>
    <row r="182" s="2" customFormat="1">
      <c r="A182" s="38"/>
      <c r="B182" s="39"/>
      <c r="C182" s="40"/>
      <c r="D182" s="239" t="s">
        <v>186</v>
      </c>
      <c r="E182" s="40"/>
      <c r="F182" s="248" t="s">
        <v>734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186</v>
      </c>
      <c r="AU182" s="17" t="s">
        <v>86</v>
      </c>
    </row>
    <row r="183" s="13" customFormat="1">
      <c r="A183" s="13"/>
      <c r="B183" s="259"/>
      <c r="C183" s="260"/>
      <c r="D183" s="239" t="s">
        <v>212</v>
      </c>
      <c r="E183" s="261" t="s">
        <v>1</v>
      </c>
      <c r="F183" s="262" t="s">
        <v>735</v>
      </c>
      <c r="G183" s="260"/>
      <c r="H183" s="263">
        <v>3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212</v>
      </c>
      <c r="AU183" s="269" t="s">
        <v>86</v>
      </c>
      <c r="AV183" s="13" t="s">
        <v>86</v>
      </c>
      <c r="AW183" s="13" t="s">
        <v>32</v>
      </c>
      <c r="AX183" s="13" t="s">
        <v>84</v>
      </c>
      <c r="AY183" s="269" t="s">
        <v>145</v>
      </c>
    </row>
    <row r="184" s="2" customFormat="1" ht="16.5" customHeight="1">
      <c r="A184" s="38"/>
      <c r="B184" s="39"/>
      <c r="C184" s="226" t="s">
        <v>295</v>
      </c>
      <c r="D184" s="226" t="s">
        <v>148</v>
      </c>
      <c r="E184" s="227" t="s">
        <v>747</v>
      </c>
      <c r="F184" s="228" t="s">
        <v>748</v>
      </c>
      <c r="G184" s="229" t="s">
        <v>182</v>
      </c>
      <c r="H184" s="230">
        <v>15</v>
      </c>
      <c r="I184" s="231"/>
      <c r="J184" s="232">
        <f>ROUND(I184*H184,2)</f>
        <v>0</v>
      </c>
      <c r="K184" s="228" t="s">
        <v>183</v>
      </c>
      <c r="L184" s="44"/>
      <c r="M184" s="233" t="s">
        <v>1</v>
      </c>
      <c r="N184" s="234" t="s">
        <v>42</v>
      </c>
      <c r="O184" s="91"/>
      <c r="P184" s="235">
        <f>O184*H184</f>
        <v>0</v>
      </c>
      <c r="Q184" s="235">
        <v>6.0000000000000002E-05</v>
      </c>
      <c r="R184" s="235">
        <f>Q184*H184</f>
        <v>0.00089999999999999998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184</v>
      </c>
      <c r="AT184" s="237" t="s">
        <v>148</v>
      </c>
      <c r="AU184" s="237" t="s">
        <v>86</v>
      </c>
      <c r="AY184" s="17" t="s">
        <v>145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84</v>
      </c>
      <c r="BK184" s="238">
        <f>ROUND(I184*H184,2)</f>
        <v>0</v>
      </c>
      <c r="BL184" s="17" t="s">
        <v>184</v>
      </c>
      <c r="BM184" s="237" t="s">
        <v>749</v>
      </c>
    </row>
    <row r="185" s="2" customFormat="1">
      <c r="A185" s="38"/>
      <c r="B185" s="39"/>
      <c r="C185" s="40"/>
      <c r="D185" s="239" t="s">
        <v>154</v>
      </c>
      <c r="E185" s="40"/>
      <c r="F185" s="240" t="s">
        <v>750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154</v>
      </c>
      <c r="AU185" s="17" t="s">
        <v>86</v>
      </c>
    </row>
    <row r="186" s="13" customFormat="1">
      <c r="A186" s="13"/>
      <c r="B186" s="259"/>
      <c r="C186" s="260"/>
      <c r="D186" s="239" t="s">
        <v>212</v>
      </c>
      <c r="E186" s="261" t="s">
        <v>1</v>
      </c>
      <c r="F186" s="262" t="s">
        <v>751</v>
      </c>
      <c r="G186" s="260"/>
      <c r="H186" s="263">
        <v>15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212</v>
      </c>
      <c r="AU186" s="269" t="s">
        <v>86</v>
      </c>
      <c r="AV186" s="13" t="s">
        <v>86</v>
      </c>
      <c r="AW186" s="13" t="s">
        <v>32</v>
      </c>
      <c r="AX186" s="13" t="s">
        <v>84</v>
      </c>
      <c r="AY186" s="269" t="s">
        <v>145</v>
      </c>
    </row>
    <row r="187" s="2" customFormat="1" ht="16.5" customHeight="1">
      <c r="A187" s="38"/>
      <c r="B187" s="39"/>
      <c r="C187" s="249" t="s">
        <v>297</v>
      </c>
      <c r="D187" s="249" t="s">
        <v>191</v>
      </c>
      <c r="E187" s="250" t="s">
        <v>752</v>
      </c>
      <c r="F187" s="251" t="s">
        <v>753</v>
      </c>
      <c r="G187" s="252" t="s">
        <v>233</v>
      </c>
      <c r="H187" s="253">
        <v>45</v>
      </c>
      <c r="I187" s="254"/>
      <c r="J187" s="255">
        <f>ROUND(I187*H187,2)</f>
        <v>0</v>
      </c>
      <c r="K187" s="251" t="s">
        <v>1</v>
      </c>
      <c r="L187" s="256"/>
      <c r="M187" s="257" t="s">
        <v>1</v>
      </c>
      <c r="N187" s="258" t="s">
        <v>42</v>
      </c>
      <c r="O187" s="91"/>
      <c r="P187" s="235">
        <f>O187*H187</f>
        <v>0</v>
      </c>
      <c r="Q187" s="235">
        <v>0.0070000000000000001</v>
      </c>
      <c r="R187" s="235">
        <f>Q187*H187</f>
        <v>0.315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178</v>
      </c>
      <c r="AT187" s="237" t="s">
        <v>191</v>
      </c>
      <c r="AU187" s="237" t="s">
        <v>86</v>
      </c>
      <c r="AY187" s="17" t="s">
        <v>145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84</v>
      </c>
      <c r="BK187" s="238">
        <f>ROUND(I187*H187,2)</f>
        <v>0</v>
      </c>
      <c r="BL187" s="17" t="s">
        <v>184</v>
      </c>
      <c r="BM187" s="237" t="s">
        <v>754</v>
      </c>
    </row>
    <row r="188" s="2" customFormat="1">
      <c r="A188" s="38"/>
      <c r="B188" s="39"/>
      <c r="C188" s="40"/>
      <c r="D188" s="239" t="s">
        <v>154</v>
      </c>
      <c r="E188" s="40"/>
      <c r="F188" s="240" t="s">
        <v>753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154</v>
      </c>
      <c r="AU188" s="17" t="s">
        <v>86</v>
      </c>
    </row>
    <row r="189" s="13" customFormat="1">
      <c r="A189" s="13"/>
      <c r="B189" s="259"/>
      <c r="C189" s="260"/>
      <c r="D189" s="239" t="s">
        <v>212</v>
      </c>
      <c r="E189" s="261" t="s">
        <v>1</v>
      </c>
      <c r="F189" s="262" t="s">
        <v>755</v>
      </c>
      <c r="G189" s="260"/>
      <c r="H189" s="263">
        <v>45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212</v>
      </c>
      <c r="AU189" s="269" t="s">
        <v>86</v>
      </c>
      <c r="AV189" s="13" t="s">
        <v>86</v>
      </c>
      <c r="AW189" s="13" t="s">
        <v>32</v>
      </c>
      <c r="AX189" s="13" t="s">
        <v>84</v>
      </c>
      <c r="AY189" s="269" t="s">
        <v>145</v>
      </c>
    </row>
    <row r="190" s="2" customFormat="1" ht="16.5" customHeight="1">
      <c r="A190" s="38"/>
      <c r="B190" s="39"/>
      <c r="C190" s="249" t="s">
        <v>303</v>
      </c>
      <c r="D190" s="249" t="s">
        <v>191</v>
      </c>
      <c r="E190" s="250" t="s">
        <v>756</v>
      </c>
      <c r="F190" s="251" t="s">
        <v>757</v>
      </c>
      <c r="G190" s="252" t="s">
        <v>233</v>
      </c>
      <c r="H190" s="253">
        <v>15</v>
      </c>
      <c r="I190" s="254"/>
      <c r="J190" s="255">
        <f>ROUND(I190*H190,2)</f>
        <v>0</v>
      </c>
      <c r="K190" s="251" t="s">
        <v>1</v>
      </c>
      <c r="L190" s="256"/>
      <c r="M190" s="257" t="s">
        <v>1</v>
      </c>
      <c r="N190" s="258" t="s">
        <v>42</v>
      </c>
      <c r="O190" s="91"/>
      <c r="P190" s="235">
        <f>O190*H190</f>
        <v>0</v>
      </c>
      <c r="Q190" s="235">
        <v>0.01</v>
      </c>
      <c r="R190" s="235">
        <f>Q190*H190</f>
        <v>0.14999999999999999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178</v>
      </c>
      <c r="AT190" s="237" t="s">
        <v>191</v>
      </c>
      <c r="AU190" s="237" t="s">
        <v>86</v>
      </c>
      <c r="AY190" s="17" t="s">
        <v>145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84</v>
      </c>
      <c r="BK190" s="238">
        <f>ROUND(I190*H190,2)</f>
        <v>0</v>
      </c>
      <c r="BL190" s="17" t="s">
        <v>184</v>
      </c>
      <c r="BM190" s="237" t="s">
        <v>758</v>
      </c>
    </row>
    <row r="191" s="2" customFormat="1">
      <c r="A191" s="38"/>
      <c r="B191" s="39"/>
      <c r="C191" s="40"/>
      <c r="D191" s="239" t="s">
        <v>154</v>
      </c>
      <c r="E191" s="40"/>
      <c r="F191" s="240" t="s">
        <v>757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154</v>
      </c>
      <c r="AU191" s="17" t="s">
        <v>86</v>
      </c>
    </row>
    <row r="192" s="13" customFormat="1">
      <c r="A192" s="13"/>
      <c r="B192" s="259"/>
      <c r="C192" s="260"/>
      <c r="D192" s="239" t="s">
        <v>212</v>
      </c>
      <c r="E192" s="261" t="s">
        <v>1</v>
      </c>
      <c r="F192" s="262" t="s">
        <v>751</v>
      </c>
      <c r="G192" s="260"/>
      <c r="H192" s="263">
        <v>15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212</v>
      </c>
      <c r="AU192" s="269" t="s">
        <v>86</v>
      </c>
      <c r="AV192" s="13" t="s">
        <v>86</v>
      </c>
      <c r="AW192" s="13" t="s">
        <v>32</v>
      </c>
      <c r="AX192" s="13" t="s">
        <v>84</v>
      </c>
      <c r="AY192" s="269" t="s">
        <v>145</v>
      </c>
    </row>
    <row r="193" s="2" customFormat="1" ht="16.5" customHeight="1">
      <c r="A193" s="38"/>
      <c r="B193" s="39"/>
      <c r="C193" s="226" t="s">
        <v>7</v>
      </c>
      <c r="D193" s="226" t="s">
        <v>148</v>
      </c>
      <c r="E193" s="227" t="s">
        <v>759</v>
      </c>
      <c r="F193" s="228" t="s">
        <v>760</v>
      </c>
      <c r="G193" s="229" t="s">
        <v>182</v>
      </c>
      <c r="H193" s="230">
        <v>15</v>
      </c>
      <c r="I193" s="231"/>
      <c r="J193" s="232">
        <f>ROUND(I193*H193,2)</f>
        <v>0</v>
      </c>
      <c r="K193" s="228" t="s">
        <v>183</v>
      </c>
      <c r="L193" s="44"/>
      <c r="M193" s="233" t="s">
        <v>1</v>
      </c>
      <c r="N193" s="234" t="s">
        <v>42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184</v>
      </c>
      <c r="AT193" s="237" t="s">
        <v>148</v>
      </c>
      <c r="AU193" s="237" t="s">
        <v>86</v>
      </c>
      <c r="AY193" s="17" t="s">
        <v>145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84</v>
      </c>
      <c r="BK193" s="238">
        <f>ROUND(I193*H193,2)</f>
        <v>0</v>
      </c>
      <c r="BL193" s="17" t="s">
        <v>184</v>
      </c>
      <c r="BM193" s="237" t="s">
        <v>761</v>
      </c>
    </row>
    <row r="194" s="2" customFormat="1">
      <c r="A194" s="38"/>
      <c r="B194" s="39"/>
      <c r="C194" s="40"/>
      <c r="D194" s="239" t="s">
        <v>154</v>
      </c>
      <c r="E194" s="40"/>
      <c r="F194" s="240" t="s">
        <v>762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154</v>
      </c>
      <c r="AU194" s="17" t="s">
        <v>86</v>
      </c>
    </row>
    <row r="195" s="13" customFormat="1">
      <c r="A195" s="13"/>
      <c r="B195" s="259"/>
      <c r="C195" s="260"/>
      <c r="D195" s="239" t="s">
        <v>212</v>
      </c>
      <c r="E195" s="261" t="s">
        <v>1</v>
      </c>
      <c r="F195" s="262" t="s">
        <v>763</v>
      </c>
      <c r="G195" s="260"/>
      <c r="H195" s="263">
        <v>15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212</v>
      </c>
      <c r="AU195" s="269" t="s">
        <v>86</v>
      </c>
      <c r="AV195" s="13" t="s">
        <v>86</v>
      </c>
      <c r="AW195" s="13" t="s">
        <v>32</v>
      </c>
      <c r="AX195" s="13" t="s">
        <v>84</v>
      </c>
      <c r="AY195" s="269" t="s">
        <v>145</v>
      </c>
    </row>
    <row r="196" s="2" customFormat="1" ht="16.5" customHeight="1">
      <c r="A196" s="38"/>
      <c r="B196" s="39"/>
      <c r="C196" s="226" t="s">
        <v>310</v>
      </c>
      <c r="D196" s="226" t="s">
        <v>148</v>
      </c>
      <c r="E196" s="227" t="s">
        <v>764</v>
      </c>
      <c r="F196" s="228" t="s">
        <v>765</v>
      </c>
      <c r="G196" s="229" t="s">
        <v>182</v>
      </c>
      <c r="H196" s="230">
        <v>60</v>
      </c>
      <c r="I196" s="231"/>
      <c r="J196" s="232">
        <f>ROUND(I196*H196,2)</f>
        <v>0</v>
      </c>
      <c r="K196" s="228" t="s">
        <v>183</v>
      </c>
      <c r="L196" s="44"/>
      <c r="M196" s="233" t="s">
        <v>1</v>
      </c>
      <c r="N196" s="234" t="s">
        <v>42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184</v>
      </c>
      <c r="AT196" s="237" t="s">
        <v>148</v>
      </c>
      <c r="AU196" s="237" t="s">
        <v>86</v>
      </c>
      <c r="AY196" s="17" t="s">
        <v>145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84</v>
      </c>
      <c r="BK196" s="238">
        <f>ROUND(I196*H196,2)</f>
        <v>0</v>
      </c>
      <c r="BL196" s="17" t="s">
        <v>184</v>
      </c>
      <c r="BM196" s="237" t="s">
        <v>766</v>
      </c>
    </row>
    <row r="197" s="2" customFormat="1">
      <c r="A197" s="38"/>
      <c r="B197" s="39"/>
      <c r="C197" s="40"/>
      <c r="D197" s="239" t="s">
        <v>154</v>
      </c>
      <c r="E197" s="40"/>
      <c r="F197" s="240" t="s">
        <v>767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154</v>
      </c>
      <c r="AU197" s="17" t="s">
        <v>86</v>
      </c>
    </row>
    <row r="198" s="13" customFormat="1">
      <c r="A198" s="13"/>
      <c r="B198" s="259"/>
      <c r="C198" s="260"/>
      <c r="D198" s="239" t="s">
        <v>212</v>
      </c>
      <c r="E198" s="261" t="s">
        <v>1</v>
      </c>
      <c r="F198" s="262" t="s">
        <v>768</v>
      </c>
      <c r="G198" s="260"/>
      <c r="H198" s="263">
        <v>60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212</v>
      </c>
      <c r="AU198" s="269" t="s">
        <v>86</v>
      </c>
      <c r="AV198" s="13" t="s">
        <v>86</v>
      </c>
      <c r="AW198" s="13" t="s">
        <v>32</v>
      </c>
      <c r="AX198" s="13" t="s">
        <v>84</v>
      </c>
      <c r="AY198" s="269" t="s">
        <v>145</v>
      </c>
    </row>
    <row r="199" s="2" customFormat="1" ht="21.75" customHeight="1">
      <c r="A199" s="38"/>
      <c r="B199" s="39"/>
      <c r="C199" s="226" t="s">
        <v>314</v>
      </c>
      <c r="D199" s="226" t="s">
        <v>148</v>
      </c>
      <c r="E199" s="227" t="s">
        <v>769</v>
      </c>
      <c r="F199" s="228" t="s">
        <v>770</v>
      </c>
      <c r="G199" s="229" t="s">
        <v>210</v>
      </c>
      <c r="H199" s="230">
        <v>163.5</v>
      </c>
      <c r="I199" s="231"/>
      <c r="J199" s="232">
        <f>ROUND(I199*H199,2)</f>
        <v>0</v>
      </c>
      <c r="K199" s="228" t="s">
        <v>183</v>
      </c>
      <c r="L199" s="44"/>
      <c r="M199" s="233" t="s">
        <v>1</v>
      </c>
      <c r="N199" s="234" t="s">
        <v>42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184</v>
      </c>
      <c r="AT199" s="237" t="s">
        <v>148</v>
      </c>
      <c r="AU199" s="237" t="s">
        <v>86</v>
      </c>
      <c r="AY199" s="17" t="s">
        <v>145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84</v>
      </c>
      <c r="BK199" s="238">
        <f>ROUND(I199*H199,2)</f>
        <v>0</v>
      </c>
      <c r="BL199" s="17" t="s">
        <v>184</v>
      </c>
      <c r="BM199" s="237" t="s">
        <v>771</v>
      </c>
    </row>
    <row r="200" s="2" customFormat="1">
      <c r="A200" s="38"/>
      <c r="B200" s="39"/>
      <c r="C200" s="40"/>
      <c r="D200" s="239" t="s">
        <v>154</v>
      </c>
      <c r="E200" s="40"/>
      <c r="F200" s="240" t="s">
        <v>772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154</v>
      </c>
      <c r="AU200" s="17" t="s">
        <v>86</v>
      </c>
    </row>
    <row r="201" s="13" customFormat="1">
      <c r="A201" s="13"/>
      <c r="B201" s="259"/>
      <c r="C201" s="260"/>
      <c r="D201" s="239" t="s">
        <v>212</v>
      </c>
      <c r="E201" s="261" t="s">
        <v>1</v>
      </c>
      <c r="F201" s="262" t="s">
        <v>773</v>
      </c>
      <c r="G201" s="260"/>
      <c r="H201" s="263">
        <v>141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212</v>
      </c>
      <c r="AU201" s="269" t="s">
        <v>86</v>
      </c>
      <c r="AV201" s="13" t="s">
        <v>86</v>
      </c>
      <c r="AW201" s="13" t="s">
        <v>32</v>
      </c>
      <c r="AX201" s="13" t="s">
        <v>77</v>
      </c>
      <c r="AY201" s="269" t="s">
        <v>145</v>
      </c>
    </row>
    <row r="202" s="13" customFormat="1">
      <c r="A202" s="13"/>
      <c r="B202" s="259"/>
      <c r="C202" s="260"/>
      <c r="D202" s="239" t="s">
        <v>212</v>
      </c>
      <c r="E202" s="261" t="s">
        <v>1</v>
      </c>
      <c r="F202" s="262" t="s">
        <v>774</v>
      </c>
      <c r="G202" s="260"/>
      <c r="H202" s="263">
        <v>22.5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212</v>
      </c>
      <c r="AU202" s="269" t="s">
        <v>86</v>
      </c>
      <c r="AV202" s="13" t="s">
        <v>86</v>
      </c>
      <c r="AW202" s="13" t="s">
        <v>32</v>
      </c>
      <c r="AX202" s="13" t="s">
        <v>77</v>
      </c>
      <c r="AY202" s="269" t="s">
        <v>145</v>
      </c>
    </row>
    <row r="203" s="15" customFormat="1">
      <c r="A203" s="15"/>
      <c r="B203" s="280"/>
      <c r="C203" s="281"/>
      <c r="D203" s="239" t="s">
        <v>212</v>
      </c>
      <c r="E203" s="282" t="s">
        <v>1</v>
      </c>
      <c r="F203" s="283" t="s">
        <v>532</v>
      </c>
      <c r="G203" s="281"/>
      <c r="H203" s="284">
        <v>163.5</v>
      </c>
      <c r="I203" s="285"/>
      <c r="J203" s="281"/>
      <c r="K203" s="281"/>
      <c r="L203" s="286"/>
      <c r="M203" s="287"/>
      <c r="N203" s="288"/>
      <c r="O203" s="288"/>
      <c r="P203" s="288"/>
      <c r="Q203" s="288"/>
      <c r="R203" s="288"/>
      <c r="S203" s="288"/>
      <c r="T203" s="28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90" t="s">
        <v>212</v>
      </c>
      <c r="AU203" s="290" t="s">
        <v>86</v>
      </c>
      <c r="AV203" s="15" t="s">
        <v>184</v>
      </c>
      <c r="AW203" s="15" t="s">
        <v>32</v>
      </c>
      <c r="AX203" s="15" t="s">
        <v>84</v>
      </c>
      <c r="AY203" s="290" t="s">
        <v>145</v>
      </c>
    </row>
    <row r="204" s="2" customFormat="1" ht="16.5" customHeight="1">
      <c r="A204" s="38"/>
      <c r="B204" s="39"/>
      <c r="C204" s="226" t="s">
        <v>318</v>
      </c>
      <c r="D204" s="226" t="s">
        <v>148</v>
      </c>
      <c r="E204" s="227" t="s">
        <v>775</v>
      </c>
      <c r="F204" s="228" t="s">
        <v>776</v>
      </c>
      <c r="G204" s="229" t="s">
        <v>210</v>
      </c>
      <c r="H204" s="230">
        <v>15</v>
      </c>
      <c r="I204" s="231"/>
      <c r="J204" s="232">
        <f>ROUND(I204*H204,2)</f>
        <v>0</v>
      </c>
      <c r="K204" s="228" t="s">
        <v>183</v>
      </c>
      <c r="L204" s="44"/>
      <c r="M204" s="233" t="s">
        <v>1</v>
      </c>
      <c r="N204" s="234" t="s">
        <v>42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184</v>
      </c>
      <c r="AT204" s="237" t="s">
        <v>148</v>
      </c>
      <c r="AU204" s="237" t="s">
        <v>86</v>
      </c>
      <c r="AY204" s="17" t="s">
        <v>145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84</v>
      </c>
      <c r="BK204" s="238">
        <f>ROUND(I204*H204,2)</f>
        <v>0</v>
      </c>
      <c r="BL204" s="17" t="s">
        <v>184</v>
      </c>
      <c r="BM204" s="237" t="s">
        <v>777</v>
      </c>
    </row>
    <row r="205" s="2" customFormat="1">
      <c r="A205" s="38"/>
      <c r="B205" s="39"/>
      <c r="C205" s="40"/>
      <c r="D205" s="239" t="s">
        <v>154</v>
      </c>
      <c r="E205" s="40"/>
      <c r="F205" s="240" t="s">
        <v>778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154</v>
      </c>
      <c r="AU205" s="17" t="s">
        <v>86</v>
      </c>
    </row>
    <row r="206" s="13" customFormat="1">
      <c r="A206" s="13"/>
      <c r="B206" s="259"/>
      <c r="C206" s="260"/>
      <c r="D206" s="239" t="s">
        <v>212</v>
      </c>
      <c r="E206" s="261" t="s">
        <v>1</v>
      </c>
      <c r="F206" s="262" t="s">
        <v>779</v>
      </c>
      <c r="G206" s="260"/>
      <c r="H206" s="263">
        <v>15</v>
      </c>
      <c r="I206" s="264"/>
      <c r="J206" s="260"/>
      <c r="K206" s="260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212</v>
      </c>
      <c r="AU206" s="269" t="s">
        <v>86</v>
      </c>
      <c r="AV206" s="13" t="s">
        <v>86</v>
      </c>
      <c r="AW206" s="13" t="s">
        <v>32</v>
      </c>
      <c r="AX206" s="13" t="s">
        <v>84</v>
      </c>
      <c r="AY206" s="269" t="s">
        <v>145</v>
      </c>
    </row>
    <row r="207" s="2" customFormat="1" ht="16.5" customHeight="1">
      <c r="A207" s="38"/>
      <c r="B207" s="39"/>
      <c r="C207" s="249" t="s">
        <v>320</v>
      </c>
      <c r="D207" s="249" t="s">
        <v>191</v>
      </c>
      <c r="E207" s="250" t="s">
        <v>780</v>
      </c>
      <c r="F207" s="251" t="s">
        <v>781</v>
      </c>
      <c r="G207" s="252" t="s">
        <v>279</v>
      </c>
      <c r="H207" s="253">
        <v>1.5</v>
      </c>
      <c r="I207" s="254"/>
      <c r="J207" s="255">
        <f>ROUND(I207*H207,2)</f>
        <v>0</v>
      </c>
      <c r="K207" s="251" t="s">
        <v>183</v>
      </c>
      <c r="L207" s="256"/>
      <c r="M207" s="257" t="s">
        <v>1</v>
      </c>
      <c r="N207" s="258" t="s">
        <v>42</v>
      </c>
      <c r="O207" s="91"/>
      <c r="P207" s="235">
        <f>O207*H207</f>
        <v>0</v>
      </c>
      <c r="Q207" s="235">
        <v>0.20000000000000001</v>
      </c>
      <c r="R207" s="235">
        <f>Q207*H207</f>
        <v>0.30000000000000004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178</v>
      </c>
      <c r="AT207" s="237" t="s">
        <v>191</v>
      </c>
      <c r="AU207" s="237" t="s">
        <v>86</v>
      </c>
      <c r="AY207" s="17" t="s">
        <v>145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84</v>
      </c>
      <c r="BK207" s="238">
        <f>ROUND(I207*H207,2)</f>
        <v>0</v>
      </c>
      <c r="BL207" s="17" t="s">
        <v>184</v>
      </c>
      <c r="BM207" s="237" t="s">
        <v>782</v>
      </c>
    </row>
    <row r="208" s="2" customFormat="1">
      <c r="A208" s="38"/>
      <c r="B208" s="39"/>
      <c r="C208" s="40"/>
      <c r="D208" s="239" t="s">
        <v>154</v>
      </c>
      <c r="E208" s="40"/>
      <c r="F208" s="240" t="s">
        <v>781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154</v>
      </c>
      <c r="AU208" s="17" t="s">
        <v>86</v>
      </c>
    </row>
    <row r="209" s="13" customFormat="1">
      <c r="A209" s="13"/>
      <c r="B209" s="259"/>
      <c r="C209" s="260"/>
      <c r="D209" s="239" t="s">
        <v>212</v>
      </c>
      <c r="E209" s="261" t="s">
        <v>1</v>
      </c>
      <c r="F209" s="262" t="s">
        <v>783</v>
      </c>
      <c r="G209" s="260"/>
      <c r="H209" s="263">
        <v>1.5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212</v>
      </c>
      <c r="AU209" s="269" t="s">
        <v>86</v>
      </c>
      <c r="AV209" s="13" t="s">
        <v>86</v>
      </c>
      <c r="AW209" s="13" t="s">
        <v>32</v>
      </c>
      <c r="AX209" s="13" t="s">
        <v>84</v>
      </c>
      <c r="AY209" s="269" t="s">
        <v>145</v>
      </c>
    </row>
    <row r="210" s="2" customFormat="1" ht="16.5" customHeight="1">
      <c r="A210" s="38"/>
      <c r="B210" s="39"/>
      <c r="C210" s="226" t="s">
        <v>324</v>
      </c>
      <c r="D210" s="226" t="s">
        <v>148</v>
      </c>
      <c r="E210" s="227" t="s">
        <v>784</v>
      </c>
      <c r="F210" s="228" t="s">
        <v>785</v>
      </c>
      <c r="G210" s="229" t="s">
        <v>218</v>
      </c>
      <c r="H210" s="230">
        <v>0.14999999999999999</v>
      </c>
      <c r="I210" s="231"/>
      <c r="J210" s="232">
        <f>ROUND(I210*H210,2)</f>
        <v>0</v>
      </c>
      <c r="K210" s="228" t="s">
        <v>183</v>
      </c>
      <c r="L210" s="44"/>
      <c r="M210" s="233" t="s">
        <v>1</v>
      </c>
      <c r="N210" s="234" t="s">
        <v>42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184</v>
      </c>
      <c r="AT210" s="237" t="s">
        <v>148</v>
      </c>
      <c r="AU210" s="237" t="s">
        <v>86</v>
      </c>
      <c r="AY210" s="17" t="s">
        <v>145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84</v>
      </c>
      <c r="BK210" s="238">
        <f>ROUND(I210*H210,2)</f>
        <v>0</v>
      </c>
      <c r="BL210" s="17" t="s">
        <v>184</v>
      </c>
      <c r="BM210" s="237" t="s">
        <v>786</v>
      </c>
    </row>
    <row r="211" s="2" customFormat="1">
      <c r="A211" s="38"/>
      <c r="B211" s="39"/>
      <c r="C211" s="40"/>
      <c r="D211" s="239" t="s">
        <v>154</v>
      </c>
      <c r="E211" s="40"/>
      <c r="F211" s="240" t="s">
        <v>787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154</v>
      </c>
      <c r="AU211" s="17" t="s">
        <v>86</v>
      </c>
    </row>
    <row r="212" s="13" customFormat="1">
      <c r="A212" s="13"/>
      <c r="B212" s="259"/>
      <c r="C212" s="260"/>
      <c r="D212" s="239" t="s">
        <v>212</v>
      </c>
      <c r="E212" s="261" t="s">
        <v>1</v>
      </c>
      <c r="F212" s="262" t="s">
        <v>788</v>
      </c>
      <c r="G212" s="260"/>
      <c r="H212" s="263">
        <v>0.14999999999999999</v>
      </c>
      <c r="I212" s="264"/>
      <c r="J212" s="260"/>
      <c r="K212" s="260"/>
      <c r="L212" s="265"/>
      <c r="M212" s="266"/>
      <c r="N212" s="267"/>
      <c r="O212" s="267"/>
      <c r="P212" s="267"/>
      <c r="Q212" s="267"/>
      <c r="R212" s="267"/>
      <c r="S212" s="267"/>
      <c r="T212" s="26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9" t="s">
        <v>212</v>
      </c>
      <c r="AU212" s="269" t="s">
        <v>86</v>
      </c>
      <c r="AV212" s="13" t="s">
        <v>86</v>
      </c>
      <c r="AW212" s="13" t="s">
        <v>32</v>
      </c>
      <c r="AX212" s="13" t="s">
        <v>84</v>
      </c>
      <c r="AY212" s="269" t="s">
        <v>145</v>
      </c>
    </row>
    <row r="213" s="2" customFormat="1" ht="16.5" customHeight="1">
      <c r="A213" s="38"/>
      <c r="B213" s="39"/>
      <c r="C213" s="249" t="s">
        <v>326</v>
      </c>
      <c r="D213" s="249" t="s">
        <v>191</v>
      </c>
      <c r="E213" s="250" t="s">
        <v>789</v>
      </c>
      <c r="F213" s="251" t="s">
        <v>790</v>
      </c>
      <c r="G213" s="252" t="s">
        <v>289</v>
      </c>
      <c r="H213" s="253">
        <v>150</v>
      </c>
      <c r="I213" s="254"/>
      <c r="J213" s="255">
        <f>ROUND(I213*H213,2)</f>
        <v>0</v>
      </c>
      <c r="K213" s="251" t="s">
        <v>1</v>
      </c>
      <c r="L213" s="256"/>
      <c r="M213" s="257" t="s">
        <v>1</v>
      </c>
      <c r="N213" s="258" t="s">
        <v>42</v>
      </c>
      <c r="O213" s="91"/>
      <c r="P213" s="235">
        <f>O213*H213</f>
        <v>0</v>
      </c>
      <c r="Q213" s="235">
        <v>0.001</v>
      </c>
      <c r="R213" s="235">
        <f>Q213*H213</f>
        <v>0.14999999999999999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178</v>
      </c>
      <c r="AT213" s="237" t="s">
        <v>191</v>
      </c>
      <c r="AU213" s="237" t="s">
        <v>86</v>
      </c>
      <c r="AY213" s="17" t="s">
        <v>145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84</v>
      </c>
      <c r="BK213" s="238">
        <f>ROUND(I213*H213,2)</f>
        <v>0</v>
      </c>
      <c r="BL213" s="17" t="s">
        <v>184</v>
      </c>
      <c r="BM213" s="237" t="s">
        <v>791</v>
      </c>
    </row>
    <row r="214" s="2" customFormat="1">
      <c r="A214" s="38"/>
      <c r="B214" s="39"/>
      <c r="C214" s="40"/>
      <c r="D214" s="239" t="s">
        <v>154</v>
      </c>
      <c r="E214" s="40"/>
      <c r="F214" s="240" t="s">
        <v>790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154</v>
      </c>
      <c r="AU214" s="17" t="s">
        <v>86</v>
      </c>
    </row>
    <row r="215" s="13" customFormat="1">
      <c r="A215" s="13"/>
      <c r="B215" s="259"/>
      <c r="C215" s="260"/>
      <c r="D215" s="239" t="s">
        <v>212</v>
      </c>
      <c r="E215" s="261" t="s">
        <v>1</v>
      </c>
      <c r="F215" s="262" t="s">
        <v>792</v>
      </c>
      <c r="G215" s="260"/>
      <c r="H215" s="263">
        <v>150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212</v>
      </c>
      <c r="AU215" s="269" t="s">
        <v>86</v>
      </c>
      <c r="AV215" s="13" t="s">
        <v>86</v>
      </c>
      <c r="AW215" s="13" t="s">
        <v>32</v>
      </c>
      <c r="AX215" s="13" t="s">
        <v>84</v>
      </c>
      <c r="AY215" s="269" t="s">
        <v>145</v>
      </c>
    </row>
    <row r="216" s="2" customFormat="1" ht="16.5" customHeight="1">
      <c r="A216" s="38"/>
      <c r="B216" s="39"/>
      <c r="C216" s="226" t="s">
        <v>330</v>
      </c>
      <c r="D216" s="226" t="s">
        <v>148</v>
      </c>
      <c r="E216" s="227" t="s">
        <v>793</v>
      </c>
      <c r="F216" s="228" t="s">
        <v>794</v>
      </c>
      <c r="G216" s="229" t="s">
        <v>218</v>
      </c>
      <c r="H216" s="230">
        <v>0.001</v>
      </c>
      <c r="I216" s="231"/>
      <c r="J216" s="232">
        <f>ROUND(I216*H216,2)</f>
        <v>0</v>
      </c>
      <c r="K216" s="228" t="s">
        <v>183</v>
      </c>
      <c r="L216" s="44"/>
      <c r="M216" s="233" t="s">
        <v>1</v>
      </c>
      <c r="N216" s="234" t="s">
        <v>42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184</v>
      </c>
      <c r="AT216" s="237" t="s">
        <v>148</v>
      </c>
      <c r="AU216" s="237" t="s">
        <v>86</v>
      </c>
      <c r="AY216" s="17" t="s">
        <v>145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84</v>
      </c>
      <c r="BK216" s="238">
        <f>ROUND(I216*H216,2)</f>
        <v>0</v>
      </c>
      <c r="BL216" s="17" t="s">
        <v>184</v>
      </c>
      <c r="BM216" s="237" t="s">
        <v>795</v>
      </c>
    </row>
    <row r="217" s="2" customFormat="1">
      <c r="A217" s="38"/>
      <c r="B217" s="39"/>
      <c r="C217" s="40"/>
      <c r="D217" s="239" t="s">
        <v>154</v>
      </c>
      <c r="E217" s="40"/>
      <c r="F217" s="240" t="s">
        <v>796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154</v>
      </c>
      <c r="AU217" s="17" t="s">
        <v>86</v>
      </c>
    </row>
    <row r="218" s="13" customFormat="1">
      <c r="A218" s="13"/>
      <c r="B218" s="259"/>
      <c r="C218" s="260"/>
      <c r="D218" s="239" t="s">
        <v>212</v>
      </c>
      <c r="E218" s="261" t="s">
        <v>1</v>
      </c>
      <c r="F218" s="262" t="s">
        <v>797</v>
      </c>
      <c r="G218" s="260"/>
      <c r="H218" s="263">
        <v>0.001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212</v>
      </c>
      <c r="AU218" s="269" t="s">
        <v>86</v>
      </c>
      <c r="AV218" s="13" t="s">
        <v>86</v>
      </c>
      <c r="AW218" s="13" t="s">
        <v>32</v>
      </c>
      <c r="AX218" s="13" t="s">
        <v>84</v>
      </c>
      <c r="AY218" s="269" t="s">
        <v>145</v>
      </c>
    </row>
    <row r="219" s="2" customFormat="1" ht="16.5" customHeight="1">
      <c r="A219" s="38"/>
      <c r="B219" s="39"/>
      <c r="C219" s="249" t="s">
        <v>332</v>
      </c>
      <c r="D219" s="249" t="s">
        <v>191</v>
      </c>
      <c r="E219" s="250" t="s">
        <v>798</v>
      </c>
      <c r="F219" s="251" t="s">
        <v>799</v>
      </c>
      <c r="G219" s="252" t="s">
        <v>289</v>
      </c>
      <c r="H219" s="253">
        <v>0.59999999999999998</v>
      </c>
      <c r="I219" s="254"/>
      <c r="J219" s="255">
        <f>ROUND(I219*H219,2)</f>
        <v>0</v>
      </c>
      <c r="K219" s="251" t="s">
        <v>1</v>
      </c>
      <c r="L219" s="256"/>
      <c r="M219" s="257" t="s">
        <v>1</v>
      </c>
      <c r="N219" s="258" t="s">
        <v>42</v>
      </c>
      <c r="O219" s="91"/>
      <c r="P219" s="235">
        <f>O219*H219</f>
        <v>0</v>
      </c>
      <c r="Q219" s="235">
        <v>0.001</v>
      </c>
      <c r="R219" s="235">
        <f>Q219*H219</f>
        <v>0.00059999999999999995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178</v>
      </c>
      <c r="AT219" s="237" t="s">
        <v>191</v>
      </c>
      <c r="AU219" s="237" t="s">
        <v>86</v>
      </c>
      <c r="AY219" s="17" t="s">
        <v>145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84</v>
      </c>
      <c r="BK219" s="238">
        <f>ROUND(I219*H219,2)</f>
        <v>0</v>
      </c>
      <c r="BL219" s="17" t="s">
        <v>184</v>
      </c>
      <c r="BM219" s="237" t="s">
        <v>800</v>
      </c>
    </row>
    <row r="220" s="2" customFormat="1">
      <c r="A220" s="38"/>
      <c r="B220" s="39"/>
      <c r="C220" s="40"/>
      <c r="D220" s="239" t="s">
        <v>154</v>
      </c>
      <c r="E220" s="40"/>
      <c r="F220" s="240" t="s">
        <v>799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154</v>
      </c>
      <c r="AU220" s="17" t="s">
        <v>86</v>
      </c>
    </row>
    <row r="221" s="13" customFormat="1">
      <c r="A221" s="13"/>
      <c r="B221" s="259"/>
      <c r="C221" s="260"/>
      <c r="D221" s="239" t="s">
        <v>212</v>
      </c>
      <c r="E221" s="261" t="s">
        <v>1</v>
      </c>
      <c r="F221" s="262" t="s">
        <v>801</v>
      </c>
      <c r="G221" s="260"/>
      <c r="H221" s="263">
        <v>0.59999999999999998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212</v>
      </c>
      <c r="AU221" s="269" t="s">
        <v>86</v>
      </c>
      <c r="AV221" s="13" t="s">
        <v>86</v>
      </c>
      <c r="AW221" s="13" t="s">
        <v>32</v>
      </c>
      <c r="AX221" s="13" t="s">
        <v>84</v>
      </c>
      <c r="AY221" s="269" t="s">
        <v>145</v>
      </c>
    </row>
    <row r="222" s="2" customFormat="1" ht="16.5" customHeight="1">
      <c r="A222" s="38"/>
      <c r="B222" s="39"/>
      <c r="C222" s="226" t="s">
        <v>336</v>
      </c>
      <c r="D222" s="226" t="s">
        <v>148</v>
      </c>
      <c r="E222" s="227" t="s">
        <v>802</v>
      </c>
      <c r="F222" s="228" t="s">
        <v>803</v>
      </c>
      <c r="G222" s="229" t="s">
        <v>210</v>
      </c>
      <c r="H222" s="230">
        <v>376</v>
      </c>
      <c r="I222" s="231"/>
      <c r="J222" s="232">
        <f>ROUND(I222*H222,2)</f>
        <v>0</v>
      </c>
      <c r="K222" s="228" t="s">
        <v>183</v>
      </c>
      <c r="L222" s="44"/>
      <c r="M222" s="233" t="s">
        <v>1</v>
      </c>
      <c r="N222" s="234" t="s">
        <v>42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184</v>
      </c>
      <c r="AT222" s="237" t="s">
        <v>148</v>
      </c>
      <c r="AU222" s="237" t="s">
        <v>86</v>
      </c>
      <c r="AY222" s="17" t="s">
        <v>145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84</v>
      </c>
      <c r="BK222" s="238">
        <f>ROUND(I222*H222,2)</f>
        <v>0</v>
      </c>
      <c r="BL222" s="17" t="s">
        <v>184</v>
      </c>
      <c r="BM222" s="237" t="s">
        <v>804</v>
      </c>
    </row>
    <row r="223" s="2" customFormat="1">
      <c r="A223" s="38"/>
      <c r="B223" s="39"/>
      <c r="C223" s="40"/>
      <c r="D223" s="239" t="s">
        <v>154</v>
      </c>
      <c r="E223" s="40"/>
      <c r="F223" s="240" t="s">
        <v>805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154</v>
      </c>
      <c r="AU223" s="17" t="s">
        <v>86</v>
      </c>
    </row>
    <row r="224" s="13" customFormat="1">
      <c r="A224" s="13"/>
      <c r="B224" s="259"/>
      <c r="C224" s="260"/>
      <c r="D224" s="239" t="s">
        <v>212</v>
      </c>
      <c r="E224" s="261" t="s">
        <v>1</v>
      </c>
      <c r="F224" s="262" t="s">
        <v>806</v>
      </c>
      <c r="G224" s="260"/>
      <c r="H224" s="263">
        <v>376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212</v>
      </c>
      <c r="AU224" s="269" t="s">
        <v>86</v>
      </c>
      <c r="AV224" s="13" t="s">
        <v>86</v>
      </c>
      <c r="AW224" s="13" t="s">
        <v>32</v>
      </c>
      <c r="AX224" s="13" t="s">
        <v>84</v>
      </c>
      <c r="AY224" s="269" t="s">
        <v>145</v>
      </c>
    </row>
    <row r="225" s="2" customFormat="1" ht="16.5" customHeight="1">
      <c r="A225" s="38"/>
      <c r="B225" s="39"/>
      <c r="C225" s="226" t="s">
        <v>340</v>
      </c>
      <c r="D225" s="226" t="s">
        <v>148</v>
      </c>
      <c r="E225" s="227" t="s">
        <v>807</v>
      </c>
      <c r="F225" s="228" t="s">
        <v>808</v>
      </c>
      <c r="G225" s="229" t="s">
        <v>279</v>
      </c>
      <c r="H225" s="230">
        <v>7.4100000000000001</v>
      </c>
      <c r="I225" s="231"/>
      <c r="J225" s="232">
        <f>ROUND(I225*H225,2)</f>
        <v>0</v>
      </c>
      <c r="K225" s="228" t="s">
        <v>183</v>
      </c>
      <c r="L225" s="44"/>
      <c r="M225" s="233" t="s">
        <v>1</v>
      </c>
      <c r="N225" s="234" t="s">
        <v>42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184</v>
      </c>
      <c r="AT225" s="237" t="s">
        <v>148</v>
      </c>
      <c r="AU225" s="237" t="s">
        <v>86</v>
      </c>
      <c r="AY225" s="17" t="s">
        <v>145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84</v>
      </c>
      <c r="BK225" s="238">
        <f>ROUND(I225*H225,2)</f>
        <v>0</v>
      </c>
      <c r="BL225" s="17" t="s">
        <v>184</v>
      </c>
      <c r="BM225" s="237" t="s">
        <v>809</v>
      </c>
    </row>
    <row r="226" s="2" customFormat="1">
      <c r="A226" s="38"/>
      <c r="B226" s="39"/>
      <c r="C226" s="40"/>
      <c r="D226" s="239" t="s">
        <v>154</v>
      </c>
      <c r="E226" s="40"/>
      <c r="F226" s="240" t="s">
        <v>810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154</v>
      </c>
      <c r="AU226" s="17" t="s">
        <v>86</v>
      </c>
    </row>
    <row r="227" s="13" customFormat="1">
      <c r="A227" s="13"/>
      <c r="B227" s="259"/>
      <c r="C227" s="260"/>
      <c r="D227" s="239" t="s">
        <v>212</v>
      </c>
      <c r="E227" s="261" t="s">
        <v>1</v>
      </c>
      <c r="F227" s="262" t="s">
        <v>811</v>
      </c>
      <c r="G227" s="260"/>
      <c r="H227" s="263">
        <v>6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212</v>
      </c>
      <c r="AU227" s="269" t="s">
        <v>86</v>
      </c>
      <c r="AV227" s="13" t="s">
        <v>86</v>
      </c>
      <c r="AW227" s="13" t="s">
        <v>32</v>
      </c>
      <c r="AX227" s="13" t="s">
        <v>77</v>
      </c>
      <c r="AY227" s="269" t="s">
        <v>145</v>
      </c>
    </row>
    <row r="228" s="13" customFormat="1">
      <c r="A228" s="13"/>
      <c r="B228" s="259"/>
      <c r="C228" s="260"/>
      <c r="D228" s="239" t="s">
        <v>212</v>
      </c>
      <c r="E228" s="261" t="s">
        <v>1</v>
      </c>
      <c r="F228" s="262" t="s">
        <v>812</v>
      </c>
      <c r="G228" s="260"/>
      <c r="H228" s="263">
        <v>1.4099999999999999</v>
      </c>
      <c r="I228" s="264"/>
      <c r="J228" s="260"/>
      <c r="K228" s="260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212</v>
      </c>
      <c r="AU228" s="269" t="s">
        <v>86</v>
      </c>
      <c r="AV228" s="13" t="s">
        <v>86</v>
      </c>
      <c r="AW228" s="13" t="s">
        <v>32</v>
      </c>
      <c r="AX228" s="13" t="s">
        <v>77</v>
      </c>
      <c r="AY228" s="269" t="s">
        <v>145</v>
      </c>
    </row>
    <row r="229" s="15" customFormat="1">
      <c r="A229" s="15"/>
      <c r="B229" s="280"/>
      <c r="C229" s="281"/>
      <c r="D229" s="239" t="s">
        <v>212</v>
      </c>
      <c r="E229" s="282" t="s">
        <v>1</v>
      </c>
      <c r="F229" s="283" t="s">
        <v>532</v>
      </c>
      <c r="G229" s="281"/>
      <c r="H229" s="284">
        <v>7.4100000000000001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90" t="s">
        <v>212</v>
      </c>
      <c r="AU229" s="290" t="s">
        <v>86</v>
      </c>
      <c r="AV229" s="15" t="s">
        <v>184</v>
      </c>
      <c r="AW229" s="15" t="s">
        <v>32</v>
      </c>
      <c r="AX229" s="15" t="s">
        <v>84</v>
      </c>
      <c r="AY229" s="290" t="s">
        <v>145</v>
      </c>
    </row>
    <row r="230" s="2" customFormat="1" ht="16.5" customHeight="1">
      <c r="A230" s="38"/>
      <c r="B230" s="39"/>
      <c r="C230" s="226" t="s">
        <v>344</v>
      </c>
      <c r="D230" s="226" t="s">
        <v>148</v>
      </c>
      <c r="E230" s="227" t="s">
        <v>813</v>
      </c>
      <c r="F230" s="228" t="s">
        <v>814</v>
      </c>
      <c r="G230" s="229" t="s">
        <v>279</v>
      </c>
      <c r="H230" s="230">
        <v>7.4100000000000001</v>
      </c>
      <c r="I230" s="231"/>
      <c r="J230" s="232">
        <f>ROUND(I230*H230,2)</f>
        <v>0</v>
      </c>
      <c r="K230" s="228" t="s">
        <v>1</v>
      </c>
      <c r="L230" s="44"/>
      <c r="M230" s="233" t="s">
        <v>1</v>
      </c>
      <c r="N230" s="234" t="s">
        <v>42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184</v>
      </c>
      <c r="AT230" s="237" t="s">
        <v>148</v>
      </c>
      <c r="AU230" s="237" t="s">
        <v>86</v>
      </c>
      <c r="AY230" s="17" t="s">
        <v>145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84</v>
      </c>
      <c r="BK230" s="238">
        <f>ROUND(I230*H230,2)</f>
        <v>0</v>
      </c>
      <c r="BL230" s="17" t="s">
        <v>184</v>
      </c>
      <c r="BM230" s="237" t="s">
        <v>815</v>
      </c>
    </row>
    <row r="231" s="2" customFormat="1">
      <c r="A231" s="38"/>
      <c r="B231" s="39"/>
      <c r="C231" s="40"/>
      <c r="D231" s="239" t="s">
        <v>154</v>
      </c>
      <c r="E231" s="40"/>
      <c r="F231" s="240" t="s">
        <v>816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154</v>
      </c>
      <c r="AU231" s="17" t="s">
        <v>86</v>
      </c>
    </row>
    <row r="232" s="13" customFormat="1">
      <c r="A232" s="13"/>
      <c r="B232" s="259"/>
      <c r="C232" s="260"/>
      <c r="D232" s="239" t="s">
        <v>212</v>
      </c>
      <c r="E232" s="261" t="s">
        <v>1</v>
      </c>
      <c r="F232" s="262" t="s">
        <v>817</v>
      </c>
      <c r="G232" s="260"/>
      <c r="H232" s="263">
        <v>7.4100000000000001</v>
      </c>
      <c r="I232" s="264"/>
      <c r="J232" s="260"/>
      <c r="K232" s="260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212</v>
      </c>
      <c r="AU232" s="269" t="s">
        <v>86</v>
      </c>
      <c r="AV232" s="13" t="s">
        <v>86</v>
      </c>
      <c r="AW232" s="13" t="s">
        <v>32</v>
      </c>
      <c r="AX232" s="13" t="s">
        <v>84</v>
      </c>
      <c r="AY232" s="269" t="s">
        <v>145</v>
      </c>
    </row>
    <row r="233" s="12" customFormat="1" ht="22.8" customHeight="1">
      <c r="A233" s="12"/>
      <c r="B233" s="210"/>
      <c r="C233" s="211"/>
      <c r="D233" s="212" t="s">
        <v>76</v>
      </c>
      <c r="E233" s="224" t="s">
        <v>214</v>
      </c>
      <c r="F233" s="224" t="s">
        <v>215</v>
      </c>
      <c r="G233" s="211"/>
      <c r="H233" s="211"/>
      <c r="I233" s="214"/>
      <c r="J233" s="225">
        <f>BK233</f>
        <v>0</v>
      </c>
      <c r="K233" s="211"/>
      <c r="L233" s="216"/>
      <c r="M233" s="217"/>
      <c r="N233" s="218"/>
      <c r="O233" s="218"/>
      <c r="P233" s="219">
        <f>SUM(P234:P235)</f>
        <v>0</v>
      </c>
      <c r="Q233" s="218"/>
      <c r="R233" s="219">
        <f>SUM(R234:R235)</f>
        <v>0</v>
      </c>
      <c r="S233" s="218"/>
      <c r="T233" s="220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1" t="s">
        <v>84</v>
      </c>
      <c r="AT233" s="222" t="s">
        <v>76</v>
      </c>
      <c r="AU233" s="222" t="s">
        <v>84</v>
      </c>
      <c r="AY233" s="221" t="s">
        <v>145</v>
      </c>
      <c r="BK233" s="223">
        <f>SUM(BK234:BK235)</f>
        <v>0</v>
      </c>
    </row>
    <row r="234" s="2" customFormat="1" ht="16.5" customHeight="1">
      <c r="A234" s="38"/>
      <c r="B234" s="39"/>
      <c r="C234" s="226" t="s">
        <v>348</v>
      </c>
      <c r="D234" s="226" t="s">
        <v>148</v>
      </c>
      <c r="E234" s="227" t="s">
        <v>216</v>
      </c>
      <c r="F234" s="228" t="s">
        <v>217</v>
      </c>
      <c r="G234" s="229" t="s">
        <v>218</v>
      </c>
      <c r="H234" s="230">
        <v>2.1400000000000001</v>
      </c>
      <c r="I234" s="231"/>
      <c r="J234" s="232">
        <f>ROUND(I234*H234,2)</f>
        <v>0</v>
      </c>
      <c r="K234" s="228" t="s">
        <v>183</v>
      </c>
      <c r="L234" s="44"/>
      <c r="M234" s="233" t="s">
        <v>1</v>
      </c>
      <c r="N234" s="234" t="s">
        <v>42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184</v>
      </c>
      <c r="AT234" s="237" t="s">
        <v>148</v>
      </c>
      <c r="AU234" s="237" t="s">
        <v>86</v>
      </c>
      <c r="AY234" s="17" t="s">
        <v>145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84</v>
      </c>
      <c r="BK234" s="238">
        <f>ROUND(I234*H234,2)</f>
        <v>0</v>
      </c>
      <c r="BL234" s="17" t="s">
        <v>184</v>
      </c>
      <c r="BM234" s="237" t="s">
        <v>818</v>
      </c>
    </row>
    <row r="235" s="2" customFormat="1">
      <c r="A235" s="38"/>
      <c r="B235" s="39"/>
      <c r="C235" s="40"/>
      <c r="D235" s="239" t="s">
        <v>154</v>
      </c>
      <c r="E235" s="40"/>
      <c r="F235" s="240" t="s">
        <v>819</v>
      </c>
      <c r="G235" s="40"/>
      <c r="H235" s="40"/>
      <c r="I235" s="241"/>
      <c r="J235" s="40"/>
      <c r="K235" s="40"/>
      <c r="L235" s="44"/>
      <c r="M235" s="244"/>
      <c r="N235" s="245"/>
      <c r="O235" s="246"/>
      <c r="P235" s="246"/>
      <c r="Q235" s="246"/>
      <c r="R235" s="246"/>
      <c r="S235" s="246"/>
      <c r="T235" s="247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154</v>
      </c>
      <c r="AU235" s="17" t="s">
        <v>86</v>
      </c>
    </row>
    <row r="236" s="2" customFormat="1" ht="6.96" customHeight="1">
      <c r="A236" s="38"/>
      <c r="B236" s="66"/>
      <c r="C236" s="67"/>
      <c r="D236" s="67"/>
      <c r="E236" s="67"/>
      <c r="F236" s="67"/>
      <c r="G236" s="67"/>
      <c r="H236" s="67"/>
      <c r="I236" s="67"/>
      <c r="J236" s="67"/>
      <c r="K236" s="67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G3QKQlymJldF+5XRc/B+xDRsmVxLv3z/lyXbfTRuAWrWY0Ru0uYrxT3oDRBjWvKG0voUXkjcvKRWqOiu1u+EhA==" hashValue="+1tmnVFgJ4dNXrtQU2hwTKnUmCYRzRciWHNW2jbXycGmXnWu4UQclSHHr+3K/1w63mW8Dr6yeaWeq/S+ORQwBA==" algorithmName="SHA-512" password="CC35"/>
  <autoFilter ref="C122:K2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Dědeček Petr, Ing. </dc:creator>
  <cp:lastModifiedBy>Dědeček Petr, Ing. </cp:lastModifiedBy>
  <dcterms:created xsi:type="dcterms:W3CDTF">2022-06-14T13:36:29Z</dcterms:created>
  <dcterms:modified xsi:type="dcterms:W3CDTF">2022-06-14T13:36:39Z</dcterms:modified>
</cp:coreProperties>
</file>