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/>
  <bookViews>
    <workbookView xWindow="65428" yWindow="65428" windowWidth="23256" windowHeight="12576" activeTab="0"/>
  </bookViews>
  <sheets>
    <sheet name="Rekapitulace stavby" sheetId="1" r:id="rId1"/>
    <sheet name="01 - stavební část" sheetId="2" r:id="rId2"/>
    <sheet name="03 - topení" sheetId="3" r:id="rId3"/>
    <sheet name="04 - elektro" sheetId="4" r:id="rId4"/>
    <sheet name="02 - ZTI" sheetId="5" r:id="rId5"/>
    <sheet name="05 - VRN" sheetId="6" r:id="rId6"/>
  </sheets>
  <definedNames>
    <definedName name="_xlnm._FilterDatabase" localSheetId="1" hidden="1">'01 - stavební část'!$C$131:$K$241</definedName>
    <definedName name="_xlnm._FilterDatabase" localSheetId="4" hidden="1">'02 - ZTI'!$C$119:$K$172</definedName>
    <definedName name="_xlnm._FilterDatabase" localSheetId="2" hidden="1">'03 - topení'!$C$115:$K$150</definedName>
    <definedName name="_xlnm._FilterDatabase" localSheetId="3" hidden="1">'04 - elektro'!$C$115:$K$200</definedName>
    <definedName name="_xlnm._FilterDatabase" localSheetId="5" hidden="1">'05 - VRN'!$C$118:$K$127</definedName>
    <definedName name="_xlnm.Print_Area" localSheetId="1">'01 - stavební část'!$C$119:$J$241</definedName>
    <definedName name="_xlnm.Print_Area" localSheetId="4">'02 - ZTI'!$C$107:$J$172</definedName>
    <definedName name="_xlnm.Print_Area" localSheetId="2">'03 - topení'!$C$103:$J$150</definedName>
    <definedName name="_xlnm.Print_Area" localSheetId="3">'04 - elektro'!$C$103:$J$200</definedName>
    <definedName name="_xlnm.Print_Area" localSheetId="5">'05 - VRN'!$C$106:$J$127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stavební část'!$131:$131</definedName>
    <definedName name="_xlnm.Print_Titles" localSheetId="2">'03 - topení'!$115:$115</definedName>
    <definedName name="_xlnm.Print_Titles" localSheetId="3">'04 - elektro'!$115:$115</definedName>
    <definedName name="_xlnm.Print_Titles" localSheetId="4">'02 - ZTI'!$119:$119</definedName>
    <definedName name="_xlnm.Print_Titles" localSheetId="5">'05 - VRN'!$118:$118</definedName>
  </definedNames>
  <calcPr calcId="191029"/>
</workbook>
</file>

<file path=xl/sharedStrings.xml><?xml version="1.0" encoding="utf-8"?>
<sst xmlns="http://schemas.openxmlformats.org/spreadsheetml/2006/main" count="4547" uniqueCount="878">
  <si>
    <t>Export Komplet</t>
  </si>
  <si>
    <t/>
  </si>
  <si>
    <t>2.0</t>
  </si>
  <si>
    <t>ZAMOK</t>
  </si>
  <si>
    <t>False</t>
  </si>
  <si>
    <t>{75b31ea1-6eb7-4769-9ea9-5f0523a20d86}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</si>
  <si>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</si>
  <si>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</si>
  <si>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</si>
  <si>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</si>
  <si>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</si>
  <si>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</si>
  <si>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</si>
  <si>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</si>
  <si>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220606b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</si>
  <si>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</si>
  <si>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</si>
  <si>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Bezdružická 283 - SŠŹ a ZŠ Planá</t>
  </si>
  <si>
    <t>KSO:</t>
  </si>
  <si>
    <t>CC-CZ:</t>
  </si>
  <si>
    <t>Místo:</t>
  </si>
  <si>
    <t>Planá</t>
  </si>
  <si>
    <t>Datum:</t>
  </si>
  <si>
    <t>9. 6. 2022</t>
  </si>
  <si>
    <t>Zadavatel:</t>
  </si>
  <si>
    <t>IČ:</t>
  </si>
  <si>
    <t>48326437</t>
  </si>
  <si>
    <t xml:space="preserve">Střední škola živnostenská a Základní škola </t>
  </si>
  <si>
    <t>DIČ:</t>
  </si>
  <si>
    <t>Uchazeč:</t>
  </si>
  <si>
    <t>Vyplň údaj</t>
  </si>
  <si>
    <t>Projektant:</t>
  </si>
  <si>
    <t>64825663</t>
  </si>
  <si>
    <t>SPIRAL spol.s 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</si>
  <si>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</si>
  <si>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</si>
  <si>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</si>
  <si>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</si>
  <si>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</si>
  <si>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</si>
  <si>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</si>
  <si>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</si>
  <si>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</si>
  <si>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</si>
  <si>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</si>
  <si>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</si>
  <si>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</si>
  <si>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</si>
  <si>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</si>
  <si>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</si>
  <si>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</si>
  <si>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</si>
  <si>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</si>
  <si>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</si>
  <si>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</si>
  <si>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</si>
  <si>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</si>
  <si>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</si>
  <si>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</si>
  <si>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</si>
  <si>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</si>
  <si>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</si>
  <si>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</si>
  <si>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</si>
  <si>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</si>
  <si>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</si>
  <si>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</si>
  <si>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</si>
  <si>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</si>
  <si>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</si>
  <si>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</si>
  <si>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</si>
  <si>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</si>
  <si>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</si>
  <si>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</si>
  <si>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</si>
  <si>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</si>
  <si>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</si>
  <si>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</si>
  <si>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</si>
  <si>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</si>
  <si>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</si>
  <si>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</si>
  <si>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</si>
  <si>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</si>
  <si>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</si>
  <si>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</si>
  <si>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{f817a922-42f7-48e7-a00e-052f23d3fca4}</t>
  </si>
  <si>
    <t>03</t>
  </si>
  <si>
    <t>topení</t>
  </si>
  <si>
    <t>{303c734e-263c-4457-90f5-c7b06990d8fb}</t>
  </si>
  <si>
    <t>04</t>
  </si>
  <si>
    <t>elektro</t>
  </si>
  <si>
    <t>{b03fd3a4-70ed-4da6-84a7-114e8e4431d1}</t>
  </si>
  <si>
    <t>02</t>
  </si>
  <si>
    <t>ZTI</t>
  </si>
  <si>
    <t>{1b8d0351-ced5-4af0-bea3-a8300c23795a}</t>
  </si>
  <si>
    <t>05</t>
  </si>
  <si>
    <t>VRN</t>
  </si>
  <si>
    <t>{c310856b-f677-4f21-a694-169318111942}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</si>
  <si>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</si>
  <si>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</si>
  <si>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</si>
  <si>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</si>
  <si>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</si>
  <si>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</si>
  <si>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</si>
  <si>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</si>
  <si>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</si>
  <si>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</si>
  <si>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</si>
  <si>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</si>
  <si>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</si>
  <si>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</si>
  <si>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</si>
  <si>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</si>
  <si>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</si>
  <si>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</si>
  <si>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</si>
  <si>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</si>
  <si>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</si>
  <si>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</si>
  <si>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</si>
  <si>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</si>
  <si>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</si>
  <si>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</si>
  <si>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</si>
  <si>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</si>
  <si>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</si>
  <si>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</si>
  <si>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</si>
  <si>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</si>
  <si>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</si>
  <si>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</si>
  <si>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</si>
  <si>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</si>
  <si>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</si>
  <si>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</si>
  <si>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</si>
  <si>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</si>
  <si>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</si>
  <si>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</si>
  <si>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</si>
  <si>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310279842</t>
  </si>
  <si>
    <t>Zazdívka otvorů pl do 4 m2 ve zdivu nadzákladovém z nepálených tvárnic tl do 300 mm</t>
  </si>
  <si>
    <t>m3</t>
  </si>
  <si>
    <t>4</t>
  </si>
  <si>
    <t>2</t>
  </si>
  <si>
    <t>317142221</t>
  </si>
  <si>
    <t>Překlady nenosné přímé z pórobetonu Ytong v příčkách tl 100 mm pro světlost otvoru do 1010 mm</t>
  </si>
  <si>
    <t>kus</t>
  </si>
  <si>
    <t>317142322</t>
  </si>
  <si>
    <t>Překlady nenosné přímé z pórobetonu Ytong v příčkách tl 150 mm pro světlost otvoru do 1010 mm</t>
  </si>
  <si>
    <t>6</t>
  </si>
  <si>
    <t>317944321</t>
  </si>
  <si>
    <t>Válcované nosníky do č.12 dodatečně osazované do připravených otvorů</t>
  </si>
  <si>
    <t>t</t>
  </si>
  <si>
    <t>8</t>
  </si>
  <si>
    <t>5</t>
  </si>
  <si>
    <t>319201321</t>
  </si>
  <si>
    <t>Vyrovnání nerovného povrchu zdiva tl do 30 mm maltou</t>
  </si>
  <si>
    <t>m2</t>
  </si>
  <si>
    <t>10</t>
  </si>
  <si>
    <t>342272323</t>
  </si>
  <si>
    <t>Příčky tl 100 mm z pórobetonových přesných hladkých příčkovek objemové hmotnosti 500 kg/m3</t>
  </si>
  <si>
    <t>12</t>
  </si>
  <si>
    <t>7</t>
  </si>
  <si>
    <t>342272523</t>
  </si>
  <si>
    <t>Příčky tl 150 mm z pórobetonových přesných hladkých příčkovek objemové hmotnosti 500 kg/m3</t>
  </si>
  <si>
    <t>14</t>
  </si>
  <si>
    <t>Úpravy povrchů, podlahy a osazování výplní</t>
  </si>
  <si>
    <t>611325421</t>
  </si>
  <si>
    <t>Oprava vnitřní vápenocementové štukové omítky stropů v rozsahu plochy do 10%</t>
  </si>
  <si>
    <t>16</t>
  </si>
  <si>
    <t>9</t>
  </si>
  <si>
    <t>612131121</t>
  </si>
  <si>
    <t>Penetrace akrylát-silikonová vnitřních stěn nanášená ručně</t>
  </si>
  <si>
    <t>18</t>
  </si>
  <si>
    <t>612142001</t>
  </si>
  <si>
    <t>Potažení vnitřních stěn sklovláknitým pletivem vtlačeným do tenkovrstvé hmoty 40%</t>
  </si>
  <si>
    <t>20</t>
  </si>
  <si>
    <t>11</t>
  </si>
  <si>
    <t>612321141</t>
  </si>
  <si>
    <t>Vápenocementová omítka štuková dvouvrstvá vnitřních stěn nanášená ručně</t>
  </si>
  <si>
    <t>22</t>
  </si>
  <si>
    <t>612325111</t>
  </si>
  <si>
    <t>Vápenocementová hladká omítka rýh ve stěnách šířky do 150 mm</t>
  </si>
  <si>
    <t>24</t>
  </si>
  <si>
    <t>13</t>
  </si>
  <si>
    <t>612325421</t>
  </si>
  <si>
    <t>Oprava vnitřní vápenocementové štukové omítky stěn v rozsahu plochy do 10%</t>
  </si>
  <si>
    <t>26</t>
  </si>
  <si>
    <t>612325422</t>
  </si>
  <si>
    <t>Oprava vnitřní vápenocementové štukové omítky stěn v rozsahu plochy do 30%</t>
  </si>
  <si>
    <t>28</t>
  </si>
  <si>
    <t>612325451</t>
  </si>
  <si>
    <t>Příplatek k cenám opravy vápenocementové omítky stěn za dalších 10 mm v rozsahu do 10%</t>
  </si>
  <si>
    <t>30</t>
  </si>
  <si>
    <t>612325452</t>
  </si>
  <si>
    <t>Příplatek k cenám opravy vápenocementové omítky stěn za dalších 10 mm v rozsahu do 30%</t>
  </si>
  <si>
    <t>32</t>
  </si>
  <si>
    <t>17</t>
  </si>
  <si>
    <t>631312121</t>
  </si>
  <si>
    <t>Doplnění dosavadních mazanin betonem prostým plochy do 4 m2 tloušťky do 80 mm</t>
  </si>
  <si>
    <t>34</t>
  </si>
  <si>
    <t>642942111</t>
  </si>
  <si>
    <t>Osazování zárubní nebo rámů dveřních kovových do 2,5 m2 na MC</t>
  </si>
  <si>
    <t>36</t>
  </si>
  <si>
    <t>19</t>
  </si>
  <si>
    <t>M</t>
  </si>
  <si>
    <t>553313480</t>
  </si>
  <si>
    <t>zárubeň ocelová pro porobeton YH 100 700 L/P</t>
  </si>
  <si>
    <t>38</t>
  </si>
  <si>
    <t>553313500</t>
  </si>
  <si>
    <t>zárubeň ocelová pro porobeton YH 100 800 L/P</t>
  </si>
  <si>
    <t>40</t>
  </si>
  <si>
    <t>553313860</t>
  </si>
  <si>
    <t>zárubeň ocelová pro porobeton YH 150 900 L/P</t>
  </si>
  <si>
    <t>42</t>
  </si>
  <si>
    <t>642944121</t>
  </si>
  <si>
    <t>Osazování ocelových zárubní dodatečné pl do 2,5 m2</t>
  </si>
  <si>
    <t>44</t>
  </si>
  <si>
    <t>23</t>
  </si>
  <si>
    <t>553311150</t>
  </si>
  <si>
    <t>zárubeň ocelová pro běžné zdění H 110 700 L/P</t>
  </si>
  <si>
    <t>46</t>
  </si>
  <si>
    <t>553311170</t>
  </si>
  <si>
    <t>zárubeň ocelová pro běžné zdění H 110 800 L/P</t>
  </si>
  <si>
    <t>48</t>
  </si>
  <si>
    <t>Ostatní konstrukce a práce, bourání</t>
  </si>
  <si>
    <t>25</t>
  </si>
  <si>
    <t>952901111</t>
  </si>
  <si>
    <t>Vyčištění budov bytové a občanské výstavby při výšce podlaží do 4 m</t>
  </si>
  <si>
    <t>50</t>
  </si>
  <si>
    <t>965042131</t>
  </si>
  <si>
    <t>Bourání podkladů pod dlažby nebo mazanin betonových nebo z litého asfaltu tl do 100 mm pl do 4 m2</t>
  </si>
  <si>
    <t>52</t>
  </si>
  <si>
    <t>27</t>
  </si>
  <si>
    <t>968072455</t>
  </si>
  <si>
    <t>Vybourání kovových dveřních zárubní pl do 2 m2</t>
  </si>
  <si>
    <t>54</t>
  </si>
  <si>
    <t>971033641</t>
  </si>
  <si>
    <t>Vybourání otvorů ve zdivu cihelném pl do 4 m2 na MVC nebo MV tl do 300 mm</t>
  </si>
  <si>
    <t>56</t>
  </si>
  <si>
    <t>29</t>
  </si>
  <si>
    <t>973031812</t>
  </si>
  <si>
    <t>Vysekání kapes ve zdivu cihelném na MV nebo MVC pro zavázání příček tl do 100 mm</t>
  </si>
  <si>
    <t>m</t>
  </si>
  <si>
    <t>58</t>
  </si>
  <si>
    <t>973031813</t>
  </si>
  <si>
    <t>Vysekání kapes ve zdivu cihelném na MV nebo MVC pro zavázání příček tl do 150 mm</t>
  </si>
  <si>
    <t>60</t>
  </si>
  <si>
    <t>31</t>
  </si>
  <si>
    <t>974031664</t>
  </si>
  <si>
    <t>Vysekání rýh ve zdivu cihelném pro vtahování nosníků hl do 150 mm v do 150 mm</t>
  </si>
  <si>
    <t>62</t>
  </si>
  <si>
    <t>978011121</t>
  </si>
  <si>
    <t>Otlučení (osekání) vnitřní vápenné nebo vápenocementové omítky stropů v rozsahu přes 5 do 10 %</t>
  </si>
  <si>
    <t>545222444</t>
  </si>
  <si>
    <t>33</t>
  </si>
  <si>
    <t>978013121</t>
  </si>
  <si>
    <t>Otlučení vnitřních omítek stěn MV nebo MVC stěn v rozsahu do 10 %</t>
  </si>
  <si>
    <t>66</t>
  </si>
  <si>
    <t>978013141</t>
  </si>
  <si>
    <t>Otlučení vnitřních omítek stěn MV nebo MVC stěn v rozsahu do 30 %</t>
  </si>
  <si>
    <t>68</t>
  </si>
  <si>
    <t>35</t>
  </si>
  <si>
    <t>978013191</t>
  </si>
  <si>
    <t>Otlučení vnitřních omítek stěn MV nebo MVC stěn v rozsahu do 100 %</t>
  </si>
  <si>
    <t>70</t>
  </si>
  <si>
    <t>997</t>
  </si>
  <si>
    <t>Přesun sutě</t>
  </si>
  <si>
    <t>997013213</t>
  </si>
  <si>
    <t>Vnitrostaveništní doprava suti a vybouraných hmot pro budovy v do 12 m ručně</t>
  </si>
  <si>
    <t>72</t>
  </si>
  <si>
    <t>37</t>
  </si>
  <si>
    <t>997013501</t>
  </si>
  <si>
    <t>Odvoz suti a vybouraných hmot na skládku nebo meziskládku do 1 km se složením</t>
  </si>
  <si>
    <t>74</t>
  </si>
  <si>
    <t>997013509</t>
  </si>
  <si>
    <t>Příplatek k odvozu suti a vybouraných hmot na skládku ZKD 1 km přes 1 km</t>
  </si>
  <si>
    <t>76</t>
  </si>
  <si>
    <t>39</t>
  </si>
  <si>
    <t>997013803</t>
  </si>
  <si>
    <t>Poplatek za uložení stavebního odpadu z keramických materiálů na skládce (skládkovné)</t>
  </si>
  <si>
    <t>78</t>
  </si>
  <si>
    <t>998</t>
  </si>
  <si>
    <t>Přesun hmot</t>
  </si>
  <si>
    <t>998018002</t>
  </si>
  <si>
    <t>Přesun hmot ruční pro budovy v do 12 m</t>
  </si>
  <si>
    <t>80</t>
  </si>
  <si>
    <t>PSV</t>
  </si>
  <si>
    <t>Práce a dodávky PSV</t>
  </si>
  <si>
    <t>711</t>
  </si>
  <si>
    <t>Izolace proti vodě, vlhkosti a plynům</t>
  </si>
  <si>
    <t>41</t>
  </si>
  <si>
    <t>711493112</t>
  </si>
  <si>
    <t>Izolace proti podpovrchové a tlakové vodě vodorovná SCHOMBURG těsnicí stěrkou AQUAFIN-1K</t>
  </si>
  <si>
    <t>82</t>
  </si>
  <si>
    <t>711493122</t>
  </si>
  <si>
    <t>Izolace proti podpovrchové a tlakové vodě svislá SCHOMBURG těsnicí stěrkou AQUAFIN-1K</t>
  </si>
  <si>
    <t>84</t>
  </si>
  <si>
    <t>43</t>
  </si>
  <si>
    <t>998711202</t>
  </si>
  <si>
    <t>Přesun hmot procentní pro izolace proti vodě, vlhkosti a plynům v objektech v do 12 m</t>
  </si>
  <si>
    <t>%</t>
  </si>
  <si>
    <t>86</t>
  </si>
  <si>
    <t>762</t>
  </si>
  <si>
    <t>Konstrukce tesařské</t>
  </si>
  <si>
    <t>762511262</t>
  </si>
  <si>
    <t>Podlahové kce podkladové z desek OSB tl 12 mm nebroušených na pero a drážku šroubovaných</t>
  </si>
  <si>
    <t>92</t>
  </si>
  <si>
    <t>49</t>
  </si>
  <si>
    <t>762511267</t>
  </si>
  <si>
    <t>Podlahové kce podkladové z desek OSB tl 25 mm nebroušených na pero a drážku šroubovaných</t>
  </si>
  <si>
    <t>94</t>
  </si>
  <si>
    <t>762595001</t>
  </si>
  <si>
    <t>Spojovací prostředky pro položení dřevěných podlah</t>
  </si>
  <si>
    <t>96</t>
  </si>
  <si>
    <t>51</t>
  </si>
  <si>
    <t>762812934</t>
  </si>
  <si>
    <t>Zabednění části záklopu stropu z prken tl do 32 mm plochy jednotlivě do 4 m2</t>
  </si>
  <si>
    <t>98</t>
  </si>
  <si>
    <t>998762202</t>
  </si>
  <si>
    <t>Přesun hmot procentní pro kce tesařské v objektech v do 12 m</t>
  </si>
  <si>
    <t>100</t>
  </si>
  <si>
    <t>763</t>
  </si>
  <si>
    <t>Konstrukce suché výstavby</t>
  </si>
  <si>
    <t>53</t>
  </si>
  <si>
    <t>763131551</t>
  </si>
  <si>
    <t>SDK podhled deska 1xH2 12,5 bez TI jednovrstvá spodní kce profil CD+UD</t>
  </si>
  <si>
    <t>102</t>
  </si>
  <si>
    <t>763131714</t>
  </si>
  <si>
    <t>SDK podhled základní penetrační nátěr</t>
  </si>
  <si>
    <t>104</t>
  </si>
  <si>
    <t>55</t>
  </si>
  <si>
    <t>763131751</t>
  </si>
  <si>
    <t>Montáž parotěsné zábrany do SDK podhledu</t>
  </si>
  <si>
    <t>106</t>
  </si>
  <si>
    <t>283292760</t>
  </si>
  <si>
    <t>folie nehořlavá parotěsná JUTAFOL N Speciál 140 g/m2</t>
  </si>
  <si>
    <t>108</t>
  </si>
  <si>
    <t>57</t>
  </si>
  <si>
    <t>763135102</t>
  </si>
  <si>
    <t>Montáž SDK kazetového podhledu z kazet 600x600 mm na zavěšenou polozapuštěnou nosnou konstrukci</t>
  </si>
  <si>
    <t>-51716532</t>
  </si>
  <si>
    <t>59030571</t>
  </si>
  <si>
    <t>podhled kazetový bez děrování polozapuštěná hrana tl 10mm 600x600mm</t>
  </si>
  <si>
    <t>922752722</t>
  </si>
  <si>
    <t>59</t>
  </si>
  <si>
    <t>998763402</t>
  </si>
  <si>
    <t>Přesun hmot procentní pro sádrokartonové konstrukce v objektech v do 12 m</t>
  </si>
  <si>
    <t>110</t>
  </si>
  <si>
    <t>766</t>
  </si>
  <si>
    <t>Konstrukce truhlářské</t>
  </si>
  <si>
    <t>766660001</t>
  </si>
  <si>
    <t>Montáž dveřních křídel otvíravých 1křídlových š do 0,8 m do ocelové zárubně</t>
  </si>
  <si>
    <t>112</t>
  </si>
  <si>
    <t>61</t>
  </si>
  <si>
    <t>611628000</t>
  </si>
  <si>
    <t>dveře vnitřní hladké foliované dub/buk plné 1křídlové 60x197 cm</t>
  </si>
  <si>
    <t>114</t>
  </si>
  <si>
    <t>611628010</t>
  </si>
  <si>
    <t>dveře vnitřní hladké foliované dub/buk plné 1křídlové 70x197 cm</t>
  </si>
  <si>
    <t>116</t>
  </si>
  <si>
    <t>63</t>
  </si>
  <si>
    <t>611628020</t>
  </si>
  <si>
    <t>dveře vnitřní hladké foliované dub/buk plné 1křídlové 80x197 cm</t>
  </si>
  <si>
    <t>118</t>
  </si>
  <si>
    <t>64</t>
  </si>
  <si>
    <t>611628030</t>
  </si>
  <si>
    <t>dveře vnitřní hladké foliované dub/buk plné 1křídlové 90x197 cm</t>
  </si>
  <si>
    <t>120</t>
  </si>
  <si>
    <t>65</t>
  </si>
  <si>
    <t>549146220</t>
  </si>
  <si>
    <t>klika včetně štítu a montážního materiálu matný nikl</t>
  </si>
  <si>
    <t>122</t>
  </si>
  <si>
    <t>766660022</t>
  </si>
  <si>
    <t>Montáž dveřních křídel otvíravých 1křídlových š přes 0,8 m požárních do ocelové zárubně</t>
  </si>
  <si>
    <t>124</t>
  </si>
  <si>
    <t>67</t>
  </si>
  <si>
    <t>611651930</t>
  </si>
  <si>
    <t>dveře vnitřní protipožární foliované 1křídlé 90x197 cm</t>
  </si>
  <si>
    <t>126</t>
  </si>
  <si>
    <t>611651920</t>
  </si>
  <si>
    <t>dveře vnitřní protipožární foliované 1křídlé 80x197 cm</t>
  </si>
  <si>
    <t>128</t>
  </si>
  <si>
    <t>69</t>
  </si>
  <si>
    <t>549141220</t>
  </si>
  <si>
    <t>kování bezpečnostní Rostex R4,klika-klika R 4/O Ti</t>
  </si>
  <si>
    <t>130</t>
  </si>
  <si>
    <t>766695213</t>
  </si>
  <si>
    <t>Montáž truhlářských prahů dveří 1křídlových šířky přes 10 cm</t>
  </si>
  <si>
    <t>132</t>
  </si>
  <si>
    <t>71</t>
  </si>
  <si>
    <t>611871810</t>
  </si>
  <si>
    <t>prah dveřní dřevěný dubový tl 2 cm dl.92 cm š 15 cm</t>
  </si>
  <si>
    <t>134</t>
  </si>
  <si>
    <t>611871560</t>
  </si>
  <si>
    <t>prah dveřní dřevěný dubový tl 2 cm dl.82 cm š 10 cm</t>
  </si>
  <si>
    <t>136</t>
  </si>
  <si>
    <t>73</t>
  </si>
  <si>
    <t>998766202</t>
  </si>
  <si>
    <t>Přesun hmot procentní pro konstrukce truhlářské v objektech v do 12 m</t>
  </si>
  <si>
    <t>138</t>
  </si>
  <si>
    <t>771</t>
  </si>
  <si>
    <t>Podlahy z dlaždic</t>
  </si>
  <si>
    <t>771474112</t>
  </si>
  <si>
    <t>Montáž soklíků z dlaždic keramických rovných flexibilní lepidlo v do 90 mm</t>
  </si>
  <si>
    <t>140</t>
  </si>
  <si>
    <t>75</t>
  </si>
  <si>
    <t>597611550</t>
  </si>
  <si>
    <t>dlaždice keramické  (barevné) 20 x 20 x 0,75 cm I. j.</t>
  </si>
  <si>
    <t>142</t>
  </si>
  <si>
    <t>771571810</t>
  </si>
  <si>
    <t>Demontáž podlah z dlaždic keramických kladených do malty</t>
  </si>
  <si>
    <t>144</t>
  </si>
  <si>
    <t>77</t>
  </si>
  <si>
    <t>771574113</t>
  </si>
  <si>
    <t>Montáž podlah keramických režných hladkých lepených flexibilním lepidlem do 12 ks/m2</t>
  </si>
  <si>
    <t>146</t>
  </si>
  <si>
    <t>148</t>
  </si>
  <si>
    <t>79</t>
  </si>
  <si>
    <t>771591111</t>
  </si>
  <si>
    <t>Podlahy penetrace podkladu</t>
  </si>
  <si>
    <t>150</t>
  </si>
  <si>
    <t>998771202</t>
  </si>
  <si>
    <t>Přesun hmot procentní pro podlahy z dlaždic v objektech v do 12 m</t>
  </si>
  <si>
    <t>152</t>
  </si>
  <si>
    <t>776</t>
  </si>
  <si>
    <t>Podlahy povlakové</t>
  </si>
  <si>
    <t>81</t>
  </si>
  <si>
    <t>776421100</t>
  </si>
  <si>
    <t>Lepení obvodových soklíků nebo lišt z měkčených plastů</t>
  </si>
  <si>
    <t>154</t>
  </si>
  <si>
    <t>284110070</t>
  </si>
  <si>
    <t>lišta speciální soklová PVC 10310 15 x 50 mm role 50 m</t>
  </si>
  <si>
    <t>156</t>
  </si>
  <si>
    <t>83</t>
  </si>
  <si>
    <t>776521100</t>
  </si>
  <si>
    <t>Lepení pásů povlakových podlah plastových</t>
  </si>
  <si>
    <t>158</t>
  </si>
  <si>
    <t>284122850</t>
  </si>
  <si>
    <t>podlahovina Novoflor Extra tl. 2 mm</t>
  </si>
  <si>
    <t>160</t>
  </si>
  <si>
    <t>85</t>
  </si>
  <si>
    <t>776990112</t>
  </si>
  <si>
    <t>Vyrovnání podkladu samonivelační stěrkou tl 3 mm pevnosti 30 Mpa</t>
  </si>
  <si>
    <t>162</t>
  </si>
  <si>
    <t>998776202</t>
  </si>
  <si>
    <t>Přesun hmot procentní pro podlahy povlakové v objektech v do 12 m</t>
  </si>
  <si>
    <t>164</t>
  </si>
  <si>
    <t>781</t>
  </si>
  <si>
    <t>Dokončovací práce - obklady</t>
  </si>
  <si>
    <t>87</t>
  </si>
  <si>
    <t>781474112</t>
  </si>
  <si>
    <t>Montáž obkladů vnitřních keramických hladkých do 12 ks/m2 lepených flexibilním lepidlem</t>
  </si>
  <si>
    <t>166</t>
  </si>
  <si>
    <t>88</t>
  </si>
  <si>
    <t>597610390</t>
  </si>
  <si>
    <t>obkládačky keramické  (bílé i barevné) 20 x 25 x 0,68 cm I. j.</t>
  </si>
  <si>
    <t>168</t>
  </si>
  <si>
    <t>89</t>
  </si>
  <si>
    <t>781494511</t>
  </si>
  <si>
    <t>Plastové profily ukončovací lepené flexibilním lepidlem</t>
  </si>
  <si>
    <t>170</t>
  </si>
  <si>
    <t>90</t>
  </si>
  <si>
    <t>781495111</t>
  </si>
  <si>
    <t>Penetrace podkladu vnitřních obkladů</t>
  </si>
  <si>
    <t>172</t>
  </si>
  <si>
    <t>91</t>
  </si>
  <si>
    <t>998781202</t>
  </si>
  <si>
    <t>Přesun hmot procentní pro obklady keramické v objektech v do 12 m</t>
  </si>
  <si>
    <t>174</t>
  </si>
  <si>
    <t>783</t>
  </si>
  <si>
    <t>Dokončovací práce - nátěry</t>
  </si>
  <si>
    <t>783201811</t>
  </si>
  <si>
    <t>Odstranění nátěrů ze zámečnických konstrukcí oškrabáním</t>
  </si>
  <si>
    <t>176</t>
  </si>
  <si>
    <t>93</t>
  </si>
  <si>
    <t>783222100</t>
  </si>
  <si>
    <t>Nátěry syntetické kovových doplňkových konstrukcí barva standardní dvojnásobné</t>
  </si>
  <si>
    <t>178</t>
  </si>
  <si>
    <t>784</t>
  </si>
  <si>
    <t>Dokončovací práce - malby a tapety</t>
  </si>
  <si>
    <t>784111011</t>
  </si>
  <si>
    <t>Obroušení podkladu omítnutého v místnostech výšky do 3,80 m</t>
  </si>
  <si>
    <t>180</t>
  </si>
  <si>
    <t>95</t>
  </si>
  <si>
    <t>784181011</t>
  </si>
  <si>
    <t>Dvojnásobné pačokování v místnostech výšky do 3,80 m</t>
  </si>
  <si>
    <t>182</t>
  </si>
  <si>
    <t>784181101</t>
  </si>
  <si>
    <t>Základní akrylátová jednonásobná bezbarvá penetrace podkladu v místnostech v do 3,80 m</t>
  </si>
  <si>
    <t>-1690309182</t>
  </si>
  <si>
    <t>97</t>
  </si>
  <si>
    <t>784221101</t>
  </si>
  <si>
    <t>Dvojnásobné bílé malby v místnostech do 3,80 m</t>
  </si>
  <si>
    <t>184</t>
  </si>
  <si>
    <t>03 - topení</t>
  </si>
  <si>
    <t>Pol50</t>
  </si>
  <si>
    <t>Kotel Buderus GB212-50</t>
  </si>
  <si>
    <t>ks</t>
  </si>
  <si>
    <t>Pol51</t>
  </si>
  <si>
    <t>Sada pojistná</t>
  </si>
  <si>
    <t>Pol52</t>
  </si>
  <si>
    <t>Modul klapky kotle</t>
  </si>
  <si>
    <t>Pol53</t>
  </si>
  <si>
    <t>Kaskádní reg. MC400</t>
  </si>
  <si>
    <t>Pol54</t>
  </si>
  <si>
    <t>Klapka kotle s pohonem</t>
  </si>
  <si>
    <t>Pol55</t>
  </si>
  <si>
    <t>Regulace Buderus RC 310</t>
  </si>
  <si>
    <t>Pol56</t>
  </si>
  <si>
    <t>Zásobník OKC</t>
  </si>
  <si>
    <t>Pol57</t>
  </si>
  <si>
    <t>Čidlo TV s výplní</t>
  </si>
  <si>
    <t>Pol58</t>
  </si>
  <si>
    <t>Expanzomat 80l</t>
  </si>
  <si>
    <t>Pol59</t>
  </si>
  <si>
    <t>Sada připojení expanze</t>
  </si>
  <si>
    <t>Pol60</t>
  </si>
  <si>
    <t>Neutralizátor ovál</t>
  </si>
  <si>
    <t>Pol61</t>
  </si>
  <si>
    <t>Čerpadlo kondenzátu</t>
  </si>
  <si>
    <t>Pol62</t>
  </si>
  <si>
    <t>Magnetický filtr 5/4"</t>
  </si>
  <si>
    <t>Pol63</t>
  </si>
  <si>
    <t>Rozdělovač skupin</t>
  </si>
  <si>
    <t>Pol64</t>
  </si>
  <si>
    <t>Čerp.skupina bez MM</t>
  </si>
  <si>
    <t>Pol65</t>
  </si>
  <si>
    <t>Mix.skupina s MM</t>
  </si>
  <si>
    <t>Pol66</t>
  </si>
  <si>
    <t>Sada na stěnu</t>
  </si>
  <si>
    <t>Pol67</t>
  </si>
  <si>
    <t>Připojení kotel-rozdělovač</t>
  </si>
  <si>
    <t>Pol68</t>
  </si>
  <si>
    <t>Odkouření GA-K110</t>
  </si>
  <si>
    <t>sd</t>
  </si>
  <si>
    <t>Pol69</t>
  </si>
  <si>
    <t>Materiál plyn</t>
  </si>
  <si>
    <t>Pol70</t>
  </si>
  <si>
    <t>Materiál topení</t>
  </si>
  <si>
    <t>Pol71</t>
  </si>
  <si>
    <t>Materiál elektro</t>
  </si>
  <si>
    <t>Pol72</t>
  </si>
  <si>
    <t>Materiál odpad</t>
  </si>
  <si>
    <t>Pol73</t>
  </si>
  <si>
    <t>Materál TV</t>
  </si>
  <si>
    <t>Pol74</t>
  </si>
  <si>
    <t>Montáž</t>
  </si>
  <si>
    <t>Pol75</t>
  </si>
  <si>
    <t>Revize TNS,plyn,komín</t>
  </si>
  <si>
    <t>Pol76</t>
  </si>
  <si>
    <t>Uvedení do provozu</t>
  </si>
  <si>
    <t>Pol77</t>
  </si>
  <si>
    <t>Radiátor</t>
  </si>
  <si>
    <t>Pol78</t>
  </si>
  <si>
    <t>Připojení radiátorů</t>
  </si>
  <si>
    <t>Pol79</t>
  </si>
  <si>
    <t>Svářečské práce+autogen</t>
  </si>
  <si>
    <t>Pol80</t>
  </si>
  <si>
    <t>Automatické dopouštění</t>
  </si>
  <si>
    <t>Pol81</t>
  </si>
  <si>
    <t>Demi patrona dopouštění</t>
  </si>
  <si>
    <t>Pol82</t>
  </si>
  <si>
    <t>Napuštění demi vodou</t>
  </si>
  <si>
    <t>Pol83</t>
  </si>
  <si>
    <t>Režie</t>
  </si>
  <si>
    <t>04 - elektro</t>
  </si>
  <si>
    <t>Pol84</t>
  </si>
  <si>
    <t>Drát FeZn d=10mm</t>
  </si>
  <si>
    <t>Pol85</t>
  </si>
  <si>
    <t>Svorka SR 03-litinová FeZn pás+drát</t>
  </si>
  <si>
    <t>Pol86</t>
  </si>
  <si>
    <t>Ekvipotenciální svorkovnice – 5x25mm2, 1xplochý vodič 30x4 nebo drát 8-10mm</t>
  </si>
  <si>
    <t>Pol87</t>
  </si>
  <si>
    <t>Elektroinstalační krabice, rozvodná s víčkem, 150mmx150mmx77mm</t>
  </si>
  <si>
    <t>Pol88</t>
  </si>
  <si>
    <t>CY 25 ZŽ, vodič instalační</t>
  </si>
  <si>
    <t>Pol89</t>
  </si>
  <si>
    <t>Ekvipotenciální svorkovnice – 7x2,5-25mm2</t>
  </si>
  <si>
    <t>Pol90</t>
  </si>
  <si>
    <t>Elektroinstalační krabice, rozvodná pod omítku 294mmx152mmx70mm</t>
  </si>
  <si>
    <t>Pol91</t>
  </si>
  <si>
    <t>CY 16 ZŽ, vodič instalační</t>
  </si>
  <si>
    <t>Pol92</t>
  </si>
  <si>
    <t>Rozvaděč pod omítku, plastový, 24 modulů</t>
  </si>
  <si>
    <t>Pol93</t>
  </si>
  <si>
    <t>Instalační krabice KP 68</t>
  </si>
  <si>
    <t>Pol94</t>
  </si>
  <si>
    <t>Vypínač schodišťový pod omítku, č.6, IP 44</t>
  </si>
  <si>
    <t>Pol95</t>
  </si>
  <si>
    <t>Vypínač křížový pod omítku, č.7, IP 44</t>
  </si>
  <si>
    <t>Pol96</t>
  </si>
  <si>
    <t>Kombinovaný detektor kouře a teplot se sirénou, drátový</t>
  </si>
  <si>
    <t>Pol97</t>
  </si>
  <si>
    <t>Nouzové osvětlení, W=3,2W, světelný tok 175/145 lm v pohotovostním režimu</t>
  </si>
  <si>
    <t>Pol98</t>
  </si>
  <si>
    <t>Stropní cedule na nouzové osvětlení, rozměr 352mmx185mmx110mm</t>
  </si>
  <si>
    <t>Pol99</t>
  </si>
  <si>
    <t>Kabel CYKY-J 5x6</t>
  </si>
  <si>
    <t>Pol100</t>
  </si>
  <si>
    <t>Stropní svítidlo s čirým krycím sklem a plastovou ochrannou mřížkou, 1xE27/100W, IP44</t>
  </si>
  <si>
    <t>Pol101</t>
  </si>
  <si>
    <t>Kabel SXKD-5E-UTP-PVC</t>
  </si>
  <si>
    <t>bal</t>
  </si>
  <si>
    <t>Pol102</t>
  </si>
  <si>
    <t>Kabel CC-01,</t>
  </si>
  <si>
    <t>Pol103</t>
  </si>
  <si>
    <t>Montážní rámeček, 2 moduly, jednonásobný</t>
  </si>
  <si>
    <t>Pol104</t>
  </si>
  <si>
    <t>Zásuvka bezšroubová 230V/16A, polar, IP 20</t>
  </si>
  <si>
    <t>Pol105</t>
  </si>
  <si>
    <t>Datová zásuvka, polar, IP 40</t>
  </si>
  <si>
    <t>Pol106</t>
  </si>
  <si>
    <t>Vypínač č.1, polar, IP 20</t>
  </si>
  <si>
    <t>Pol107</t>
  </si>
  <si>
    <t>Vypínač č.5, polar, IP 20</t>
  </si>
  <si>
    <t>Pol108</t>
  </si>
  <si>
    <t>Vypínač č.6, polar, IP 20</t>
  </si>
  <si>
    <t>Pol109</t>
  </si>
  <si>
    <t>Vypínač č.7, polar, IP 20</t>
  </si>
  <si>
    <t>Pol110</t>
  </si>
  <si>
    <t>Tlačítko č.1/0, polar, IP 20</t>
  </si>
  <si>
    <t>Pol111</t>
  </si>
  <si>
    <t>Jednonásobný rámeček, polar, IP 20</t>
  </si>
  <si>
    <t>Pol112</t>
  </si>
  <si>
    <t>Dvojnásobný rámeček, polar, IP 20</t>
  </si>
  <si>
    <t>Pol113</t>
  </si>
  <si>
    <t>Trojnásobný rámeček, polar, IP 20</t>
  </si>
  <si>
    <t>Pol114</t>
  </si>
  <si>
    <t>Čtyřnásobný rámeček, polar, IP 20</t>
  </si>
  <si>
    <t>Pol115</t>
  </si>
  <si>
    <t>Sporáková svorkovnice do montážního rámečku, 5x2,5mm, bílá, IP 20</t>
  </si>
  <si>
    <t>Pol116</t>
  </si>
  <si>
    <t>Rozvaděč zapuštěný, velkoobsahový, 144 modulů, IP 30</t>
  </si>
  <si>
    <t>Pol117</t>
  </si>
  <si>
    <t>Ekvipotenciální svorkovnice, vodiče 4x2,5-10mm2, 6x6-25mm2, 2x25-70mm2</t>
  </si>
  <si>
    <t>Pol118</t>
  </si>
  <si>
    <t>Přisazené stropní čidlo, infračervený snímač pohybu, detekční úhel 360</t>
  </si>
  <si>
    <t>Pol119</t>
  </si>
  <si>
    <t>Požární tlačítko ALARM 120x120x55, IP 55, zasklené, total stop</t>
  </si>
  <si>
    <t>Pol120</t>
  </si>
  <si>
    <t>Elektroinstalační krabice, 92x92x45mm, rozvodná pod omítku</t>
  </si>
  <si>
    <t>Pol121</t>
  </si>
  <si>
    <t>Kabelová chránička, červená 50mm</t>
  </si>
  <si>
    <t>Pol122</t>
  </si>
  <si>
    <t>Husí krk,d=16 mm</t>
  </si>
  <si>
    <t>Pol123</t>
  </si>
  <si>
    <t>Kabel CYKY-J 3x1,5</t>
  </si>
  <si>
    <t>Pol124</t>
  </si>
  <si>
    <t>Kabel CYKY-J 5x1,5</t>
  </si>
  <si>
    <t>Pol125</t>
  </si>
  <si>
    <t>Kabel CYKY-J 3x2,5</t>
  </si>
  <si>
    <t>Pol126</t>
  </si>
  <si>
    <t>Kabel CYKY-J 5x2,5</t>
  </si>
  <si>
    <t>Pol127</t>
  </si>
  <si>
    <t>Kabel CYKY-J 5x16</t>
  </si>
  <si>
    <t>45</t>
  </si>
  <si>
    <t>Pol128</t>
  </si>
  <si>
    <t>Kabel CYKY-J 4x35</t>
  </si>
  <si>
    <t>Pol129</t>
  </si>
  <si>
    <t>CY 6 ZŽ, vodič instalační</t>
  </si>
  <si>
    <t>47</t>
  </si>
  <si>
    <t>Pol130</t>
  </si>
  <si>
    <t>Pojistka gG/gL 500V/100A</t>
  </si>
  <si>
    <t>Pol131</t>
  </si>
  <si>
    <t>Jistič B80/3</t>
  </si>
  <si>
    <t>Pol132</t>
  </si>
  <si>
    <t>Napěťová spoušť 110-415 V AC/110-130V DC</t>
  </si>
  <si>
    <t>Pol133</t>
  </si>
  <si>
    <t>Svodič přepětí, typ I+II, In=12,5kA,</t>
  </si>
  <si>
    <t>Pol134</t>
  </si>
  <si>
    <t>Digitální třífázový elektroměr, podružný, 80A, na DIN lištu</t>
  </si>
  <si>
    <t>Pol135</t>
  </si>
  <si>
    <t>Jistič B25/3</t>
  </si>
  <si>
    <t>Pol136</t>
  </si>
  <si>
    <t>Vypínač IS-32/3</t>
  </si>
  <si>
    <t>Pol137</t>
  </si>
  <si>
    <t>Proudový chránič 25/2/003</t>
  </si>
  <si>
    <t>Pol138</t>
  </si>
  <si>
    <t>Jistič B10/1</t>
  </si>
  <si>
    <t>Pol139</t>
  </si>
  <si>
    <t>Jistič B6/1</t>
  </si>
  <si>
    <t>Pol140</t>
  </si>
  <si>
    <t>Jistič B16/1</t>
  </si>
  <si>
    <t>Pol141</t>
  </si>
  <si>
    <t>Jistič B40/3</t>
  </si>
  <si>
    <t>Pol142</t>
  </si>
  <si>
    <t>Proudový chránič 40/4/003</t>
  </si>
  <si>
    <t>Pol143</t>
  </si>
  <si>
    <t>Jistič B16/3</t>
  </si>
  <si>
    <t>Pol144</t>
  </si>
  <si>
    <t>Transformátor přídavný, řadový, vstup 230V AC, výstup 12V</t>
  </si>
  <si>
    <t>Pol145</t>
  </si>
  <si>
    <t>Schodišťový automat, 1 modulový, I=16A, zpoždění spínání 0,5-10 min</t>
  </si>
  <si>
    <t>Pol146</t>
  </si>
  <si>
    <t>Časový spínač pod vypínač, zpožděné vypnutí ventilátoru</t>
  </si>
  <si>
    <t>Pol147</t>
  </si>
  <si>
    <t>Lišta propojovací, 12 modulů</t>
  </si>
  <si>
    <t>Pol148</t>
  </si>
  <si>
    <t>Vodič CY 6, fázový, instalační</t>
  </si>
  <si>
    <t>Pol149</t>
  </si>
  <si>
    <t>Rozvaděč zapuštěný, velkoobsahový, 96 modulů, IP 30</t>
  </si>
  <si>
    <t>Pol150</t>
  </si>
  <si>
    <t>Venkovní zásuvka s víčkem, IP 44, bílá</t>
  </si>
  <si>
    <t>Pol151</t>
  </si>
  <si>
    <t>Rámeček jednonásobný, bílý na venkovní zásuvku</t>
  </si>
  <si>
    <t>Pol152</t>
  </si>
  <si>
    <t>Vypínač IS-63/3</t>
  </si>
  <si>
    <t>Pol153</t>
  </si>
  <si>
    <t>Ústředna s LAN komunikátorem, 2 okruhy</t>
  </si>
  <si>
    <t>Pol154</t>
  </si>
  <si>
    <t>Rozvaděč RACK nástěnný, jednodílný</t>
  </si>
  <si>
    <t>Pol155</t>
  </si>
  <si>
    <t>Switch, celkový počet portů 52, počet RJ-45=48</t>
  </si>
  <si>
    <t>Pol156</t>
  </si>
  <si>
    <t>Přisazené stropní svítidlo kruhového tvaru LED, světelný tok 3150 lm, Ra 80, 4000K, 1x33W</t>
  </si>
  <si>
    <t>Pol157</t>
  </si>
  <si>
    <t>Přisazené stropní svítidlo kruhového tvaru LED, světelný tok 2250 lm, Ra 80, 4000K, 1x25W</t>
  </si>
  <si>
    <t>Pol158</t>
  </si>
  <si>
    <t>Vestavné svítidlo 600x600 LED, světelný tok 4300 lm, Ra 80, 4000K, 1x34,5W</t>
  </si>
  <si>
    <t>Pol159</t>
  </si>
  <si>
    <t>Senzorový reflektor 1x30W LED, světelný tok 2700 lm, Ra 70, 4000K, IP 65</t>
  </si>
  <si>
    <t>Pol160</t>
  </si>
  <si>
    <t>Nástěnné stropní svítidlo LED, d=390mm, světelný tok 2950 lm, Ra 80, 3000K, IP 20</t>
  </si>
  <si>
    <t>Pol161</t>
  </si>
  <si>
    <t>Nástěnné stropní svítidlo LED, d=390mm, světelný tok 3400 lm, Ra 80, 3000K, IP 20</t>
  </si>
  <si>
    <t>Pol162</t>
  </si>
  <si>
    <t>Vestavné svítidlo 600x600 LED, světelný tok 3400 lm, Ra 80, 4000K, 1x38W</t>
  </si>
  <si>
    <t>Pol163</t>
  </si>
  <si>
    <t>Liniové svítidlo LED, světelný tok 2000 lm, Ra 80, 4000K, 1x14W</t>
  </si>
  <si>
    <t>Pol164</t>
  </si>
  <si>
    <t>Přisazené svítidlo LED, světelný tok 4950 lm, Ra 80, 4000K, 1x55W</t>
  </si>
  <si>
    <t>Pol165</t>
  </si>
  <si>
    <t>Přisazené svítidlo LED, světelný tok 3350 lm, Ra 80, 3000K, 1x32W</t>
  </si>
  <si>
    <t>Pol166</t>
  </si>
  <si>
    <t>Sádra balená stavební 30kg, šedá</t>
  </si>
  <si>
    <t>kg</t>
  </si>
  <si>
    <t>Pol167</t>
  </si>
  <si>
    <t>Trubka ohebná 32mm</t>
  </si>
  <si>
    <t>02 - ZTI</t>
  </si>
  <si>
    <t>D1 - ZTI - Vnitřní kanalizace</t>
  </si>
  <si>
    <t>D2 - ZTI Vnitřní vodovod</t>
  </si>
  <si>
    <t xml:space="preserve">D3 - ZTI - zařizovací předměty </t>
  </si>
  <si>
    <t xml:space="preserve">D4 - </t>
  </si>
  <si>
    <t>D1</t>
  </si>
  <si>
    <t>ZTI - Vnitřní kanalizace</t>
  </si>
  <si>
    <t>Pol2</t>
  </si>
  <si>
    <t>Potrubí kanalizační z PP DN 40 HT vč.tvar.a m.mat.</t>
  </si>
  <si>
    <t>Pol3</t>
  </si>
  <si>
    <t>Potrubí kanalizační z PP DN 50 HT vč.tvar.a m.mat.</t>
  </si>
  <si>
    <t>Pol4</t>
  </si>
  <si>
    <t>Potrubí kanalizační z PP DN 70 HT vč.tvar.a m.mat.</t>
  </si>
  <si>
    <t>Pol5</t>
  </si>
  <si>
    <t>Potrubí kanalizační z PP DN 100 HT vč.tvar.a m..mat.</t>
  </si>
  <si>
    <t>Pol6</t>
  </si>
  <si>
    <t>Potrubí kanalizační z PP DN 100 HT vč.tvar.a m.mat.</t>
  </si>
  <si>
    <t>Pol7</t>
  </si>
  <si>
    <t>Potrubí kanalizační z PP DN 125 KG vč.tvar.a m.mat. (1.PP)</t>
  </si>
  <si>
    <t>Pol8</t>
  </si>
  <si>
    <t>Potrubí kanalizační z PP DN 150 KG vč.tvar.a m.mat. (1.PP-RŠ před objektem)</t>
  </si>
  <si>
    <t>Pol9</t>
  </si>
  <si>
    <t>Výpustky do DN 100</t>
  </si>
  <si>
    <t>Pol10</t>
  </si>
  <si>
    <t>Sifon ke kuchyňským dřezům</t>
  </si>
  <si>
    <t>Pol11</t>
  </si>
  <si>
    <t>Sifon podomítkový k pračce,sušičce</t>
  </si>
  <si>
    <t>Pol12</t>
  </si>
  <si>
    <t>Čistící kus DN 70,100</t>
  </si>
  <si>
    <t>Pol13</t>
  </si>
  <si>
    <t>Odvětrávací hlavice HL 810 DN 70,100</t>
  </si>
  <si>
    <t>Pol14</t>
  </si>
  <si>
    <t>Stavební přípomoci - drážky,prostupy skrz zeď,doprava</t>
  </si>
  <si>
    <t>soub</t>
  </si>
  <si>
    <t>Pol15</t>
  </si>
  <si>
    <t>Odzkoušení  těsnosti vnitřní splaškové kanalizace do DN 125</t>
  </si>
  <si>
    <t>Pol16</t>
  </si>
  <si>
    <t>Zkouška těsnosti kanalizace DN 150 v zemi</t>
  </si>
  <si>
    <t>D2</t>
  </si>
  <si>
    <t>ZTI Vnitřní vodovod</t>
  </si>
  <si>
    <t>Pol17</t>
  </si>
  <si>
    <t>Potrubí EKOPLASTIK DN 15(20x2,8) PN16 vč.tvar.,mont.mat.+izolace(SV,TV,cirk.)</t>
  </si>
  <si>
    <t>Pol18</t>
  </si>
  <si>
    <t>Potrubí EKOPLASTIK DN 20(25x3,5)PN16 vč.tvar.,mont.mat.+izolace(SV,TV)</t>
  </si>
  <si>
    <t>Pol19</t>
  </si>
  <si>
    <t>Potrubí EKOPLASTIK DN 25(32x4,4)PN 16 vč.tvar.,momt.mat.+izolace(SV,TV)</t>
  </si>
  <si>
    <t>Pol20</t>
  </si>
  <si>
    <t>Potrubí EKOPLASTIK DN 32(40x5,5)PN 16 vč.tvar.,momt.mat.+izolace(SV)</t>
  </si>
  <si>
    <t>Pol21</t>
  </si>
  <si>
    <t>Napojení na stávající přívodní potrubí SV v 1.NP</t>
  </si>
  <si>
    <t>Pol22</t>
  </si>
  <si>
    <t>Napojení na stávající potrubí TV+cirkulace v kotelně v 1.NP</t>
  </si>
  <si>
    <t>Pol23</t>
  </si>
  <si>
    <t>Výpustky do DN 20</t>
  </si>
  <si>
    <t>Pol24</t>
  </si>
  <si>
    <t>Domovní filtr ATLAS-SENIOR 10"DS DP 3/4-1"</t>
  </si>
  <si>
    <t>Pol25</t>
  </si>
  <si>
    <t>Kul.kohout.DN 15 -napouštěcí a vypouštěcí</t>
  </si>
  <si>
    <t>Pol26</t>
  </si>
  <si>
    <t>Kul.kohout DN 20</t>
  </si>
  <si>
    <t>Pol27</t>
  </si>
  <si>
    <t>Kul.kohout DN 25</t>
  </si>
  <si>
    <t>Pol28</t>
  </si>
  <si>
    <t>Nástěnka závitová plastová PPR DN 20xG 1/2"</t>
  </si>
  <si>
    <t>Pol29</t>
  </si>
  <si>
    <t>Nástěnka závitová plastová PPR DN 20xG 2x 1/2"-nástěnný komplet</t>
  </si>
  <si>
    <t>Pol30</t>
  </si>
  <si>
    <t>Ventil uzavírací rohový 1/2"x3/8"</t>
  </si>
  <si>
    <t>Pol31</t>
  </si>
  <si>
    <t>Ventil pro pračku,myčku</t>
  </si>
  <si>
    <t>Pol32</t>
  </si>
  <si>
    <t>Stavební přípomoci-drážky,prostupy,doprava materiálu</t>
  </si>
  <si>
    <t>Pol33</t>
  </si>
  <si>
    <t>Tlakové zkoušky vodovodu+proplach+desinfekce</t>
  </si>
  <si>
    <t>D3</t>
  </si>
  <si>
    <t xml:space="preserve">ZTI - zařizovací předměty </t>
  </si>
  <si>
    <t>Pol34</t>
  </si>
  <si>
    <t>WC kombi vč. sedátka - dodávka</t>
  </si>
  <si>
    <t>kpl</t>
  </si>
  <si>
    <t>Pol35</t>
  </si>
  <si>
    <t>WC kombi vč.sedátka - montáž (bez dodávky)</t>
  </si>
  <si>
    <t>Pol36</t>
  </si>
  <si>
    <t>Sprchový kout-sprch.vanička čtverec 80x80 cm+sifon+zástěna-dodávka</t>
  </si>
  <si>
    <t>Pol37</t>
  </si>
  <si>
    <t>Sprchový kout-sprch.vanička+sifon+zásěna-montáž (bez dodávky)</t>
  </si>
  <si>
    <t>Pol38</t>
  </si>
  <si>
    <t>Umyvadlo klasické do 60 cm+sifon+výpusť click/clack - dodávka</t>
  </si>
  <si>
    <t>Pol39</t>
  </si>
  <si>
    <t>Umyvadlo klasické do 60 cm vč.příslušenství- montáž (bez dodávky)</t>
  </si>
  <si>
    <t>Pol40</t>
  </si>
  <si>
    <t>Baterie sprchová nástěnná +sprchový set ruční -dodávka</t>
  </si>
  <si>
    <t>Pol41</t>
  </si>
  <si>
    <t>Baterie sprchová nástěnná vč.příslušenství -montáž (bez dodávky)</t>
  </si>
  <si>
    <t>Pol42</t>
  </si>
  <si>
    <t>Baterie umyvadlová stojánková - dodávka</t>
  </si>
  <si>
    <t>Pol43</t>
  </si>
  <si>
    <t>Baterie umyvadlová stojánková -montáž (bez dodávky)</t>
  </si>
  <si>
    <t>Pol44</t>
  </si>
  <si>
    <t>Baterie dřezová stojánková - dodávka</t>
  </si>
  <si>
    <t>Pol45</t>
  </si>
  <si>
    <t>Baterie dřezová stojánková -montáž (bez dodávky)</t>
  </si>
  <si>
    <t>Pol46</t>
  </si>
  <si>
    <t>Demontáž a zpětná montáž WC kombi (stávající) vč.uložení</t>
  </si>
  <si>
    <t>Pol47</t>
  </si>
  <si>
    <t>Demontáž a zpětná montáž výlevky a baterie k výlevce (stávající)vč.uložení</t>
  </si>
  <si>
    <t>Pol48</t>
  </si>
  <si>
    <t>Demontáž a zpětná montáž umyvadel+um.baterií (stávající) vč.uložení</t>
  </si>
  <si>
    <t>Pol49</t>
  </si>
  <si>
    <t>Doprava</t>
  </si>
  <si>
    <t>D4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</si>
  <si>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</si>
  <si>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</si>
  <si>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</si>
  <si>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</si>
  <si>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</si>
  <si>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</si>
  <si>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</si>
  <si>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</si>
  <si>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</si>
  <si>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kom</t>
  </si>
  <si>
    <t>1024</t>
  </si>
  <si>
    <t>1838970427</t>
  </si>
  <si>
    <t>VRN3</t>
  </si>
  <si>
    <t>Zařízení staveniště</t>
  </si>
  <si>
    <t>030001000</t>
  </si>
  <si>
    <t>1450774000</t>
  </si>
  <si>
    <t>034103000</t>
  </si>
  <si>
    <t>Oplocení staveniště</t>
  </si>
  <si>
    <t>-1489151237</t>
  </si>
  <si>
    <t>039002000</t>
  </si>
  <si>
    <t>Zrušení zařízení staveniště</t>
  </si>
  <si>
    <t>196183193</t>
  </si>
  <si>
    <t>065002000</t>
  </si>
  <si>
    <t>Mimostaveništní doprava materiálů</t>
  </si>
  <si>
    <t>-100914619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</si>
</sst>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66" fontId="9" fillId="0" borderId="19" xfId="0" applyNumberFormat="1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19"/>
      <c r="AQ5" s="19"/>
      <c r="AR5" s="17"/>
      <c r="BE5" s="240" t="s">
        <v>15</v>
      </c>
      <c r="BS5" s="14" t="s">
        <v>6</v>
      </c>
    </row>
    <row r="6" spans="2:71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19"/>
      <c r="AQ6" s="19"/>
      <c r="AR6" s="17"/>
      <c r="BE6" s="241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1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1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1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41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41"/>
      <c r="BS11" s="14" t="s">
        <v>6</v>
      </c>
    </row>
    <row r="12" spans="2:71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1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41"/>
      <c r="BS13" s="14" t="s">
        <v>6</v>
      </c>
    </row>
    <row r="14" spans="2:71" ht="13.2">
      <c r="B14" s="18"/>
      <c r="C14" s="19"/>
      <c r="D14" s="19"/>
      <c r="E14" s="246" t="s">
        <v>30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41"/>
      <c r="BS14" s="14" t="s">
        <v>6</v>
      </c>
    </row>
    <row r="15" spans="2:71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1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32</v>
      </c>
      <c r="AO16" s="19"/>
      <c r="AP16" s="19"/>
      <c r="AQ16" s="19"/>
      <c r="AR16" s="17"/>
      <c r="BE16" s="241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41"/>
      <c r="BS17" s="14" t="s">
        <v>34</v>
      </c>
    </row>
    <row r="18" spans="2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1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1"/>
      <c r="BS19" s="14" t="s">
        <v>6</v>
      </c>
    </row>
    <row r="20" spans="2:71" s="1" customFormat="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41"/>
      <c r="BS20" s="14" t="s">
        <v>34</v>
      </c>
    </row>
    <row r="21" spans="2:57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1"/>
    </row>
    <row r="22" spans="2:57" s="1" customFormat="1" ht="12" customHeight="1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1"/>
    </row>
    <row r="23" spans="2:57" s="1" customFormat="1" ht="16.5" customHeight="1">
      <c r="B23" s="18"/>
      <c r="C23" s="19"/>
      <c r="D23" s="19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19"/>
      <c r="AP23" s="19"/>
      <c r="AQ23" s="19"/>
      <c r="AR23" s="17"/>
      <c r="BE23" s="241"/>
    </row>
    <row r="24" spans="2:57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1"/>
    </row>
    <row r="25" spans="2:57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1"/>
    </row>
    <row r="26" spans="1:57" s="2" customFormat="1" ht="25.95" customHeight="1">
      <c r="A26" s="31"/>
      <c r="B26" s="32"/>
      <c r="C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9">
        <f>ROUND(AG94,2)</f>
        <v>0</v>
      </c>
      <c r="AL26" s="250"/>
      <c r="AM26" s="250"/>
      <c r="AN26" s="250"/>
      <c r="AO26" s="250"/>
      <c r="AP26" s="33"/>
      <c r="AQ26" s="33"/>
      <c r="AR26" s="36"/>
      <c r="BE26" s="241"/>
    </row>
    <row r="27" spans="1:57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1"/>
    </row>
    <row r="28" spans="1:57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1" t="s">
        <v>39</v>
      </c>
      <c r="M28" s="251"/>
      <c r="N28" s="251"/>
      <c r="O28" s="251"/>
      <c r="P28" s="251"/>
      <c r="Q28" s="33"/>
      <c r="R28" s="33"/>
      <c r="S28" s="33"/>
      <c r="T28" s="33"/>
      <c r="U28" s="33"/>
      <c r="V28" s="33"/>
      <c r="W28" s="251" t="s">
        <v>40</v>
      </c>
      <c r="X28" s="251"/>
      <c r="Y28" s="251"/>
      <c r="Z28" s="251"/>
      <c r="AA28" s="251"/>
      <c r="AB28" s="251"/>
      <c r="AC28" s="251"/>
      <c r="AD28" s="251"/>
      <c r="AE28" s="251"/>
      <c r="AF28" s="33"/>
      <c r="AG28" s="33"/>
      <c r="AH28" s="33"/>
      <c r="AI28" s="33"/>
      <c r="AJ28" s="33"/>
      <c r="AK28" s="251" t="s">
        <v>41</v>
      </c>
      <c r="AL28" s="251"/>
      <c r="AM28" s="251"/>
      <c r="AN28" s="251"/>
      <c r="AO28" s="251"/>
      <c r="AP28" s="33"/>
      <c r="AQ28" s="33"/>
      <c r="AR28" s="36"/>
      <c r="BE28" s="241"/>
    </row>
    <row r="29" spans="2:57" s="3" customFormat="1" ht="14.4" customHeight="1">
      <c r="B29" s="37"/>
      <c r="C29" s="38"/>
      <c r="D29" s="26" t="s">
        <v>42</v>
      </c>
      <c r="E29" s="38"/>
      <c r="F29" s="26" t="s">
        <v>43</v>
      </c>
      <c r="G29" s="38"/>
      <c r="H29" s="38"/>
      <c r="I29" s="38"/>
      <c r="J29" s="38"/>
      <c r="K29" s="38"/>
      <c r="L29" s="254">
        <v>0.21</v>
      </c>
      <c r="M29" s="253"/>
      <c r="N29" s="253"/>
      <c r="O29" s="253"/>
      <c r="P29" s="253"/>
      <c r="Q29" s="38"/>
      <c r="R29" s="38"/>
      <c r="S29" s="38"/>
      <c r="T29" s="38"/>
      <c r="U29" s="38"/>
      <c r="V29" s="38"/>
      <c r="W29" s="252">
        <f>ROUND(AZ94,2)</f>
        <v>0</v>
      </c>
      <c r="X29" s="253"/>
      <c r="Y29" s="253"/>
      <c r="Z29" s="253"/>
      <c r="AA29" s="253"/>
      <c r="AB29" s="253"/>
      <c r="AC29" s="253"/>
      <c r="AD29" s="253"/>
      <c r="AE29" s="253"/>
      <c r="AF29" s="38"/>
      <c r="AG29" s="38"/>
      <c r="AH29" s="38"/>
      <c r="AI29" s="38"/>
      <c r="AJ29" s="38"/>
      <c r="AK29" s="252">
        <f>ROUND(AV94,2)</f>
        <v>0</v>
      </c>
      <c r="AL29" s="253"/>
      <c r="AM29" s="253"/>
      <c r="AN29" s="253"/>
      <c r="AO29" s="253"/>
      <c r="AP29" s="38"/>
      <c r="AQ29" s="38"/>
      <c r="AR29" s="39"/>
      <c r="BE29" s="242"/>
    </row>
    <row r="30" spans="2:57" s="3" customFormat="1" ht="14.4" customHeight="1">
      <c r="B30" s="37"/>
      <c r="C30" s="38"/>
      <c r="D30" s="38"/>
      <c r="E30" s="38"/>
      <c r="F30" s="26" t="s">
        <v>44</v>
      </c>
      <c r="G30" s="38"/>
      <c r="H30" s="38"/>
      <c r="I30" s="38"/>
      <c r="J30" s="38"/>
      <c r="K30" s="38"/>
      <c r="L30" s="254">
        <v>0.15</v>
      </c>
      <c r="M30" s="253"/>
      <c r="N30" s="253"/>
      <c r="O30" s="253"/>
      <c r="P30" s="253"/>
      <c r="Q30" s="38"/>
      <c r="R30" s="38"/>
      <c r="S30" s="38"/>
      <c r="T30" s="38"/>
      <c r="U30" s="38"/>
      <c r="V30" s="38"/>
      <c r="W30" s="252">
        <f>ROUND(BA94,2)</f>
        <v>0</v>
      </c>
      <c r="X30" s="253"/>
      <c r="Y30" s="253"/>
      <c r="Z30" s="253"/>
      <c r="AA30" s="253"/>
      <c r="AB30" s="253"/>
      <c r="AC30" s="253"/>
      <c r="AD30" s="253"/>
      <c r="AE30" s="253"/>
      <c r="AF30" s="38"/>
      <c r="AG30" s="38"/>
      <c r="AH30" s="38"/>
      <c r="AI30" s="38"/>
      <c r="AJ30" s="38"/>
      <c r="AK30" s="252">
        <f>ROUND(AW94,2)</f>
        <v>0</v>
      </c>
      <c r="AL30" s="253"/>
      <c r="AM30" s="253"/>
      <c r="AN30" s="253"/>
      <c r="AO30" s="253"/>
      <c r="AP30" s="38"/>
      <c r="AQ30" s="38"/>
      <c r="AR30" s="39"/>
      <c r="BE30" s="242"/>
    </row>
    <row r="31" spans="2:57" s="3" customFormat="1" ht="14.4" customHeight="1" hidden="1">
      <c r="B31" s="37"/>
      <c r="C31" s="38"/>
      <c r="D31" s="38"/>
      <c r="E31" s="38"/>
      <c r="F31" s="26" t="s">
        <v>45</v>
      </c>
      <c r="G31" s="38"/>
      <c r="H31" s="38"/>
      <c r="I31" s="38"/>
      <c r="J31" s="38"/>
      <c r="K31" s="38"/>
      <c r="L31" s="254">
        <v>0.21</v>
      </c>
      <c r="M31" s="253"/>
      <c r="N31" s="253"/>
      <c r="O31" s="253"/>
      <c r="P31" s="253"/>
      <c r="Q31" s="38"/>
      <c r="R31" s="38"/>
      <c r="S31" s="38"/>
      <c r="T31" s="38"/>
      <c r="U31" s="38"/>
      <c r="V31" s="38"/>
      <c r="W31" s="252">
        <f>ROUND(BB94,2)</f>
        <v>0</v>
      </c>
      <c r="X31" s="253"/>
      <c r="Y31" s="253"/>
      <c r="Z31" s="253"/>
      <c r="AA31" s="253"/>
      <c r="AB31" s="253"/>
      <c r="AC31" s="253"/>
      <c r="AD31" s="253"/>
      <c r="AE31" s="253"/>
      <c r="AF31" s="38"/>
      <c r="AG31" s="38"/>
      <c r="AH31" s="38"/>
      <c r="AI31" s="38"/>
      <c r="AJ31" s="38"/>
      <c r="AK31" s="252">
        <v>0</v>
      </c>
      <c r="AL31" s="253"/>
      <c r="AM31" s="253"/>
      <c r="AN31" s="253"/>
      <c r="AO31" s="253"/>
      <c r="AP31" s="38"/>
      <c r="AQ31" s="38"/>
      <c r="AR31" s="39"/>
      <c r="BE31" s="242"/>
    </row>
    <row r="32" spans="2:57" s="3" customFormat="1" ht="14.4" customHeight="1" hidden="1">
      <c r="B32" s="37"/>
      <c r="C32" s="38"/>
      <c r="D32" s="38"/>
      <c r="E32" s="38"/>
      <c r="F32" s="26" t="s">
        <v>46</v>
      </c>
      <c r="G32" s="38"/>
      <c r="H32" s="38"/>
      <c r="I32" s="38"/>
      <c r="J32" s="38"/>
      <c r="K32" s="38"/>
      <c r="L32" s="254">
        <v>0.15</v>
      </c>
      <c r="M32" s="253"/>
      <c r="N32" s="253"/>
      <c r="O32" s="253"/>
      <c r="P32" s="253"/>
      <c r="Q32" s="38"/>
      <c r="R32" s="38"/>
      <c r="S32" s="38"/>
      <c r="T32" s="38"/>
      <c r="U32" s="38"/>
      <c r="V32" s="38"/>
      <c r="W32" s="252">
        <f>ROUND(BC94,2)</f>
        <v>0</v>
      </c>
      <c r="X32" s="253"/>
      <c r="Y32" s="253"/>
      <c r="Z32" s="253"/>
      <c r="AA32" s="253"/>
      <c r="AB32" s="253"/>
      <c r="AC32" s="253"/>
      <c r="AD32" s="253"/>
      <c r="AE32" s="253"/>
      <c r="AF32" s="38"/>
      <c r="AG32" s="38"/>
      <c r="AH32" s="38"/>
      <c r="AI32" s="38"/>
      <c r="AJ32" s="38"/>
      <c r="AK32" s="252">
        <v>0</v>
      </c>
      <c r="AL32" s="253"/>
      <c r="AM32" s="253"/>
      <c r="AN32" s="253"/>
      <c r="AO32" s="253"/>
      <c r="AP32" s="38"/>
      <c r="AQ32" s="38"/>
      <c r="AR32" s="39"/>
      <c r="BE32" s="242"/>
    </row>
    <row r="33" spans="2:57" s="3" customFormat="1" ht="14.4" customHeight="1" hidden="1">
      <c r="B33" s="37"/>
      <c r="C33" s="38"/>
      <c r="D33" s="38"/>
      <c r="E33" s="38"/>
      <c r="F33" s="26" t="s">
        <v>47</v>
      </c>
      <c r="G33" s="38"/>
      <c r="H33" s="38"/>
      <c r="I33" s="38"/>
      <c r="J33" s="38"/>
      <c r="K33" s="38"/>
      <c r="L33" s="254">
        <v>0</v>
      </c>
      <c r="M33" s="253"/>
      <c r="N33" s="253"/>
      <c r="O33" s="253"/>
      <c r="P33" s="253"/>
      <c r="Q33" s="38"/>
      <c r="R33" s="38"/>
      <c r="S33" s="38"/>
      <c r="T33" s="38"/>
      <c r="U33" s="38"/>
      <c r="V33" s="38"/>
      <c r="W33" s="252">
        <f>ROUND(BD94,2)</f>
        <v>0</v>
      </c>
      <c r="X33" s="253"/>
      <c r="Y33" s="253"/>
      <c r="Z33" s="253"/>
      <c r="AA33" s="253"/>
      <c r="AB33" s="253"/>
      <c r="AC33" s="253"/>
      <c r="AD33" s="253"/>
      <c r="AE33" s="253"/>
      <c r="AF33" s="38"/>
      <c r="AG33" s="38"/>
      <c r="AH33" s="38"/>
      <c r="AI33" s="38"/>
      <c r="AJ33" s="38"/>
      <c r="AK33" s="252">
        <v>0</v>
      </c>
      <c r="AL33" s="253"/>
      <c r="AM33" s="253"/>
      <c r="AN33" s="253"/>
      <c r="AO33" s="253"/>
      <c r="AP33" s="38"/>
      <c r="AQ33" s="38"/>
      <c r="AR33" s="39"/>
      <c r="BE33" s="242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1"/>
    </row>
    <row r="35" spans="1:57" s="2" customFormat="1" ht="25.95" customHeight="1">
      <c r="A35" s="31"/>
      <c r="B35" s="32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258" t="s">
        <v>50</v>
      </c>
      <c r="Y35" s="256"/>
      <c r="Z35" s="256"/>
      <c r="AA35" s="256"/>
      <c r="AB35" s="256"/>
      <c r="AC35" s="42"/>
      <c r="AD35" s="42"/>
      <c r="AE35" s="42"/>
      <c r="AF35" s="42"/>
      <c r="AG35" s="42"/>
      <c r="AH35" s="42"/>
      <c r="AI35" s="42"/>
      <c r="AJ35" s="42"/>
      <c r="AK35" s="255">
        <f>SUM(AK26:AK33)</f>
        <v>0</v>
      </c>
      <c r="AL35" s="256"/>
      <c r="AM35" s="256"/>
      <c r="AN35" s="256"/>
      <c r="AO35" s="257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4"/>
      <c r="C49" s="45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0.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0.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0.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0.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0.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0.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0.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0.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0.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53</v>
      </c>
      <c r="AI60" s="35"/>
      <c r="AJ60" s="35"/>
      <c r="AK60" s="35"/>
      <c r="AL60" s="35"/>
      <c r="AM60" s="49" t="s">
        <v>54</v>
      </c>
      <c r="AN60" s="35"/>
      <c r="AO60" s="35"/>
      <c r="AP60" s="33"/>
      <c r="AQ60" s="33"/>
      <c r="AR60" s="36"/>
      <c r="BE60" s="31"/>
    </row>
    <row r="61" spans="2:44" ht="10.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0.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0.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56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0.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0.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0.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0.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0.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0.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0.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0.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0.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0.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53</v>
      </c>
      <c r="AI75" s="35"/>
      <c r="AJ75" s="35"/>
      <c r="AK75" s="35"/>
      <c r="AL75" s="35"/>
      <c r="AM75" s="49" t="s">
        <v>54</v>
      </c>
      <c r="AN75" s="35"/>
      <c r="AO75" s="35"/>
      <c r="AP75" s="33"/>
      <c r="AQ75" s="33"/>
      <c r="AR75" s="36"/>
      <c r="BE75" s="31"/>
    </row>
    <row r="76" spans="1:57" s="2" customFormat="1" ht="10.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" customHeight="1">
      <c r="A82" s="31"/>
      <c r="B82" s="32"/>
      <c r="C82" s="20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220606b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19" t="str">
        <f>K6</f>
        <v>Rekonstrukce objektu Bezdružická 283 - SŠŹ a ZŠ Planá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60"/>
      <c r="AQ85" s="60"/>
      <c r="AR85" s="61"/>
    </row>
    <row r="86" spans="1:5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Planá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1" t="str">
        <f>IF(AN8="","",AN8)</f>
        <v>9. 6. 2022</v>
      </c>
      <c r="AN87" s="221"/>
      <c r="AO87" s="33"/>
      <c r="AP87" s="33"/>
      <c r="AQ87" s="33"/>
      <c r="AR87" s="36"/>
      <c r="BE87" s="31"/>
    </row>
    <row r="88" spans="1:5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Střední škola živnostenská a Základní škola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22" t="str">
        <f>IF(E17="","",E17)</f>
        <v>SPIRAL spol.s r.o.</v>
      </c>
      <c r="AN89" s="223"/>
      <c r="AO89" s="223"/>
      <c r="AP89" s="223"/>
      <c r="AQ89" s="33"/>
      <c r="AR89" s="36"/>
      <c r="AS89" s="224" t="s">
        <v>58</v>
      </c>
      <c r="AT89" s="22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15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22" t="str">
        <f>IF(E20="","",E20)</f>
        <v xml:space="preserve"> </v>
      </c>
      <c r="AN90" s="223"/>
      <c r="AO90" s="223"/>
      <c r="AP90" s="223"/>
      <c r="AQ90" s="33"/>
      <c r="AR90" s="36"/>
      <c r="AS90" s="226"/>
      <c r="AT90" s="22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8"/>
      <c r="AT91" s="22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0" t="s">
        <v>59</v>
      </c>
      <c r="D92" s="231"/>
      <c r="E92" s="231"/>
      <c r="F92" s="231"/>
      <c r="G92" s="231"/>
      <c r="H92" s="70"/>
      <c r="I92" s="233" t="s">
        <v>60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2" t="s">
        <v>61</v>
      </c>
      <c r="AH92" s="231"/>
      <c r="AI92" s="231"/>
      <c r="AJ92" s="231"/>
      <c r="AK92" s="231"/>
      <c r="AL92" s="231"/>
      <c r="AM92" s="231"/>
      <c r="AN92" s="233" t="s">
        <v>62</v>
      </c>
      <c r="AO92" s="231"/>
      <c r="AP92" s="234"/>
      <c r="AQ92" s="71" t="s">
        <v>63</v>
      </c>
      <c r="AR92" s="36"/>
      <c r="AS92" s="72" t="s">
        <v>64</v>
      </c>
      <c r="AT92" s="73" t="s">
        <v>65</v>
      </c>
      <c r="AU92" s="73" t="s">
        <v>66</v>
      </c>
      <c r="AV92" s="73" t="s">
        <v>67</v>
      </c>
      <c r="AW92" s="73" t="s">
        <v>68</v>
      </c>
      <c r="AX92" s="73" t="s">
        <v>69</v>
      </c>
      <c r="AY92" s="73" t="s">
        <v>70</v>
      </c>
      <c r="AZ92" s="73" t="s">
        <v>71</v>
      </c>
      <c r="BA92" s="73" t="s">
        <v>72</v>
      </c>
      <c r="BB92" s="73" t="s">
        <v>73</v>
      </c>
      <c r="BC92" s="73" t="s">
        <v>74</v>
      </c>
      <c r="BD92" s="74" t="s">
        <v>75</v>
      </c>
      <c r="BE92" s="31"/>
    </row>
    <row r="93" spans="1:57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" customHeight="1">
      <c r="B94" s="78"/>
      <c r="C94" s="79" t="s">
        <v>76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8">
        <f>ROUND(SUM(AG95:AG99),2)</f>
        <v>0</v>
      </c>
      <c r="AH94" s="238"/>
      <c r="AI94" s="238"/>
      <c r="AJ94" s="238"/>
      <c r="AK94" s="238"/>
      <c r="AL94" s="238"/>
      <c r="AM94" s="238"/>
      <c r="AN94" s="239">
        <f aca="true" t="shared" si="0" ref="AN94:AN99">SUM(AG94,AT94)</f>
        <v>0</v>
      </c>
      <c r="AO94" s="239"/>
      <c r="AP94" s="239"/>
      <c r="AQ94" s="82" t="s">
        <v>1</v>
      </c>
      <c r="AR94" s="83"/>
      <c r="AS94" s="84">
        <f>ROUND(SUM(AS95:AS99),2)</f>
        <v>0</v>
      </c>
      <c r="AT94" s="85">
        <f aca="true" t="shared" si="1" ref="AT94:AT99">ROUND(SUM(AV94:AW94),2)</f>
        <v>0</v>
      </c>
      <c r="AU94" s="86">
        <f>ROUND(SUM(AU95:AU99),5)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ROUND(SUM(AZ95:AZ99),2)</f>
        <v>0</v>
      </c>
      <c r="BA94" s="85">
        <f>ROUND(SUM(BA95:BA99),2)</f>
        <v>0</v>
      </c>
      <c r="BB94" s="85">
        <f>ROUND(SUM(BB95:BB99),2)</f>
        <v>0</v>
      </c>
      <c r="BC94" s="85">
        <f>ROUND(SUM(BC95:BC99),2)</f>
        <v>0</v>
      </c>
      <c r="BD94" s="87">
        <f>ROUND(SUM(BD95:BD99),2)</f>
        <v>0</v>
      </c>
      <c r="BS94" s="88" t="s">
        <v>77</v>
      </c>
      <c r="BT94" s="88" t="s">
        <v>78</v>
      </c>
      <c r="BU94" s="89" t="s">
        <v>79</v>
      </c>
      <c r="BV94" s="88" t="s">
        <v>80</v>
      </c>
      <c r="BW94" s="88" t="s">
        <v>5</v>
      </c>
      <c r="BX94" s="88" t="s">
        <v>81</v>
      </c>
      <c r="CL94" s="88" t="s">
        <v>1</v>
      </c>
    </row>
    <row r="95" spans="1:91" s="7" customFormat="1" ht="16.5" customHeight="1">
      <c r="A95" s="90" t="s">
        <v>82</v>
      </c>
      <c r="B95" s="91"/>
      <c r="C95" s="92"/>
      <c r="D95" s="235" t="s">
        <v>83</v>
      </c>
      <c r="E95" s="235"/>
      <c r="F95" s="235"/>
      <c r="G95" s="235"/>
      <c r="H95" s="235"/>
      <c r="I95" s="93"/>
      <c r="J95" s="235" t="s">
        <v>84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6">
        <f>'01 - stavební část'!J30</f>
        <v>0</v>
      </c>
      <c r="AH95" s="237"/>
      <c r="AI95" s="237"/>
      <c r="AJ95" s="237"/>
      <c r="AK95" s="237"/>
      <c r="AL95" s="237"/>
      <c r="AM95" s="237"/>
      <c r="AN95" s="236">
        <f t="shared" si="0"/>
        <v>0</v>
      </c>
      <c r="AO95" s="237"/>
      <c r="AP95" s="237"/>
      <c r="AQ95" s="94" t="s">
        <v>85</v>
      </c>
      <c r="AR95" s="95"/>
      <c r="AS95" s="96">
        <v>0</v>
      </c>
      <c r="AT95" s="97">
        <f t="shared" si="1"/>
        <v>0</v>
      </c>
      <c r="AU95" s="98">
        <f>'01 - stavební část'!P132</f>
        <v>0</v>
      </c>
      <c r="AV95" s="97">
        <f>'01 - stavební část'!J33</f>
        <v>0</v>
      </c>
      <c r="AW95" s="97">
        <f>'01 - stavební část'!J34</f>
        <v>0</v>
      </c>
      <c r="AX95" s="97">
        <f>'01 - stavební část'!J35</f>
        <v>0</v>
      </c>
      <c r="AY95" s="97">
        <f>'01 - stavební část'!J36</f>
        <v>0</v>
      </c>
      <c r="AZ95" s="97">
        <f>'01 - stavební část'!F33</f>
        <v>0</v>
      </c>
      <c r="BA95" s="97">
        <f>'01 - stavební část'!F34</f>
        <v>0</v>
      </c>
      <c r="BB95" s="97">
        <f>'01 - stavební část'!F35</f>
        <v>0</v>
      </c>
      <c r="BC95" s="97">
        <f>'01 - stavební část'!F36</f>
        <v>0</v>
      </c>
      <c r="BD95" s="99">
        <f>'01 - stavební část'!F37</f>
        <v>0</v>
      </c>
      <c r="BT95" s="100" t="s">
        <v>86</v>
      </c>
      <c r="BV95" s="100" t="s">
        <v>80</v>
      </c>
      <c r="BW95" s="100" t="s">
        <v>87</v>
      </c>
      <c r="BX95" s="100" t="s">
        <v>5</v>
      </c>
      <c r="CL95" s="100" t="s">
        <v>1</v>
      </c>
      <c r="CM95" s="100" t="s">
        <v>86</v>
      </c>
    </row>
    <row r="96" spans="1:91" s="7" customFormat="1" ht="16.5" customHeight="1">
      <c r="A96" s="90" t="s">
        <v>82</v>
      </c>
      <c r="B96" s="91"/>
      <c r="C96" s="92"/>
      <c r="D96" s="235" t="s">
        <v>88</v>
      </c>
      <c r="E96" s="235"/>
      <c r="F96" s="235"/>
      <c r="G96" s="235"/>
      <c r="H96" s="235"/>
      <c r="I96" s="93"/>
      <c r="J96" s="235" t="s">
        <v>89</v>
      </c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6">
        <f>'03 - topení'!J30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94" t="s">
        <v>85</v>
      </c>
      <c r="AR96" s="95"/>
      <c r="AS96" s="96">
        <v>0</v>
      </c>
      <c r="AT96" s="97">
        <f t="shared" si="1"/>
        <v>0</v>
      </c>
      <c r="AU96" s="98">
        <f>'03 - topení'!P116</f>
        <v>0</v>
      </c>
      <c r="AV96" s="97">
        <f>'03 - topení'!J33</f>
        <v>0</v>
      </c>
      <c r="AW96" s="97">
        <f>'03 - topení'!J34</f>
        <v>0</v>
      </c>
      <c r="AX96" s="97">
        <f>'03 - topení'!J35</f>
        <v>0</v>
      </c>
      <c r="AY96" s="97">
        <f>'03 - topení'!J36</f>
        <v>0</v>
      </c>
      <c r="AZ96" s="97">
        <f>'03 - topení'!F33</f>
        <v>0</v>
      </c>
      <c r="BA96" s="97">
        <f>'03 - topení'!F34</f>
        <v>0</v>
      </c>
      <c r="BB96" s="97">
        <f>'03 - topení'!F35</f>
        <v>0</v>
      </c>
      <c r="BC96" s="97">
        <f>'03 - topení'!F36</f>
        <v>0</v>
      </c>
      <c r="BD96" s="99">
        <f>'03 - topení'!F37</f>
        <v>0</v>
      </c>
      <c r="BT96" s="100" t="s">
        <v>86</v>
      </c>
      <c r="BV96" s="100" t="s">
        <v>80</v>
      </c>
      <c r="BW96" s="100" t="s">
        <v>90</v>
      </c>
      <c r="BX96" s="100" t="s">
        <v>5</v>
      </c>
      <c r="CL96" s="100" t="s">
        <v>1</v>
      </c>
      <c r="CM96" s="100" t="s">
        <v>86</v>
      </c>
    </row>
    <row r="97" spans="1:91" s="7" customFormat="1" ht="16.5" customHeight="1">
      <c r="A97" s="90" t="s">
        <v>82</v>
      </c>
      <c r="B97" s="91"/>
      <c r="C97" s="92"/>
      <c r="D97" s="235" t="s">
        <v>91</v>
      </c>
      <c r="E97" s="235"/>
      <c r="F97" s="235"/>
      <c r="G97" s="235"/>
      <c r="H97" s="235"/>
      <c r="I97" s="93"/>
      <c r="J97" s="235" t="s">
        <v>92</v>
      </c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6">
        <f>'04 - elektro'!J30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94" t="s">
        <v>85</v>
      </c>
      <c r="AR97" s="95"/>
      <c r="AS97" s="96">
        <v>0</v>
      </c>
      <c r="AT97" s="97">
        <f t="shared" si="1"/>
        <v>0</v>
      </c>
      <c r="AU97" s="98">
        <f>'04 - elektro'!P116</f>
        <v>0</v>
      </c>
      <c r="AV97" s="97">
        <f>'04 - elektro'!J33</f>
        <v>0</v>
      </c>
      <c r="AW97" s="97">
        <f>'04 - elektro'!J34</f>
        <v>0</v>
      </c>
      <c r="AX97" s="97">
        <f>'04 - elektro'!J35</f>
        <v>0</v>
      </c>
      <c r="AY97" s="97">
        <f>'04 - elektro'!J36</f>
        <v>0</v>
      </c>
      <c r="AZ97" s="97">
        <f>'04 - elektro'!F33</f>
        <v>0</v>
      </c>
      <c r="BA97" s="97">
        <f>'04 - elektro'!F34</f>
        <v>0</v>
      </c>
      <c r="BB97" s="97">
        <f>'04 - elektro'!F35</f>
        <v>0</v>
      </c>
      <c r="BC97" s="97">
        <f>'04 - elektro'!F36</f>
        <v>0</v>
      </c>
      <c r="BD97" s="99">
        <f>'04 - elektro'!F37</f>
        <v>0</v>
      </c>
      <c r="BT97" s="100" t="s">
        <v>86</v>
      </c>
      <c r="BV97" s="100" t="s">
        <v>80</v>
      </c>
      <c r="BW97" s="100" t="s">
        <v>93</v>
      </c>
      <c r="BX97" s="100" t="s">
        <v>5</v>
      </c>
      <c r="CL97" s="100" t="s">
        <v>1</v>
      </c>
      <c r="CM97" s="100" t="s">
        <v>86</v>
      </c>
    </row>
    <row r="98" spans="1:91" s="7" customFormat="1" ht="16.5" customHeight="1">
      <c r="A98" s="90" t="s">
        <v>82</v>
      </c>
      <c r="B98" s="91"/>
      <c r="C98" s="92"/>
      <c r="D98" s="235" t="s">
        <v>94</v>
      </c>
      <c r="E98" s="235"/>
      <c r="F98" s="235"/>
      <c r="G98" s="235"/>
      <c r="H98" s="235"/>
      <c r="I98" s="93"/>
      <c r="J98" s="235" t="s">
        <v>95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6">
        <f>'02 - ZTI'!J30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94" t="s">
        <v>85</v>
      </c>
      <c r="AR98" s="95"/>
      <c r="AS98" s="96">
        <v>0</v>
      </c>
      <c r="AT98" s="97">
        <f t="shared" si="1"/>
        <v>0</v>
      </c>
      <c r="AU98" s="98">
        <f>'02 - ZTI'!P120</f>
        <v>0</v>
      </c>
      <c r="AV98" s="97">
        <f>'02 - ZTI'!J33</f>
        <v>0</v>
      </c>
      <c r="AW98" s="97">
        <f>'02 - ZTI'!J34</f>
        <v>0</v>
      </c>
      <c r="AX98" s="97">
        <f>'02 - ZTI'!J35</f>
        <v>0</v>
      </c>
      <c r="AY98" s="97">
        <f>'02 - ZTI'!J36</f>
        <v>0</v>
      </c>
      <c r="AZ98" s="97">
        <f>'02 - ZTI'!F33</f>
        <v>0</v>
      </c>
      <c r="BA98" s="97">
        <f>'02 - ZTI'!F34</f>
        <v>0</v>
      </c>
      <c r="BB98" s="97">
        <f>'02 - ZTI'!F35</f>
        <v>0</v>
      </c>
      <c r="BC98" s="97">
        <f>'02 - ZTI'!F36</f>
        <v>0</v>
      </c>
      <c r="BD98" s="99">
        <f>'02 - ZTI'!F37</f>
        <v>0</v>
      </c>
      <c r="BT98" s="100" t="s">
        <v>86</v>
      </c>
      <c r="BV98" s="100" t="s">
        <v>80</v>
      </c>
      <c r="BW98" s="100" t="s">
        <v>96</v>
      </c>
      <c r="BX98" s="100" t="s">
        <v>5</v>
      </c>
      <c r="CL98" s="100" t="s">
        <v>1</v>
      </c>
      <c r="CM98" s="100" t="s">
        <v>86</v>
      </c>
    </row>
    <row r="99" spans="1:91" s="7" customFormat="1" ht="16.5" customHeight="1">
      <c r="A99" s="90" t="s">
        <v>82</v>
      </c>
      <c r="B99" s="91"/>
      <c r="C99" s="92"/>
      <c r="D99" s="235" t="s">
        <v>97</v>
      </c>
      <c r="E99" s="235"/>
      <c r="F99" s="235"/>
      <c r="G99" s="235"/>
      <c r="H99" s="235"/>
      <c r="I99" s="93"/>
      <c r="J99" s="235" t="s">
        <v>98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6">
        <f>'05 - VRN'!J30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94" t="s">
        <v>85</v>
      </c>
      <c r="AR99" s="95"/>
      <c r="AS99" s="101">
        <v>0</v>
      </c>
      <c r="AT99" s="102">
        <f t="shared" si="1"/>
        <v>0</v>
      </c>
      <c r="AU99" s="103">
        <f>'05 - VRN'!P119</f>
        <v>0</v>
      </c>
      <c r="AV99" s="102">
        <f>'05 - VRN'!J33</f>
        <v>0</v>
      </c>
      <c r="AW99" s="102">
        <f>'05 - VRN'!J34</f>
        <v>0</v>
      </c>
      <c r="AX99" s="102">
        <f>'05 - VRN'!J35</f>
        <v>0</v>
      </c>
      <c r="AY99" s="102">
        <f>'05 - VRN'!J36</f>
        <v>0</v>
      </c>
      <c r="AZ99" s="102">
        <f>'05 - VRN'!F33</f>
        <v>0</v>
      </c>
      <c r="BA99" s="102">
        <f>'05 - VRN'!F34</f>
        <v>0</v>
      </c>
      <c r="BB99" s="102">
        <f>'05 - VRN'!F35</f>
        <v>0</v>
      </c>
      <c r="BC99" s="102">
        <f>'05 - VRN'!F36</f>
        <v>0</v>
      </c>
      <c r="BD99" s="104">
        <f>'05 - VRN'!F37</f>
        <v>0</v>
      </c>
      <c r="BT99" s="100" t="s">
        <v>86</v>
      </c>
      <c r="BV99" s="100" t="s">
        <v>80</v>
      </c>
      <c r="BW99" s="100" t="s">
        <v>99</v>
      </c>
      <c r="BX99" s="100" t="s">
        <v>5</v>
      </c>
      <c r="CL99" s="100" t="s">
        <v>1</v>
      </c>
      <c r="CM99" s="100" t="s">
        <v>86</v>
      </c>
    </row>
    <row r="100" spans="1:57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s="2" customFormat="1" ht="6.9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 algorithmName="SHA-512" hashValue="jeHIkjij1bvPcMOA2B6NKw4P0H5OJeJiI2Ny/5M8d+3UHGpMsv9ctzgZIf4WKMVCQ20l/KZSGzs+Jn3Jwcpj9g==" saltValue="GtpI64QEArFAg9TdU30H8cbRCK8OYdVi5VFq5WTXuaUfGFx/TAJgsy7JT3QJCtIUHAhR8ecJEQeKqHZmHnrQb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tavební část'!C2" display="/"/>
    <hyperlink ref="A96" location="'03 - topení'!C2" display="/"/>
    <hyperlink ref="A97" location="'04 - elektro'!C2" display="/"/>
    <hyperlink ref="A98" location="'02 - ZTI'!C2" display="/"/>
    <hyperlink ref="A9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87</v>
      </c>
    </row>
    <row r="3" spans="2:46" s="1" customFormat="1" ht="6.9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" customHeight="1" hidden="1">
      <c r="B4" s="17"/>
      <c r="D4" s="107" t="s">
        <v>100</v>
      </c>
      <c r="L4" s="17"/>
      <c r="M4" s="108" t="s">
        <v>10</v>
      </c>
      <c r="AT4" s="14" t="s">
        <v>4</v>
      </c>
    </row>
    <row r="5" spans="2:12" s="1" customFormat="1" ht="6.9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31" s="2" customFormat="1" ht="12" customHeight="1" hidden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2" t="s">
        <v>102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ROUND(J132,2)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19" t="s">
        <v>42</v>
      </c>
      <c r="E33" s="109" t="s">
        <v>43</v>
      </c>
      <c r="F33" s="120">
        <f>ROUND((SUM(BE132:BE241)),2)</f>
        <v>0</v>
      </c>
      <c r="G33" s="31"/>
      <c r="H33" s="31"/>
      <c r="I33" s="121">
        <v>0.21</v>
      </c>
      <c r="J33" s="120">
        <f>ROUND(((SUM(BE132:BE241))*I33),2)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9" t="s">
        <v>44</v>
      </c>
      <c r="F34" s="120">
        <f>ROUND((SUM(BF132:BF241)),2)</f>
        <v>0</v>
      </c>
      <c r="G34" s="31"/>
      <c r="H34" s="31"/>
      <c r="I34" s="121">
        <v>0.15</v>
      </c>
      <c r="J34" s="120">
        <f>ROUND(((SUM(BF132:BF241))*I34),2)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45</v>
      </c>
      <c r="F35" s="120">
        <f>ROUND((SUM(BG132:BG241)),2)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46</v>
      </c>
      <c r="F36" s="120">
        <f>ROUND((SUM(BH132:BH241)),2)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47</v>
      </c>
      <c r="F37" s="120">
        <f>ROUND((SUM(BI132:BI241)),2)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2:12" ht="10.2" hidden="1">
      <c r="B51" s="17"/>
      <c r="L51" s="17"/>
    </row>
    <row r="52" spans="2:12" ht="10.2" hidden="1">
      <c r="B52" s="17"/>
      <c r="L52" s="17"/>
    </row>
    <row r="53" spans="2:12" ht="10.2" hidden="1">
      <c r="B53" s="17"/>
      <c r="L53" s="17"/>
    </row>
    <row r="54" spans="2:12" ht="10.2" hidden="1">
      <c r="B54" s="17"/>
      <c r="L54" s="17"/>
    </row>
    <row r="55" spans="2:12" ht="10.2" hidden="1">
      <c r="B55" s="17"/>
      <c r="L55" s="17"/>
    </row>
    <row r="56" spans="2:12" ht="10.2" hidden="1">
      <c r="B56" s="17"/>
      <c r="L56" s="17"/>
    </row>
    <row r="57" spans="2:12" ht="10.2" hidden="1">
      <c r="B57" s="17"/>
      <c r="L57" s="17"/>
    </row>
    <row r="58" spans="2:12" ht="10.2" hidden="1">
      <c r="B58" s="17"/>
      <c r="L58" s="17"/>
    </row>
    <row r="59" spans="2:12" ht="10.2" hidden="1">
      <c r="B59" s="17"/>
      <c r="L59" s="17"/>
    </row>
    <row r="60" spans="2:12" ht="10.2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 hidden="1">
      <c r="B62" s="17"/>
      <c r="L62" s="17"/>
    </row>
    <row r="63" spans="2:12" ht="10.2" hidden="1">
      <c r="B63" s="17"/>
      <c r="L63" s="17"/>
    </row>
    <row r="64" spans="2:12" ht="10.2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 hidden="1">
      <c r="B66" s="17"/>
      <c r="L66" s="17"/>
    </row>
    <row r="67" spans="2:12" ht="10.2" hidden="1">
      <c r="B67" s="17"/>
      <c r="L67" s="17"/>
    </row>
    <row r="68" spans="2:12" ht="10.2" hidden="1">
      <c r="B68" s="17"/>
      <c r="L68" s="17"/>
    </row>
    <row r="69" spans="2:12" ht="10.2" hidden="1">
      <c r="B69" s="17"/>
      <c r="L69" s="17"/>
    </row>
    <row r="70" spans="2:12" ht="10.2" hidden="1">
      <c r="B70" s="17"/>
      <c r="L70" s="17"/>
    </row>
    <row r="71" spans="2:12" ht="10.2" hidden="1">
      <c r="B71" s="17"/>
      <c r="L71" s="17"/>
    </row>
    <row r="72" spans="2:12" ht="10.2" hidden="1">
      <c r="B72" s="17"/>
      <c r="L72" s="17"/>
    </row>
    <row r="73" spans="2:12" ht="10.2" hidden="1">
      <c r="B73" s="17"/>
      <c r="L73" s="17"/>
    </row>
    <row r="74" spans="2:12" ht="10.2" hidden="1">
      <c r="B74" s="17"/>
      <c r="L74" s="17"/>
    </row>
    <row r="75" spans="2:12" ht="10.2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.2" hidden="1"/>
    <row r="79" ht="10.2" hidden="1"/>
    <row r="80" ht="10.2" hidden="1"/>
    <row r="81" spans="1:31" s="2" customFormat="1" ht="6.9" customHeight="1" hidden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 hidden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19" t="str">
        <f>E9</f>
        <v>01 - stavební část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 hidden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 hidden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 hidden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J132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2:12" s="9" customFormat="1" ht="24.9" customHeight="1" hidden="1">
      <c r="B97" s="144"/>
      <c r="C97" s="145"/>
      <c r="D97" s="146" t="s">
        <v>108</v>
      </c>
      <c r="E97" s="147"/>
      <c r="F97" s="147"/>
      <c r="G97" s="147"/>
      <c r="H97" s="147"/>
      <c r="I97" s="147"/>
      <c r="J97" s="148">
        <f>J133</f>
        <v>0</v>
      </c>
      <c r="K97" s="145"/>
      <c r="L97" s="149"/>
    </row>
    <row r="98" spans="2:12" s="10" customFormat="1" ht="19.95" customHeight="1" hidden="1">
      <c r="B98" s="150"/>
      <c r="C98" s="151"/>
      <c r="D98" s="152" t="s">
        <v>109</v>
      </c>
      <c r="E98" s="153"/>
      <c r="F98" s="153"/>
      <c r="G98" s="153"/>
      <c r="H98" s="153"/>
      <c r="I98" s="153"/>
      <c r="J98" s="154">
        <f>J134</f>
        <v>0</v>
      </c>
      <c r="K98" s="151"/>
      <c r="L98" s="155"/>
    </row>
    <row r="99" spans="2:12" s="10" customFormat="1" ht="19.95" customHeight="1" hidden="1">
      <c r="B99" s="150"/>
      <c r="C99" s="151"/>
      <c r="D99" s="152" t="s">
        <v>110</v>
      </c>
      <c r="E99" s="153"/>
      <c r="F99" s="153"/>
      <c r="G99" s="153"/>
      <c r="H99" s="153"/>
      <c r="I99" s="153"/>
      <c r="J99" s="154">
        <f>J142</f>
        <v>0</v>
      </c>
      <c r="K99" s="151"/>
      <c r="L99" s="155"/>
    </row>
    <row r="100" spans="2:12" s="10" customFormat="1" ht="19.95" customHeight="1" hidden="1">
      <c r="B100" s="150"/>
      <c r="C100" s="151"/>
      <c r="D100" s="152" t="s">
        <v>111</v>
      </c>
      <c r="E100" s="153"/>
      <c r="F100" s="153"/>
      <c r="G100" s="153"/>
      <c r="H100" s="153"/>
      <c r="I100" s="153"/>
      <c r="J100" s="154">
        <f>J160</f>
        <v>0</v>
      </c>
      <c r="K100" s="151"/>
      <c r="L100" s="155"/>
    </row>
    <row r="101" spans="2:12" s="10" customFormat="1" ht="19.95" customHeight="1" hidden="1">
      <c r="B101" s="150"/>
      <c r="C101" s="151"/>
      <c r="D101" s="152" t="s">
        <v>112</v>
      </c>
      <c r="E101" s="153"/>
      <c r="F101" s="153"/>
      <c r="G101" s="153"/>
      <c r="H101" s="153"/>
      <c r="I101" s="153"/>
      <c r="J101" s="154">
        <f>J172</f>
        <v>0</v>
      </c>
      <c r="K101" s="151"/>
      <c r="L101" s="155"/>
    </row>
    <row r="102" spans="2:12" s="10" customFormat="1" ht="19.95" customHeight="1" hidden="1">
      <c r="B102" s="150"/>
      <c r="C102" s="151"/>
      <c r="D102" s="152" t="s">
        <v>113</v>
      </c>
      <c r="E102" s="153"/>
      <c r="F102" s="153"/>
      <c r="G102" s="153"/>
      <c r="H102" s="153"/>
      <c r="I102" s="153"/>
      <c r="J102" s="154">
        <f>J177</f>
        <v>0</v>
      </c>
      <c r="K102" s="151"/>
      <c r="L102" s="155"/>
    </row>
    <row r="103" spans="2:12" s="9" customFormat="1" ht="24.9" customHeight="1" hidden="1">
      <c r="B103" s="144"/>
      <c r="C103" s="145"/>
      <c r="D103" s="146" t="s">
        <v>114</v>
      </c>
      <c r="E103" s="147"/>
      <c r="F103" s="147"/>
      <c r="G103" s="147"/>
      <c r="H103" s="147"/>
      <c r="I103" s="147"/>
      <c r="J103" s="148">
        <f>J179</f>
        <v>0</v>
      </c>
      <c r="K103" s="145"/>
      <c r="L103" s="149"/>
    </row>
    <row r="104" spans="2:12" s="10" customFormat="1" ht="19.95" customHeight="1" hidden="1">
      <c r="B104" s="150"/>
      <c r="C104" s="151"/>
      <c r="D104" s="152" t="s">
        <v>115</v>
      </c>
      <c r="E104" s="153"/>
      <c r="F104" s="153"/>
      <c r="G104" s="153"/>
      <c r="H104" s="153"/>
      <c r="I104" s="153"/>
      <c r="J104" s="154">
        <f>J180</f>
        <v>0</v>
      </c>
      <c r="K104" s="151"/>
      <c r="L104" s="155"/>
    </row>
    <row r="105" spans="2:12" s="10" customFormat="1" ht="19.95" customHeight="1" hidden="1">
      <c r="B105" s="150"/>
      <c r="C105" s="151"/>
      <c r="D105" s="152" t="s">
        <v>116</v>
      </c>
      <c r="E105" s="153"/>
      <c r="F105" s="153"/>
      <c r="G105" s="153"/>
      <c r="H105" s="153"/>
      <c r="I105" s="153"/>
      <c r="J105" s="154">
        <f>J184</f>
        <v>0</v>
      </c>
      <c r="K105" s="151"/>
      <c r="L105" s="155"/>
    </row>
    <row r="106" spans="2:12" s="10" customFormat="1" ht="19.95" customHeight="1" hidden="1">
      <c r="B106" s="150"/>
      <c r="C106" s="151"/>
      <c r="D106" s="152" t="s">
        <v>117</v>
      </c>
      <c r="E106" s="153"/>
      <c r="F106" s="153"/>
      <c r="G106" s="153"/>
      <c r="H106" s="153"/>
      <c r="I106" s="153"/>
      <c r="J106" s="154">
        <f>J190</f>
        <v>0</v>
      </c>
      <c r="K106" s="151"/>
      <c r="L106" s="155"/>
    </row>
    <row r="107" spans="2:12" s="10" customFormat="1" ht="19.95" customHeight="1" hidden="1">
      <c r="B107" s="150"/>
      <c r="C107" s="151"/>
      <c r="D107" s="152" t="s">
        <v>118</v>
      </c>
      <c r="E107" s="153"/>
      <c r="F107" s="153"/>
      <c r="G107" s="153"/>
      <c r="H107" s="153"/>
      <c r="I107" s="153"/>
      <c r="J107" s="154">
        <f>J198</f>
        <v>0</v>
      </c>
      <c r="K107" s="151"/>
      <c r="L107" s="155"/>
    </row>
    <row r="108" spans="2:12" s="10" customFormat="1" ht="19.95" customHeight="1" hidden="1">
      <c r="B108" s="150"/>
      <c r="C108" s="151"/>
      <c r="D108" s="152" t="s">
        <v>119</v>
      </c>
      <c r="E108" s="153"/>
      <c r="F108" s="153"/>
      <c r="G108" s="153"/>
      <c r="H108" s="153"/>
      <c r="I108" s="153"/>
      <c r="J108" s="154">
        <f>J213</f>
        <v>0</v>
      </c>
      <c r="K108" s="151"/>
      <c r="L108" s="155"/>
    </row>
    <row r="109" spans="2:12" s="10" customFormat="1" ht="19.95" customHeight="1" hidden="1">
      <c r="B109" s="150"/>
      <c r="C109" s="151"/>
      <c r="D109" s="152" t="s">
        <v>120</v>
      </c>
      <c r="E109" s="153"/>
      <c r="F109" s="153"/>
      <c r="G109" s="153"/>
      <c r="H109" s="153"/>
      <c r="I109" s="153"/>
      <c r="J109" s="154">
        <f>J221</f>
        <v>0</v>
      </c>
      <c r="K109" s="151"/>
      <c r="L109" s="155"/>
    </row>
    <row r="110" spans="2:12" s="10" customFormat="1" ht="19.95" customHeight="1" hidden="1">
      <c r="B110" s="150"/>
      <c r="C110" s="151"/>
      <c r="D110" s="152" t="s">
        <v>121</v>
      </c>
      <c r="E110" s="153"/>
      <c r="F110" s="153"/>
      <c r="G110" s="153"/>
      <c r="H110" s="153"/>
      <c r="I110" s="153"/>
      <c r="J110" s="154">
        <f>J228</f>
        <v>0</v>
      </c>
      <c r="K110" s="151"/>
      <c r="L110" s="155"/>
    </row>
    <row r="111" spans="2:12" s="10" customFormat="1" ht="19.95" customHeight="1" hidden="1">
      <c r="B111" s="150"/>
      <c r="C111" s="151"/>
      <c r="D111" s="152" t="s">
        <v>122</v>
      </c>
      <c r="E111" s="153"/>
      <c r="F111" s="153"/>
      <c r="G111" s="153"/>
      <c r="H111" s="153"/>
      <c r="I111" s="153"/>
      <c r="J111" s="154">
        <f>J234</f>
        <v>0</v>
      </c>
      <c r="K111" s="151"/>
      <c r="L111" s="155"/>
    </row>
    <row r="112" spans="2:12" s="10" customFormat="1" ht="19.95" customHeight="1" hidden="1">
      <c r="B112" s="150"/>
      <c r="C112" s="151"/>
      <c r="D112" s="152" t="s">
        <v>123</v>
      </c>
      <c r="E112" s="153"/>
      <c r="F112" s="153"/>
      <c r="G112" s="153"/>
      <c r="H112" s="153"/>
      <c r="I112" s="153"/>
      <c r="J112" s="154">
        <f>J237</f>
        <v>0</v>
      </c>
      <c r="K112" s="151"/>
      <c r="L112" s="155"/>
    </row>
    <row r="113" spans="1:31" s="2" customFormat="1" ht="21.75" customHeight="1" hidden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 hidden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ht="10.2" hidden="1"/>
    <row r="116" ht="10.2" hidden="1"/>
    <row r="117" ht="10.2" hidden="1"/>
    <row r="118" spans="1:31" s="2" customFormat="1" ht="6.9" customHeight="1">
      <c r="A118" s="31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" customHeight="1">
      <c r="A119" s="31"/>
      <c r="B119" s="32"/>
      <c r="C119" s="20" t="s">
        <v>124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16</v>
      </c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67" t="str">
        <f>E7</f>
        <v>Rekonstrukce objektu Bezdružická 283 - SŠŹ a ZŠ Planá</v>
      </c>
      <c r="F122" s="268"/>
      <c r="G122" s="268"/>
      <c r="H122" s="268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101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19" t="str">
        <f>E9</f>
        <v>01 - stavební část</v>
      </c>
      <c r="F124" s="269"/>
      <c r="G124" s="269"/>
      <c r="H124" s="269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20</v>
      </c>
      <c r="D126" s="33"/>
      <c r="E126" s="33"/>
      <c r="F126" s="24" t="str">
        <f>F12</f>
        <v xml:space="preserve"> </v>
      </c>
      <c r="G126" s="33"/>
      <c r="H126" s="33"/>
      <c r="I126" s="26" t="s">
        <v>22</v>
      </c>
      <c r="J126" s="63" t="str">
        <f>IF(J12="","",J12)</f>
        <v>9. 6. 2022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15" customHeight="1">
      <c r="A128" s="31"/>
      <c r="B128" s="32"/>
      <c r="C128" s="26" t="s">
        <v>24</v>
      </c>
      <c r="D128" s="33"/>
      <c r="E128" s="33"/>
      <c r="F128" s="24" t="str">
        <f>E15</f>
        <v xml:space="preserve">Střední škola živnostenská a Základní škola </v>
      </c>
      <c r="G128" s="33"/>
      <c r="H128" s="33"/>
      <c r="I128" s="26" t="s">
        <v>31</v>
      </c>
      <c r="J128" s="29" t="str">
        <f>E21</f>
        <v>SPIRAL spol.s r.o.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5.15" customHeight="1">
      <c r="A129" s="31"/>
      <c r="B129" s="32"/>
      <c r="C129" s="26" t="s">
        <v>29</v>
      </c>
      <c r="D129" s="33"/>
      <c r="E129" s="33"/>
      <c r="F129" s="24" t="str">
        <f>IF(E18="","",E18)</f>
        <v>Vyplň údaj</v>
      </c>
      <c r="G129" s="33"/>
      <c r="H129" s="33"/>
      <c r="I129" s="26" t="s">
        <v>35</v>
      </c>
      <c r="J129" s="29" t="str">
        <f>E24</f>
        <v xml:space="preserve"> 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11" customFormat="1" ht="29.25" customHeight="1">
      <c r="A131" s="156"/>
      <c r="B131" s="157"/>
      <c r="C131" s="158" t="s">
        <v>125</v>
      </c>
      <c r="D131" s="159" t="s">
        <v>63</v>
      </c>
      <c r="E131" s="159" t="s">
        <v>59</v>
      </c>
      <c r="F131" s="159" t="s">
        <v>60</v>
      </c>
      <c r="G131" s="159" t="s">
        <v>126</v>
      </c>
      <c r="H131" s="159" t="s">
        <v>127</v>
      </c>
      <c r="I131" s="159" t="s">
        <v>128</v>
      </c>
      <c r="J131" s="160" t="s">
        <v>105</v>
      </c>
      <c r="K131" s="161" t="s">
        <v>129</v>
      </c>
      <c r="L131" s="162"/>
      <c r="M131" s="72" t="s">
        <v>1</v>
      </c>
      <c r="N131" s="73" t="s">
        <v>42</v>
      </c>
      <c r="O131" s="73" t="s">
        <v>130</v>
      </c>
      <c r="P131" s="73" t="s">
        <v>131</v>
      </c>
      <c r="Q131" s="73" t="s">
        <v>132</v>
      </c>
      <c r="R131" s="73" t="s">
        <v>133</v>
      </c>
      <c r="S131" s="73" t="s">
        <v>134</v>
      </c>
      <c r="T131" s="74" t="s">
        <v>135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8" customHeight="1">
      <c r="A132" s="31"/>
      <c r="B132" s="32"/>
      <c r="C132" s="79" t="s">
        <v>136</v>
      </c>
      <c r="D132" s="33"/>
      <c r="E132" s="33"/>
      <c r="F132" s="33"/>
      <c r="G132" s="33"/>
      <c r="H132" s="33"/>
      <c r="I132" s="33"/>
      <c r="J132" s="163">
        <f>BK132</f>
        <v>0</v>
      </c>
      <c r="K132" s="33"/>
      <c r="L132" s="36"/>
      <c r="M132" s="75"/>
      <c r="N132" s="164"/>
      <c r="O132" s="76"/>
      <c r="P132" s="165">
        <f>P133+P179</f>
        <v>0</v>
      </c>
      <c r="Q132" s="76"/>
      <c r="R132" s="165">
        <f>R133+R179</f>
        <v>61.110884879000004</v>
      </c>
      <c r="S132" s="76"/>
      <c r="T132" s="166">
        <f>T133+T179</f>
        <v>49.406842000000005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77</v>
      </c>
      <c r="AU132" s="14" t="s">
        <v>107</v>
      </c>
      <c r="BK132" s="167">
        <f>BK133+BK179</f>
        <v>0</v>
      </c>
    </row>
    <row r="133" spans="2:63" s="12" customFormat="1" ht="25.95" customHeight="1">
      <c r="B133" s="168"/>
      <c r="C133" s="169"/>
      <c r="D133" s="170" t="s">
        <v>77</v>
      </c>
      <c r="E133" s="171" t="s">
        <v>137</v>
      </c>
      <c r="F133" s="171" t="s">
        <v>138</v>
      </c>
      <c r="G133" s="169"/>
      <c r="H133" s="169"/>
      <c r="I133" s="172"/>
      <c r="J133" s="173">
        <f>BK133</f>
        <v>0</v>
      </c>
      <c r="K133" s="169"/>
      <c r="L133" s="174"/>
      <c r="M133" s="175"/>
      <c r="N133" s="176"/>
      <c r="O133" s="176"/>
      <c r="P133" s="177">
        <f>P134+P142+P160+P172+P177</f>
        <v>0</v>
      </c>
      <c r="Q133" s="176"/>
      <c r="R133" s="177">
        <f>R134+R142+R160+R172+R177</f>
        <v>49.360943465000005</v>
      </c>
      <c r="S133" s="176"/>
      <c r="T133" s="178">
        <f>T134+T142+T160+T172+T177</f>
        <v>47.602282</v>
      </c>
      <c r="AR133" s="179" t="s">
        <v>86</v>
      </c>
      <c r="AT133" s="180" t="s">
        <v>77</v>
      </c>
      <c r="AU133" s="180" t="s">
        <v>78</v>
      </c>
      <c r="AY133" s="179" t="s">
        <v>139</v>
      </c>
      <c r="BK133" s="181">
        <f>BK134+BK142+BK160+BK172+BK177</f>
        <v>0</v>
      </c>
    </row>
    <row r="134" spans="2:63" s="12" customFormat="1" ht="22.8" customHeight="1">
      <c r="B134" s="168"/>
      <c r="C134" s="169"/>
      <c r="D134" s="170" t="s">
        <v>77</v>
      </c>
      <c r="E134" s="182" t="s">
        <v>140</v>
      </c>
      <c r="F134" s="182" t="s">
        <v>141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SUM(P135:P141)</f>
        <v>0</v>
      </c>
      <c r="Q134" s="176"/>
      <c r="R134" s="177">
        <f>SUM(R135:R141)</f>
        <v>9.265343500000002</v>
      </c>
      <c r="S134" s="176"/>
      <c r="T134" s="178">
        <f>SUM(T135:T141)</f>
        <v>0</v>
      </c>
      <c r="AR134" s="179" t="s">
        <v>86</v>
      </c>
      <c r="AT134" s="180" t="s">
        <v>77</v>
      </c>
      <c r="AU134" s="180" t="s">
        <v>86</v>
      </c>
      <c r="AY134" s="179" t="s">
        <v>139</v>
      </c>
      <c r="BK134" s="181">
        <f>SUM(BK135:BK141)</f>
        <v>0</v>
      </c>
    </row>
    <row r="135" spans="1:65" s="2" customFormat="1" ht="33" customHeight="1">
      <c r="A135" s="31"/>
      <c r="B135" s="32"/>
      <c r="C135" s="184" t="s">
        <v>86</v>
      </c>
      <c r="D135" s="184" t="s">
        <v>142</v>
      </c>
      <c r="E135" s="185" t="s">
        <v>143</v>
      </c>
      <c r="F135" s="186" t="s">
        <v>144</v>
      </c>
      <c r="G135" s="187" t="s">
        <v>145</v>
      </c>
      <c r="H135" s="188">
        <v>0.69</v>
      </c>
      <c r="I135" s="189"/>
      <c r="J135" s="190">
        <f aca="true" t="shared" si="0" ref="J135:J141">ROUND(I135*H135,2)</f>
        <v>0</v>
      </c>
      <c r="K135" s="191"/>
      <c r="L135" s="36"/>
      <c r="M135" s="192" t="s">
        <v>1</v>
      </c>
      <c r="N135" s="193" t="s">
        <v>44</v>
      </c>
      <c r="O135" s="68"/>
      <c r="P135" s="194">
        <f aca="true" t="shared" si="1" ref="P135:P141">O135*H135</f>
        <v>0</v>
      </c>
      <c r="Q135" s="194">
        <v>1.32715</v>
      </c>
      <c r="R135" s="194">
        <f aca="true" t="shared" si="2" ref="R135:R141">Q135*H135</f>
        <v>0.9157335</v>
      </c>
      <c r="S135" s="194">
        <v>0</v>
      </c>
      <c r="T135" s="195">
        <f aca="true" t="shared" si="3" ref="T135:T141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147</v>
      </c>
      <c r="AY135" s="14" t="s">
        <v>139</v>
      </c>
      <c r="BE135" s="197">
        <f aca="true" t="shared" si="4" ref="BE135:BE141">IF(N135="základní",J135,0)</f>
        <v>0</v>
      </c>
      <c r="BF135" s="197">
        <f aca="true" t="shared" si="5" ref="BF135:BF141">IF(N135="snížená",J135,0)</f>
        <v>0</v>
      </c>
      <c r="BG135" s="197">
        <f aca="true" t="shared" si="6" ref="BG135:BG141">IF(N135="zákl. přenesená",J135,0)</f>
        <v>0</v>
      </c>
      <c r="BH135" s="197">
        <f aca="true" t="shared" si="7" ref="BH135:BH141">IF(N135="sníž. přenesená",J135,0)</f>
        <v>0</v>
      </c>
      <c r="BI135" s="197">
        <f aca="true" t="shared" si="8" ref="BI135:BI141">IF(N135="nulová",J135,0)</f>
        <v>0</v>
      </c>
      <c r="BJ135" s="14" t="s">
        <v>147</v>
      </c>
      <c r="BK135" s="197">
        <f aca="true" t="shared" si="9" ref="BK135:BK141">ROUND(I135*H135,2)</f>
        <v>0</v>
      </c>
      <c r="BL135" s="14" t="s">
        <v>146</v>
      </c>
      <c r="BM135" s="196" t="s">
        <v>147</v>
      </c>
    </row>
    <row r="136" spans="1:65" s="2" customFormat="1" ht="33" customHeight="1">
      <c r="A136" s="31"/>
      <c r="B136" s="32"/>
      <c r="C136" s="184" t="s">
        <v>147</v>
      </c>
      <c r="D136" s="184" t="s">
        <v>142</v>
      </c>
      <c r="E136" s="185" t="s">
        <v>148</v>
      </c>
      <c r="F136" s="186" t="s">
        <v>149</v>
      </c>
      <c r="G136" s="187" t="s">
        <v>150</v>
      </c>
      <c r="H136" s="188">
        <v>10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147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146</v>
      </c>
    </row>
    <row r="137" spans="1:65" s="2" customFormat="1" ht="33" customHeight="1">
      <c r="A137" s="31"/>
      <c r="B137" s="32"/>
      <c r="C137" s="184" t="s">
        <v>140</v>
      </c>
      <c r="D137" s="184" t="s">
        <v>142</v>
      </c>
      <c r="E137" s="185" t="s">
        <v>151</v>
      </c>
      <c r="F137" s="186" t="s">
        <v>152</v>
      </c>
      <c r="G137" s="187" t="s">
        <v>150</v>
      </c>
      <c r="H137" s="188">
        <v>2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146</v>
      </c>
      <c r="AT137" s="196" t="s">
        <v>142</v>
      </c>
      <c r="AU137" s="196" t="s">
        <v>147</v>
      </c>
      <c r="AY137" s="14" t="s">
        <v>139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147</v>
      </c>
      <c r="BK137" s="197">
        <f t="shared" si="9"/>
        <v>0</v>
      </c>
      <c r="BL137" s="14" t="s">
        <v>146</v>
      </c>
      <c r="BM137" s="196" t="s">
        <v>153</v>
      </c>
    </row>
    <row r="138" spans="1:65" s="2" customFormat="1" ht="24.15" customHeight="1">
      <c r="A138" s="31"/>
      <c r="B138" s="32"/>
      <c r="C138" s="184" t="s">
        <v>146</v>
      </c>
      <c r="D138" s="184" t="s">
        <v>142</v>
      </c>
      <c r="E138" s="185" t="s">
        <v>154</v>
      </c>
      <c r="F138" s="186" t="s">
        <v>155</v>
      </c>
      <c r="G138" s="187" t="s">
        <v>156</v>
      </c>
      <c r="H138" s="188">
        <v>0.059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1.09</v>
      </c>
      <c r="R138" s="194">
        <f t="shared" si="2"/>
        <v>0.06431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147</v>
      </c>
      <c r="AY138" s="14" t="s">
        <v>139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147</v>
      </c>
      <c r="BK138" s="197">
        <f t="shared" si="9"/>
        <v>0</v>
      </c>
      <c r="BL138" s="14" t="s">
        <v>146</v>
      </c>
      <c r="BM138" s="196" t="s">
        <v>157</v>
      </c>
    </row>
    <row r="139" spans="1:65" s="2" customFormat="1" ht="21.75" customHeight="1">
      <c r="A139" s="31"/>
      <c r="B139" s="32"/>
      <c r="C139" s="184" t="s">
        <v>158</v>
      </c>
      <c r="D139" s="184" t="s">
        <v>142</v>
      </c>
      <c r="E139" s="185" t="s">
        <v>159</v>
      </c>
      <c r="F139" s="186" t="s">
        <v>160</v>
      </c>
      <c r="G139" s="187" t="s">
        <v>161</v>
      </c>
      <c r="H139" s="188">
        <v>290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0.02857</v>
      </c>
      <c r="R139" s="194">
        <f t="shared" si="2"/>
        <v>8.285300000000001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147</v>
      </c>
      <c r="AY139" s="14" t="s">
        <v>139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147</v>
      </c>
      <c r="BK139" s="197">
        <f t="shared" si="9"/>
        <v>0</v>
      </c>
      <c r="BL139" s="14" t="s">
        <v>146</v>
      </c>
      <c r="BM139" s="196" t="s">
        <v>162</v>
      </c>
    </row>
    <row r="140" spans="1:65" s="2" customFormat="1" ht="33" customHeight="1">
      <c r="A140" s="31"/>
      <c r="B140" s="32"/>
      <c r="C140" s="184" t="s">
        <v>153</v>
      </c>
      <c r="D140" s="184" t="s">
        <v>142</v>
      </c>
      <c r="E140" s="185" t="s">
        <v>163</v>
      </c>
      <c r="F140" s="186" t="s">
        <v>164</v>
      </c>
      <c r="G140" s="187" t="s">
        <v>161</v>
      </c>
      <c r="H140" s="188">
        <v>68.408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147</v>
      </c>
      <c r="AY140" s="14" t="s">
        <v>139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147</v>
      </c>
      <c r="BK140" s="197">
        <f t="shared" si="9"/>
        <v>0</v>
      </c>
      <c r="BL140" s="14" t="s">
        <v>146</v>
      </c>
      <c r="BM140" s="196" t="s">
        <v>165</v>
      </c>
    </row>
    <row r="141" spans="1:65" s="2" customFormat="1" ht="33" customHeight="1">
      <c r="A141" s="31"/>
      <c r="B141" s="32"/>
      <c r="C141" s="184" t="s">
        <v>166</v>
      </c>
      <c r="D141" s="184" t="s">
        <v>142</v>
      </c>
      <c r="E141" s="185" t="s">
        <v>167</v>
      </c>
      <c r="F141" s="186" t="s">
        <v>168</v>
      </c>
      <c r="G141" s="187" t="s">
        <v>161</v>
      </c>
      <c r="H141" s="188">
        <v>7.45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147</v>
      </c>
      <c r="AY141" s="14" t="s">
        <v>139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147</v>
      </c>
      <c r="BK141" s="197">
        <f t="shared" si="9"/>
        <v>0</v>
      </c>
      <c r="BL141" s="14" t="s">
        <v>146</v>
      </c>
      <c r="BM141" s="196" t="s">
        <v>169</v>
      </c>
    </row>
    <row r="142" spans="2:63" s="12" customFormat="1" ht="22.8" customHeight="1">
      <c r="B142" s="168"/>
      <c r="C142" s="169"/>
      <c r="D142" s="170" t="s">
        <v>77</v>
      </c>
      <c r="E142" s="182" t="s">
        <v>153</v>
      </c>
      <c r="F142" s="182" t="s">
        <v>170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SUM(P143:P159)</f>
        <v>0</v>
      </c>
      <c r="Q142" s="176"/>
      <c r="R142" s="177">
        <f>SUM(R143:R159)</f>
        <v>40.081564965000005</v>
      </c>
      <c r="S142" s="176"/>
      <c r="T142" s="178">
        <f>SUM(T143:T159)</f>
        <v>0</v>
      </c>
      <c r="AR142" s="179" t="s">
        <v>86</v>
      </c>
      <c r="AT142" s="180" t="s">
        <v>77</v>
      </c>
      <c r="AU142" s="180" t="s">
        <v>86</v>
      </c>
      <c r="AY142" s="179" t="s">
        <v>139</v>
      </c>
      <c r="BK142" s="181">
        <f>SUM(BK143:BK159)</f>
        <v>0</v>
      </c>
    </row>
    <row r="143" spans="1:65" s="2" customFormat="1" ht="24.15" customHeight="1">
      <c r="A143" s="31"/>
      <c r="B143" s="32"/>
      <c r="C143" s="184" t="s">
        <v>157</v>
      </c>
      <c r="D143" s="184" t="s">
        <v>142</v>
      </c>
      <c r="E143" s="185" t="s">
        <v>171</v>
      </c>
      <c r="F143" s="186" t="s">
        <v>172</v>
      </c>
      <c r="G143" s="187" t="s">
        <v>161</v>
      </c>
      <c r="H143" s="188">
        <v>401</v>
      </c>
      <c r="I143" s="189"/>
      <c r="J143" s="190">
        <f aca="true" t="shared" si="10" ref="J143:J159">ROUND(I143*H143,2)</f>
        <v>0</v>
      </c>
      <c r="K143" s="191"/>
      <c r="L143" s="36"/>
      <c r="M143" s="192" t="s">
        <v>1</v>
      </c>
      <c r="N143" s="193" t="s">
        <v>44</v>
      </c>
      <c r="O143" s="68"/>
      <c r="P143" s="194">
        <f aca="true" t="shared" si="11" ref="P143:P159">O143*H143</f>
        <v>0</v>
      </c>
      <c r="Q143" s="194">
        <v>0.0057</v>
      </c>
      <c r="R143" s="194">
        <f aca="true" t="shared" si="12" ref="R143:R159">Q143*H143</f>
        <v>2.2857000000000003</v>
      </c>
      <c r="S143" s="194">
        <v>0</v>
      </c>
      <c r="T143" s="195">
        <f aca="true" t="shared" si="13" ref="T143:T159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147</v>
      </c>
      <c r="AY143" s="14" t="s">
        <v>139</v>
      </c>
      <c r="BE143" s="197">
        <f aca="true" t="shared" si="14" ref="BE143:BE159">IF(N143="základní",J143,0)</f>
        <v>0</v>
      </c>
      <c r="BF143" s="197">
        <f aca="true" t="shared" si="15" ref="BF143:BF159">IF(N143="snížená",J143,0)</f>
        <v>0</v>
      </c>
      <c r="BG143" s="197">
        <f aca="true" t="shared" si="16" ref="BG143:BG159">IF(N143="zákl. přenesená",J143,0)</f>
        <v>0</v>
      </c>
      <c r="BH143" s="197">
        <f aca="true" t="shared" si="17" ref="BH143:BH159">IF(N143="sníž. přenesená",J143,0)</f>
        <v>0</v>
      </c>
      <c r="BI143" s="197">
        <f aca="true" t="shared" si="18" ref="BI143:BI159">IF(N143="nulová",J143,0)</f>
        <v>0</v>
      </c>
      <c r="BJ143" s="14" t="s">
        <v>147</v>
      </c>
      <c r="BK143" s="197">
        <f aca="true" t="shared" si="19" ref="BK143:BK159">ROUND(I143*H143,2)</f>
        <v>0</v>
      </c>
      <c r="BL143" s="14" t="s">
        <v>146</v>
      </c>
      <c r="BM143" s="196" t="s">
        <v>173</v>
      </c>
    </row>
    <row r="144" spans="1:65" s="2" customFormat="1" ht="24.15" customHeight="1">
      <c r="A144" s="31"/>
      <c r="B144" s="32"/>
      <c r="C144" s="184" t="s">
        <v>174</v>
      </c>
      <c r="D144" s="184" t="s">
        <v>142</v>
      </c>
      <c r="E144" s="185" t="s">
        <v>175</v>
      </c>
      <c r="F144" s="186" t="s">
        <v>176</v>
      </c>
      <c r="G144" s="187" t="s">
        <v>161</v>
      </c>
      <c r="H144" s="188">
        <v>1620.015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1"/>
        <v>0</v>
      </c>
      <c r="Q144" s="194">
        <v>0.000263</v>
      </c>
      <c r="R144" s="194">
        <f t="shared" si="12"/>
        <v>0.426063945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147</v>
      </c>
      <c r="AY144" s="14" t="s">
        <v>139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147</v>
      </c>
      <c r="BK144" s="197">
        <f t="shared" si="19"/>
        <v>0</v>
      </c>
      <c r="BL144" s="14" t="s">
        <v>146</v>
      </c>
      <c r="BM144" s="196" t="s">
        <v>177</v>
      </c>
    </row>
    <row r="145" spans="1:65" s="2" customFormat="1" ht="24.15" customHeight="1">
      <c r="A145" s="31"/>
      <c r="B145" s="32"/>
      <c r="C145" s="184" t="s">
        <v>162</v>
      </c>
      <c r="D145" s="184" t="s">
        <v>142</v>
      </c>
      <c r="E145" s="185" t="s">
        <v>178</v>
      </c>
      <c r="F145" s="186" t="s">
        <v>179</v>
      </c>
      <c r="G145" s="187" t="s">
        <v>161</v>
      </c>
      <c r="H145" s="188">
        <v>410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1"/>
        <v>0</v>
      </c>
      <c r="Q145" s="194">
        <v>0.004384</v>
      </c>
      <c r="R145" s="194">
        <f t="shared" si="12"/>
        <v>1.79744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147</v>
      </c>
      <c r="AY145" s="14" t="s">
        <v>139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147</v>
      </c>
      <c r="BK145" s="197">
        <f t="shared" si="19"/>
        <v>0</v>
      </c>
      <c r="BL145" s="14" t="s">
        <v>146</v>
      </c>
      <c r="BM145" s="196" t="s">
        <v>180</v>
      </c>
    </row>
    <row r="146" spans="1:65" s="2" customFormat="1" ht="24.15" customHeight="1">
      <c r="A146" s="31"/>
      <c r="B146" s="32"/>
      <c r="C146" s="184" t="s">
        <v>181</v>
      </c>
      <c r="D146" s="184" t="s">
        <v>142</v>
      </c>
      <c r="E146" s="185" t="s">
        <v>182</v>
      </c>
      <c r="F146" s="186" t="s">
        <v>183</v>
      </c>
      <c r="G146" s="187" t="s">
        <v>161</v>
      </c>
      <c r="H146" s="188">
        <v>684.229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1"/>
        <v>0</v>
      </c>
      <c r="Q146" s="194">
        <v>0.01838</v>
      </c>
      <c r="R146" s="194">
        <f t="shared" si="12"/>
        <v>12.576129020000002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147</v>
      </c>
      <c r="AY146" s="14" t="s">
        <v>139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147</v>
      </c>
      <c r="BK146" s="197">
        <f t="shared" si="19"/>
        <v>0</v>
      </c>
      <c r="BL146" s="14" t="s">
        <v>146</v>
      </c>
      <c r="BM146" s="196" t="s">
        <v>184</v>
      </c>
    </row>
    <row r="147" spans="1:65" s="2" customFormat="1" ht="24.15" customHeight="1">
      <c r="A147" s="31"/>
      <c r="B147" s="32"/>
      <c r="C147" s="184" t="s">
        <v>165</v>
      </c>
      <c r="D147" s="184" t="s">
        <v>142</v>
      </c>
      <c r="E147" s="185" t="s">
        <v>185</v>
      </c>
      <c r="F147" s="186" t="s">
        <v>186</v>
      </c>
      <c r="G147" s="187" t="s">
        <v>161</v>
      </c>
      <c r="H147" s="188">
        <v>20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1"/>
        <v>0</v>
      </c>
      <c r="Q147" s="194">
        <v>0.0382</v>
      </c>
      <c r="R147" s="194">
        <f t="shared" si="12"/>
        <v>0.764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147</v>
      </c>
      <c r="AY147" s="14" t="s">
        <v>139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147</v>
      </c>
      <c r="BK147" s="197">
        <f t="shared" si="19"/>
        <v>0</v>
      </c>
      <c r="BL147" s="14" t="s">
        <v>146</v>
      </c>
      <c r="BM147" s="196" t="s">
        <v>187</v>
      </c>
    </row>
    <row r="148" spans="1:65" s="2" customFormat="1" ht="24.15" customHeight="1">
      <c r="A148" s="31"/>
      <c r="B148" s="32"/>
      <c r="C148" s="184" t="s">
        <v>188</v>
      </c>
      <c r="D148" s="184" t="s">
        <v>142</v>
      </c>
      <c r="E148" s="185" t="s">
        <v>189</v>
      </c>
      <c r="F148" s="186" t="s">
        <v>190</v>
      </c>
      <c r="G148" s="187" t="s">
        <v>161</v>
      </c>
      <c r="H148" s="188">
        <v>376.232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1"/>
        <v>0</v>
      </c>
      <c r="Q148" s="194">
        <v>0.0057</v>
      </c>
      <c r="R148" s="194">
        <f t="shared" si="12"/>
        <v>2.1445224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147</v>
      </c>
      <c r="AY148" s="14" t="s">
        <v>139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147</v>
      </c>
      <c r="BK148" s="197">
        <f t="shared" si="19"/>
        <v>0</v>
      </c>
      <c r="BL148" s="14" t="s">
        <v>146</v>
      </c>
      <c r="BM148" s="196" t="s">
        <v>191</v>
      </c>
    </row>
    <row r="149" spans="1:65" s="2" customFormat="1" ht="24.15" customHeight="1">
      <c r="A149" s="31"/>
      <c r="B149" s="32"/>
      <c r="C149" s="184" t="s">
        <v>169</v>
      </c>
      <c r="D149" s="184" t="s">
        <v>142</v>
      </c>
      <c r="E149" s="185" t="s">
        <v>192</v>
      </c>
      <c r="F149" s="186" t="s">
        <v>193</v>
      </c>
      <c r="G149" s="187" t="s">
        <v>161</v>
      </c>
      <c r="H149" s="188">
        <v>618.182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1"/>
        <v>0</v>
      </c>
      <c r="Q149" s="194">
        <v>0.017</v>
      </c>
      <c r="R149" s="194">
        <f t="shared" si="12"/>
        <v>10.509094000000001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147</v>
      </c>
      <c r="AY149" s="14" t="s">
        <v>139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147</v>
      </c>
      <c r="BK149" s="197">
        <f t="shared" si="19"/>
        <v>0</v>
      </c>
      <c r="BL149" s="14" t="s">
        <v>146</v>
      </c>
      <c r="BM149" s="196" t="s">
        <v>194</v>
      </c>
    </row>
    <row r="150" spans="1:65" s="2" customFormat="1" ht="33" customHeight="1">
      <c r="A150" s="31"/>
      <c r="B150" s="32"/>
      <c r="C150" s="184" t="s">
        <v>8</v>
      </c>
      <c r="D150" s="184" t="s">
        <v>142</v>
      </c>
      <c r="E150" s="185" t="s">
        <v>195</v>
      </c>
      <c r="F150" s="186" t="s">
        <v>196</v>
      </c>
      <c r="G150" s="187" t="s">
        <v>161</v>
      </c>
      <c r="H150" s="188">
        <v>376.232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0.0021</v>
      </c>
      <c r="R150" s="194">
        <f t="shared" si="12"/>
        <v>0.7900872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147</v>
      </c>
      <c r="AY150" s="14" t="s">
        <v>139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147</v>
      </c>
      <c r="BK150" s="197">
        <f t="shared" si="19"/>
        <v>0</v>
      </c>
      <c r="BL150" s="14" t="s">
        <v>146</v>
      </c>
      <c r="BM150" s="196" t="s">
        <v>197</v>
      </c>
    </row>
    <row r="151" spans="1:65" s="2" customFormat="1" ht="33" customHeight="1">
      <c r="A151" s="31"/>
      <c r="B151" s="32"/>
      <c r="C151" s="184" t="s">
        <v>173</v>
      </c>
      <c r="D151" s="184" t="s">
        <v>142</v>
      </c>
      <c r="E151" s="185" t="s">
        <v>198</v>
      </c>
      <c r="F151" s="186" t="s">
        <v>199</v>
      </c>
      <c r="G151" s="187" t="s">
        <v>161</v>
      </c>
      <c r="H151" s="188">
        <v>618.182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1"/>
        <v>0</v>
      </c>
      <c r="Q151" s="194">
        <v>0.0062</v>
      </c>
      <c r="R151" s="194">
        <f t="shared" si="12"/>
        <v>3.8327284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146</v>
      </c>
      <c r="AT151" s="196" t="s">
        <v>142</v>
      </c>
      <c r="AU151" s="196" t="s">
        <v>147</v>
      </c>
      <c r="AY151" s="14" t="s">
        <v>139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147</v>
      </c>
      <c r="BK151" s="197">
        <f t="shared" si="19"/>
        <v>0</v>
      </c>
      <c r="BL151" s="14" t="s">
        <v>146</v>
      </c>
      <c r="BM151" s="196" t="s">
        <v>200</v>
      </c>
    </row>
    <row r="152" spans="1:65" s="2" customFormat="1" ht="24.15" customHeight="1">
      <c r="A152" s="31"/>
      <c r="B152" s="32"/>
      <c r="C152" s="184" t="s">
        <v>201</v>
      </c>
      <c r="D152" s="184" t="s">
        <v>142</v>
      </c>
      <c r="E152" s="185" t="s">
        <v>202</v>
      </c>
      <c r="F152" s="186" t="s">
        <v>203</v>
      </c>
      <c r="G152" s="187" t="s">
        <v>145</v>
      </c>
      <c r="H152" s="188">
        <v>2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1"/>
        <v>0</v>
      </c>
      <c r="Q152" s="194">
        <v>2.30102</v>
      </c>
      <c r="R152" s="194">
        <f t="shared" si="12"/>
        <v>4.60204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146</v>
      </c>
      <c r="AT152" s="196" t="s">
        <v>142</v>
      </c>
      <c r="AU152" s="196" t="s">
        <v>147</v>
      </c>
      <c r="AY152" s="14" t="s">
        <v>139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147</v>
      </c>
      <c r="BK152" s="197">
        <f t="shared" si="19"/>
        <v>0</v>
      </c>
      <c r="BL152" s="14" t="s">
        <v>146</v>
      </c>
      <c r="BM152" s="196" t="s">
        <v>204</v>
      </c>
    </row>
    <row r="153" spans="1:65" s="2" customFormat="1" ht="24.15" customHeight="1">
      <c r="A153" s="31"/>
      <c r="B153" s="32"/>
      <c r="C153" s="184" t="s">
        <v>177</v>
      </c>
      <c r="D153" s="184" t="s">
        <v>142</v>
      </c>
      <c r="E153" s="185" t="s">
        <v>205</v>
      </c>
      <c r="F153" s="186" t="s">
        <v>206</v>
      </c>
      <c r="G153" s="187" t="s">
        <v>150</v>
      </c>
      <c r="H153" s="188">
        <v>12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1"/>
        <v>0</v>
      </c>
      <c r="Q153" s="194">
        <v>0.01777</v>
      </c>
      <c r="R153" s="194">
        <f t="shared" si="12"/>
        <v>0.21324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146</v>
      </c>
      <c r="AT153" s="196" t="s">
        <v>142</v>
      </c>
      <c r="AU153" s="196" t="s">
        <v>147</v>
      </c>
      <c r="AY153" s="14" t="s">
        <v>139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147</v>
      </c>
      <c r="BK153" s="197">
        <f t="shared" si="19"/>
        <v>0</v>
      </c>
      <c r="BL153" s="14" t="s">
        <v>146</v>
      </c>
      <c r="BM153" s="196" t="s">
        <v>207</v>
      </c>
    </row>
    <row r="154" spans="1:65" s="2" customFormat="1" ht="16.5" customHeight="1">
      <c r="A154" s="31"/>
      <c r="B154" s="32"/>
      <c r="C154" s="198" t="s">
        <v>208</v>
      </c>
      <c r="D154" s="198" t="s">
        <v>209</v>
      </c>
      <c r="E154" s="199" t="s">
        <v>210</v>
      </c>
      <c r="F154" s="200" t="s">
        <v>211</v>
      </c>
      <c r="G154" s="201" t="s">
        <v>150</v>
      </c>
      <c r="H154" s="202">
        <v>6</v>
      </c>
      <c r="I154" s="203"/>
      <c r="J154" s="204">
        <f t="shared" si="10"/>
        <v>0</v>
      </c>
      <c r="K154" s="205"/>
      <c r="L154" s="206"/>
      <c r="M154" s="207" t="s">
        <v>1</v>
      </c>
      <c r="N154" s="208" t="s">
        <v>44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157</v>
      </c>
      <c r="AT154" s="196" t="s">
        <v>209</v>
      </c>
      <c r="AU154" s="196" t="s">
        <v>147</v>
      </c>
      <c r="AY154" s="14" t="s">
        <v>139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147</v>
      </c>
      <c r="BK154" s="197">
        <f t="shared" si="19"/>
        <v>0</v>
      </c>
      <c r="BL154" s="14" t="s">
        <v>146</v>
      </c>
      <c r="BM154" s="196" t="s">
        <v>212</v>
      </c>
    </row>
    <row r="155" spans="1:65" s="2" customFormat="1" ht="16.5" customHeight="1">
      <c r="A155" s="31"/>
      <c r="B155" s="32"/>
      <c r="C155" s="198" t="s">
        <v>180</v>
      </c>
      <c r="D155" s="198" t="s">
        <v>209</v>
      </c>
      <c r="E155" s="199" t="s">
        <v>213</v>
      </c>
      <c r="F155" s="200" t="s">
        <v>214</v>
      </c>
      <c r="G155" s="201" t="s">
        <v>150</v>
      </c>
      <c r="H155" s="202">
        <v>4</v>
      </c>
      <c r="I155" s="203"/>
      <c r="J155" s="204">
        <f t="shared" si="10"/>
        <v>0</v>
      </c>
      <c r="K155" s="205"/>
      <c r="L155" s="206"/>
      <c r="M155" s="207" t="s">
        <v>1</v>
      </c>
      <c r="N155" s="208" t="s">
        <v>44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157</v>
      </c>
      <c r="AT155" s="196" t="s">
        <v>209</v>
      </c>
      <c r="AU155" s="196" t="s">
        <v>147</v>
      </c>
      <c r="AY155" s="14" t="s">
        <v>139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147</v>
      </c>
      <c r="BK155" s="197">
        <f t="shared" si="19"/>
        <v>0</v>
      </c>
      <c r="BL155" s="14" t="s">
        <v>146</v>
      </c>
      <c r="BM155" s="196" t="s">
        <v>215</v>
      </c>
    </row>
    <row r="156" spans="1:65" s="2" customFormat="1" ht="16.5" customHeight="1">
      <c r="A156" s="31"/>
      <c r="B156" s="32"/>
      <c r="C156" s="198" t="s">
        <v>7</v>
      </c>
      <c r="D156" s="198" t="s">
        <v>209</v>
      </c>
      <c r="E156" s="199" t="s">
        <v>216</v>
      </c>
      <c r="F156" s="200" t="s">
        <v>217</v>
      </c>
      <c r="G156" s="201" t="s">
        <v>150</v>
      </c>
      <c r="H156" s="202">
        <v>2</v>
      </c>
      <c r="I156" s="203"/>
      <c r="J156" s="204">
        <f t="shared" si="10"/>
        <v>0</v>
      </c>
      <c r="K156" s="205"/>
      <c r="L156" s="206"/>
      <c r="M156" s="207" t="s">
        <v>1</v>
      </c>
      <c r="N156" s="208" t="s">
        <v>44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157</v>
      </c>
      <c r="AT156" s="196" t="s">
        <v>209</v>
      </c>
      <c r="AU156" s="196" t="s">
        <v>147</v>
      </c>
      <c r="AY156" s="14" t="s">
        <v>139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147</v>
      </c>
      <c r="BK156" s="197">
        <f t="shared" si="19"/>
        <v>0</v>
      </c>
      <c r="BL156" s="14" t="s">
        <v>146</v>
      </c>
      <c r="BM156" s="196" t="s">
        <v>218</v>
      </c>
    </row>
    <row r="157" spans="1:65" s="2" customFormat="1" ht="21.75" customHeight="1">
      <c r="A157" s="31"/>
      <c r="B157" s="32"/>
      <c r="C157" s="184" t="s">
        <v>184</v>
      </c>
      <c r="D157" s="184" t="s">
        <v>142</v>
      </c>
      <c r="E157" s="185" t="s">
        <v>219</v>
      </c>
      <c r="F157" s="186" t="s">
        <v>220</v>
      </c>
      <c r="G157" s="187" t="s">
        <v>150</v>
      </c>
      <c r="H157" s="188">
        <v>3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0.04684</v>
      </c>
      <c r="R157" s="194">
        <f t="shared" si="12"/>
        <v>0.14052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146</v>
      </c>
      <c r="AT157" s="196" t="s">
        <v>142</v>
      </c>
      <c r="AU157" s="196" t="s">
        <v>147</v>
      </c>
      <c r="AY157" s="14" t="s">
        <v>139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147</v>
      </c>
      <c r="BK157" s="197">
        <f t="shared" si="19"/>
        <v>0</v>
      </c>
      <c r="BL157" s="14" t="s">
        <v>146</v>
      </c>
      <c r="BM157" s="196" t="s">
        <v>221</v>
      </c>
    </row>
    <row r="158" spans="1:65" s="2" customFormat="1" ht="21.75" customHeight="1">
      <c r="A158" s="31"/>
      <c r="B158" s="32"/>
      <c r="C158" s="198" t="s">
        <v>222</v>
      </c>
      <c r="D158" s="198" t="s">
        <v>209</v>
      </c>
      <c r="E158" s="199" t="s">
        <v>223</v>
      </c>
      <c r="F158" s="200" t="s">
        <v>224</v>
      </c>
      <c r="G158" s="201" t="s">
        <v>150</v>
      </c>
      <c r="H158" s="202">
        <v>2</v>
      </c>
      <c r="I158" s="203"/>
      <c r="J158" s="204">
        <f t="shared" si="10"/>
        <v>0</v>
      </c>
      <c r="K158" s="205"/>
      <c r="L158" s="206"/>
      <c r="M158" s="207" t="s">
        <v>1</v>
      </c>
      <c r="N158" s="208" t="s">
        <v>44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157</v>
      </c>
      <c r="AT158" s="196" t="s">
        <v>209</v>
      </c>
      <c r="AU158" s="196" t="s">
        <v>147</v>
      </c>
      <c r="AY158" s="14" t="s">
        <v>139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147</v>
      </c>
      <c r="BK158" s="197">
        <f t="shared" si="19"/>
        <v>0</v>
      </c>
      <c r="BL158" s="14" t="s">
        <v>146</v>
      </c>
      <c r="BM158" s="196" t="s">
        <v>225</v>
      </c>
    </row>
    <row r="159" spans="1:65" s="2" customFormat="1" ht="21.75" customHeight="1">
      <c r="A159" s="31"/>
      <c r="B159" s="32"/>
      <c r="C159" s="198" t="s">
        <v>187</v>
      </c>
      <c r="D159" s="198" t="s">
        <v>209</v>
      </c>
      <c r="E159" s="199" t="s">
        <v>226</v>
      </c>
      <c r="F159" s="200" t="s">
        <v>227</v>
      </c>
      <c r="G159" s="201" t="s">
        <v>150</v>
      </c>
      <c r="H159" s="202">
        <v>1</v>
      </c>
      <c r="I159" s="203"/>
      <c r="J159" s="204">
        <f t="shared" si="10"/>
        <v>0</v>
      </c>
      <c r="K159" s="205"/>
      <c r="L159" s="206"/>
      <c r="M159" s="207" t="s">
        <v>1</v>
      </c>
      <c r="N159" s="208" t="s">
        <v>44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157</v>
      </c>
      <c r="AT159" s="196" t="s">
        <v>209</v>
      </c>
      <c r="AU159" s="196" t="s">
        <v>147</v>
      </c>
      <c r="AY159" s="14" t="s">
        <v>139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147</v>
      </c>
      <c r="BK159" s="197">
        <f t="shared" si="19"/>
        <v>0</v>
      </c>
      <c r="BL159" s="14" t="s">
        <v>146</v>
      </c>
      <c r="BM159" s="196" t="s">
        <v>228</v>
      </c>
    </row>
    <row r="160" spans="2:63" s="12" customFormat="1" ht="22.8" customHeight="1">
      <c r="B160" s="168"/>
      <c r="C160" s="169"/>
      <c r="D160" s="170" t="s">
        <v>77</v>
      </c>
      <c r="E160" s="182" t="s">
        <v>174</v>
      </c>
      <c r="F160" s="182" t="s">
        <v>229</v>
      </c>
      <c r="G160" s="169"/>
      <c r="H160" s="169"/>
      <c r="I160" s="172"/>
      <c r="J160" s="183">
        <f>BK160</f>
        <v>0</v>
      </c>
      <c r="K160" s="169"/>
      <c r="L160" s="174"/>
      <c r="M160" s="175"/>
      <c r="N160" s="176"/>
      <c r="O160" s="176"/>
      <c r="P160" s="177">
        <f>SUM(P161:P171)</f>
        <v>0</v>
      </c>
      <c r="Q160" s="176"/>
      <c r="R160" s="177">
        <f>SUM(R161:R171)</f>
        <v>0.014034999999999999</v>
      </c>
      <c r="S160" s="176"/>
      <c r="T160" s="178">
        <f>SUM(T161:T171)</f>
        <v>47.602282</v>
      </c>
      <c r="AR160" s="179" t="s">
        <v>86</v>
      </c>
      <c r="AT160" s="180" t="s">
        <v>77</v>
      </c>
      <c r="AU160" s="180" t="s">
        <v>86</v>
      </c>
      <c r="AY160" s="179" t="s">
        <v>139</v>
      </c>
      <c r="BK160" s="181">
        <f>SUM(BK161:BK171)</f>
        <v>0</v>
      </c>
    </row>
    <row r="161" spans="1:65" s="2" customFormat="1" ht="24.15" customHeight="1">
      <c r="A161" s="31"/>
      <c r="B161" s="32"/>
      <c r="C161" s="184" t="s">
        <v>230</v>
      </c>
      <c r="D161" s="184" t="s">
        <v>142</v>
      </c>
      <c r="E161" s="185" t="s">
        <v>231</v>
      </c>
      <c r="F161" s="186" t="s">
        <v>232</v>
      </c>
      <c r="G161" s="187" t="s">
        <v>161</v>
      </c>
      <c r="H161" s="188">
        <v>401</v>
      </c>
      <c r="I161" s="189"/>
      <c r="J161" s="190">
        <f aca="true" t="shared" si="20" ref="J161:J171">ROUND(I161*H161,2)</f>
        <v>0</v>
      </c>
      <c r="K161" s="191"/>
      <c r="L161" s="36"/>
      <c r="M161" s="192" t="s">
        <v>1</v>
      </c>
      <c r="N161" s="193" t="s">
        <v>44</v>
      </c>
      <c r="O161" s="68"/>
      <c r="P161" s="194">
        <f aca="true" t="shared" si="21" ref="P161:P171">O161*H161</f>
        <v>0</v>
      </c>
      <c r="Q161" s="194">
        <v>3.5E-05</v>
      </c>
      <c r="R161" s="194">
        <f aca="true" t="shared" si="22" ref="R161:R171">Q161*H161</f>
        <v>0.014034999999999999</v>
      </c>
      <c r="S161" s="194">
        <v>0</v>
      </c>
      <c r="T161" s="195">
        <f aca="true" t="shared" si="23" ref="T161:T171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146</v>
      </c>
      <c r="AT161" s="196" t="s">
        <v>142</v>
      </c>
      <c r="AU161" s="196" t="s">
        <v>147</v>
      </c>
      <c r="AY161" s="14" t="s">
        <v>139</v>
      </c>
      <c r="BE161" s="197">
        <f aca="true" t="shared" si="24" ref="BE161:BE171">IF(N161="základní",J161,0)</f>
        <v>0</v>
      </c>
      <c r="BF161" s="197">
        <f aca="true" t="shared" si="25" ref="BF161:BF171">IF(N161="snížená",J161,0)</f>
        <v>0</v>
      </c>
      <c r="BG161" s="197">
        <f aca="true" t="shared" si="26" ref="BG161:BG171">IF(N161="zákl. přenesená",J161,0)</f>
        <v>0</v>
      </c>
      <c r="BH161" s="197">
        <f aca="true" t="shared" si="27" ref="BH161:BH171">IF(N161="sníž. přenesená",J161,0)</f>
        <v>0</v>
      </c>
      <c r="BI161" s="197">
        <f aca="true" t="shared" si="28" ref="BI161:BI171">IF(N161="nulová",J161,0)</f>
        <v>0</v>
      </c>
      <c r="BJ161" s="14" t="s">
        <v>147</v>
      </c>
      <c r="BK161" s="197">
        <f aca="true" t="shared" si="29" ref="BK161:BK171">ROUND(I161*H161,2)</f>
        <v>0</v>
      </c>
      <c r="BL161" s="14" t="s">
        <v>146</v>
      </c>
      <c r="BM161" s="196" t="s">
        <v>233</v>
      </c>
    </row>
    <row r="162" spans="1:65" s="2" customFormat="1" ht="37.8" customHeight="1">
      <c r="A162" s="31"/>
      <c r="B162" s="32"/>
      <c r="C162" s="184" t="s">
        <v>191</v>
      </c>
      <c r="D162" s="184" t="s">
        <v>142</v>
      </c>
      <c r="E162" s="185" t="s">
        <v>234</v>
      </c>
      <c r="F162" s="186" t="s">
        <v>235</v>
      </c>
      <c r="G162" s="187" t="s">
        <v>145</v>
      </c>
      <c r="H162" s="188">
        <v>1.8</v>
      </c>
      <c r="I162" s="189"/>
      <c r="J162" s="190">
        <f t="shared" si="2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21"/>
        <v>0</v>
      </c>
      <c r="Q162" s="194">
        <v>0</v>
      </c>
      <c r="R162" s="194">
        <f t="shared" si="22"/>
        <v>0</v>
      </c>
      <c r="S162" s="194">
        <v>2.2</v>
      </c>
      <c r="T162" s="195">
        <f t="shared" si="23"/>
        <v>3.9600000000000004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146</v>
      </c>
      <c r="AT162" s="196" t="s">
        <v>142</v>
      </c>
      <c r="AU162" s="196" t="s">
        <v>147</v>
      </c>
      <c r="AY162" s="14" t="s">
        <v>139</v>
      </c>
      <c r="BE162" s="197">
        <f t="shared" si="24"/>
        <v>0</v>
      </c>
      <c r="BF162" s="197">
        <f t="shared" si="25"/>
        <v>0</v>
      </c>
      <c r="BG162" s="197">
        <f t="shared" si="26"/>
        <v>0</v>
      </c>
      <c r="BH162" s="197">
        <f t="shared" si="27"/>
        <v>0</v>
      </c>
      <c r="BI162" s="197">
        <f t="shared" si="28"/>
        <v>0</v>
      </c>
      <c r="BJ162" s="14" t="s">
        <v>147</v>
      </c>
      <c r="BK162" s="197">
        <f t="shared" si="29"/>
        <v>0</v>
      </c>
      <c r="BL162" s="14" t="s">
        <v>146</v>
      </c>
      <c r="BM162" s="196" t="s">
        <v>236</v>
      </c>
    </row>
    <row r="163" spans="1:65" s="2" customFormat="1" ht="21.75" customHeight="1">
      <c r="A163" s="31"/>
      <c r="B163" s="32"/>
      <c r="C163" s="184" t="s">
        <v>237</v>
      </c>
      <c r="D163" s="184" t="s">
        <v>142</v>
      </c>
      <c r="E163" s="185" t="s">
        <v>238</v>
      </c>
      <c r="F163" s="186" t="s">
        <v>239</v>
      </c>
      <c r="G163" s="187" t="s">
        <v>161</v>
      </c>
      <c r="H163" s="188">
        <v>4.8</v>
      </c>
      <c r="I163" s="189"/>
      <c r="J163" s="190">
        <f t="shared" si="2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21"/>
        <v>0</v>
      </c>
      <c r="Q163" s="194">
        <v>0</v>
      </c>
      <c r="R163" s="194">
        <f t="shared" si="22"/>
        <v>0</v>
      </c>
      <c r="S163" s="194">
        <v>0.076</v>
      </c>
      <c r="T163" s="195">
        <f t="shared" si="23"/>
        <v>0.36479999999999996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146</v>
      </c>
      <c r="AT163" s="196" t="s">
        <v>142</v>
      </c>
      <c r="AU163" s="196" t="s">
        <v>147</v>
      </c>
      <c r="AY163" s="14" t="s">
        <v>139</v>
      </c>
      <c r="BE163" s="197">
        <f t="shared" si="24"/>
        <v>0</v>
      </c>
      <c r="BF163" s="197">
        <f t="shared" si="25"/>
        <v>0</v>
      </c>
      <c r="BG163" s="197">
        <f t="shared" si="26"/>
        <v>0</v>
      </c>
      <c r="BH163" s="197">
        <f t="shared" si="27"/>
        <v>0</v>
      </c>
      <c r="BI163" s="197">
        <f t="shared" si="28"/>
        <v>0</v>
      </c>
      <c r="BJ163" s="14" t="s">
        <v>147</v>
      </c>
      <c r="BK163" s="197">
        <f t="shared" si="29"/>
        <v>0</v>
      </c>
      <c r="BL163" s="14" t="s">
        <v>146</v>
      </c>
      <c r="BM163" s="196" t="s">
        <v>240</v>
      </c>
    </row>
    <row r="164" spans="1:65" s="2" customFormat="1" ht="24.15" customHeight="1">
      <c r="A164" s="31"/>
      <c r="B164" s="32"/>
      <c r="C164" s="184" t="s">
        <v>194</v>
      </c>
      <c r="D164" s="184" t="s">
        <v>142</v>
      </c>
      <c r="E164" s="185" t="s">
        <v>241</v>
      </c>
      <c r="F164" s="186" t="s">
        <v>242</v>
      </c>
      <c r="G164" s="187" t="s">
        <v>145</v>
      </c>
      <c r="H164" s="188">
        <v>1.089</v>
      </c>
      <c r="I164" s="189"/>
      <c r="J164" s="190">
        <f t="shared" si="2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21"/>
        <v>0</v>
      </c>
      <c r="Q164" s="194">
        <v>0</v>
      </c>
      <c r="R164" s="194">
        <f t="shared" si="22"/>
        <v>0</v>
      </c>
      <c r="S164" s="194">
        <v>1.8</v>
      </c>
      <c r="T164" s="195">
        <f t="shared" si="23"/>
        <v>1.9602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146</v>
      </c>
      <c r="AT164" s="196" t="s">
        <v>142</v>
      </c>
      <c r="AU164" s="196" t="s">
        <v>147</v>
      </c>
      <c r="AY164" s="14" t="s">
        <v>139</v>
      </c>
      <c r="BE164" s="197">
        <f t="shared" si="24"/>
        <v>0</v>
      </c>
      <c r="BF164" s="197">
        <f t="shared" si="25"/>
        <v>0</v>
      </c>
      <c r="BG164" s="197">
        <f t="shared" si="26"/>
        <v>0</v>
      </c>
      <c r="BH164" s="197">
        <f t="shared" si="27"/>
        <v>0</v>
      </c>
      <c r="BI164" s="197">
        <f t="shared" si="28"/>
        <v>0</v>
      </c>
      <c r="BJ164" s="14" t="s">
        <v>147</v>
      </c>
      <c r="BK164" s="197">
        <f t="shared" si="29"/>
        <v>0</v>
      </c>
      <c r="BL164" s="14" t="s">
        <v>146</v>
      </c>
      <c r="BM164" s="196" t="s">
        <v>243</v>
      </c>
    </row>
    <row r="165" spans="1:65" s="2" customFormat="1" ht="24.15" customHeight="1">
      <c r="A165" s="31"/>
      <c r="B165" s="32"/>
      <c r="C165" s="184" t="s">
        <v>244</v>
      </c>
      <c r="D165" s="184" t="s">
        <v>142</v>
      </c>
      <c r="E165" s="185" t="s">
        <v>245</v>
      </c>
      <c r="F165" s="186" t="s">
        <v>246</v>
      </c>
      <c r="G165" s="187" t="s">
        <v>247</v>
      </c>
      <c r="H165" s="188">
        <v>36</v>
      </c>
      <c r="I165" s="189"/>
      <c r="J165" s="190">
        <f t="shared" si="2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21"/>
        <v>0</v>
      </c>
      <c r="Q165" s="194">
        <v>0</v>
      </c>
      <c r="R165" s="194">
        <f t="shared" si="22"/>
        <v>0</v>
      </c>
      <c r="S165" s="194">
        <v>0.007</v>
      </c>
      <c r="T165" s="195">
        <f t="shared" si="23"/>
        <v>0.252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146</v>
      </c>
      <c r="AT165" s="196" t="s">
        <v>142</v>
      </c>
      <c r="AU165" s="196" t="s">
        <v>147</v>
      </c>
      <c r="AY165" s="14" t="s">
        <v>139</v>
      </c>
      <c r="BE165" s="197">
        <f t="shared" si="24"/>
        <v>0</v>
      </c>
      <c r="BF165" s="197">
        <f t="shared" si="25"/>
        <v>0</v>
      </c>
      <c r="BG165" s="197">
        <f t="shared" si="26"/>
        <v>0</v>
      </c>
      <c r="BH165" s="197">
        <f t="shared" si="27"/>
        <v>0</v>
      </c>
      <c r="BI165" s="197">
        <f t="shared" si="28"/>
        <v>0</v>
      </c>
      <c r="BJ165" s="14" t="s">
        <v>147</v>
      </c>
      <c r="BK165" s="197">
        <f t="shared" si="29"/>
        <v>0</v>
      </c>
      <c r="BL165" s="14" t="s">
        <v>146</v>
      </c>
      <c r="BM165" s="196" t="s">
        <v>248</v>
      </c>
    </row>
    <row r="166" spans="1:65" s="2" customFormat="1" ht="24.15" customHeight="1">
      <c r="A166" s="31"/>
      <c r="B166" s="32"/>
      <c r="C166" s="184" t="s">
        <v>197</v>
      </c>
      <c r="D166" s="184" t="s">
        <v>142</v>
      </c>
      <c r="E166" s="185" t="s">
        <v>249</v>
      </c>
      <c r="F166" s="186" t="s">
        <v>250</v>
      </c>
      <c r="G166" s="187" t="s">
        <v>247</v>
      </c>
      <c r="H166" s="188">
        <v>10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21"/>
        <v>0</v>
      </c>
      <c r="Q166" s="194">
        <v>0</v>
      </c>
      <c r="R166" s="194">
        <f t="shared" si="22"/>
        <v>0</v>
      </c>
      <c r="S166" s="194">
        <v>0.009</v>
      </c>
      <c r="T166" s="195">
        <f t="shared" si="23"/>
        <v>0.09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146</v>
      </c>
      <c r="AT166" s="196" t="s">
        <v>142</v>
      </c>
      <c r="AU166" s="196" t="s">
        <v>147</v>
      </c>
      <c r="AY166" s="14" t="s">
        <v>139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147</v>
      </c>
      <c r="BK166" s="197">
        <f t="shared" si="29"/>
        <v>0</v>
      </c>
      <c r="BL166" s="14" t="s">
        <v>146</v>
      </c>
      <c r="BM166" s="196" t="s">
        <v>251</v>
      </c>
    </row>
    <row r="167" spans="1:65" s="2" customFormat="1" ht="24.15" customHeight="1">
      <c r="A167" s="31"/>
      <c r="B167" s="32"/>
      <c r="C167" s="184" t="s">
        <v>252</v>
      </c>
      <c r="D167" s="184" t="s">
        <v>142</v>
      </c>
      <c r="E167" s="185" t="s">
        <v>253</v>
      </c>
      <c r="F167" s="186" t="s">
        <v>254</v>
      </c>
      <c r="G167" s="187" t="s">
        <v>247</v>
      </c>
      <c r="H167" s="188">
        <v>5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21"/>
        <v>0</v>
      </c>
      <c r="Q167" s="194">
        <v>0</v>
      </c>
      <c r="R167" s="194">
        <f t="shared" si="22"/>
        <v>0</v>
      </c>
      <c r="S167" s="194">
        <v>0.042</v>
      </c>
      <c r="T167" s="195">
        <f t="shared" si="23"/>
        <v>0.21000000000000002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146</v>
      </c>
      <c r="AT167" s="196" t="s">
        <v>142</v>
      </c>
      <c r="AU167" s="196" t="s">
        <v>147</v>
      </c>
      <c r="AY167" s="14" t="s">
        <v>139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147</v>
      </c>
      <c r="BK167" s="197">
        <f t="shared" si="29"/>
        <v>0</v>
      </c>
      <c r="BL167" s="14" t="s">
        <v>146</v>
      </c>
      <c r="BM167" s="196" t="s">
        <v>255</v>
      </c>
    </row>
    <row r="168" spans="1:65" s="2" customFormat="1" ht="37.8" customHeight="1">
      <c r="A168" s="31"/>
      <c r="B168" s="32"/>
      <c r="C168" s="184" t="s">
        <v>200</v>
      </c>
      <c r="D168" s="184" t="s">
        <v>142</v>
      </c>
      <c r="E168" s="185" t="s">
        <v>256</v>
      </c>
      <c r="F168" s="186" t="s">
        <v>257</v>
      </c>
      <c r="G168" s="187" t="s">
        <v>161</v>
      </c>
      <c r="H168" s="188">
        <v>401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21"/>
        <v>0</v>
      </c>
      <c r="Q168" s="194">
        <v>0</v>
      </c>
      <c r="R168" s="194">
        <f t="shared" si="22"/>
        <v>0</v>
      </c>
      <c r="S168" s="194">
        <v>0.004</v>
      </c>
      <c r="T168" s="195">
        <f t="shared" si="23"/>
        <v>1.604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146</v>
      </c>
      <c r="AT168" s="196" t="s">
        <v>142</v>
      </c>
      <c r="AU168" s="196" t="s">
        <v>147</v>
      </c>
      <c r="AY168" s="14" t="s">
        <v>139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147</v>
      </c>
      <c r="BK168" s="197">
        <f t="shared" si="29"/>
        <v>0</v>
      </c>
      <c r="BL168" s="14" t="s">
        <v>146</v>
      </c>
      <c r="BM168" s="196" t="s">
        <v>258</v>
      </c>
    </row>
    <row r="169" spans="1:65" s="2" customFormat="1" ht="24.15" customHeight="1">
      <c r="A169" s="31"/>
      <c r="B169" s="32"/>
      <c r="C169" s="184" t="s">
        <v>259</v>
      </c>
      <c r="D169" s="184" t="s">
        <v>142</v>
      </c>
      <c r="E169" s="185" t="s">
        <v>260</v>
      </c>
      <c r="F169" s="186" t="s">
        <v>261</v>
      </c>
      <c r="G169" s="187" t="s">
        <v>161</v>
      </c>
      <c r="H169" s="188">
        <v>376.232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0.004</v>
      </c>
      <c r="T169" s="195">
        <f t="shared" si="23"/>
        <v>1.504928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146</v>
      </c>
      <c r="AT169" s="196" t="s">
        <v>142</v>
      </c>
      <c r="AU169" s="196" t="s">
        <v>147</v>
      </c>
      <c r="AY169" s="14" t="s">
        <v>139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147</v>
      </c>
      <c r="BK169" s="197">
        <f t="shared" si="29"/>
        <v>0</v>
      </c>
      <c r="BL169" s="14" t="s">
        <v>146</v>
      </c>
      <c r="BM169" s="196" t="s">
        <v>262</v>
      </c>
    </row>
    <row r="170" spans="1:65" s="2" customFormat="1" ht="24.15" customHeight="1">
      <c r="A170" s="31"/>
      <c r="B170" s="32"/>
      <c r="C170" s="184" t="s">
        <v>204</v>
      </c>
      <c r="D170" s="184" t="s">
        <v>142</v>
      </c>
      <c r="E170" s="185" t="s">
        <v>263</v>
      </c>
      <c r="F170" s="186" t="s">
        <v>264</v>
      </c>
      <c r="G170" s="187" t="s">
        <v>161</v>
      </c>
      <c r="H170" s="188">
        <v>618.182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0.01</v>
      </c>
      <c r="T170" s="195">
        <f t="shared" si="23"/>
        <v>6.18182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146</v>
      </c>
      <c r="AT170" s="196" t="s">
        <v>142</v>
      </c>
      <c r="AU170" s="196" t="s">
        <v>147</v>
      </c>
      <c r="AY170" s="14" t="s">
        <v>139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147</v>
      </c>
      <c r="BK170" s="197">
        <f t="shared" si="29"/>
        <v>0</v>
      </c>
      <c r="BL170" s="14" t="s">
        <v>146</v>
      </c>
      <c r="BM170" s="196" t="s">
        <v>265</v>
      </c>
    </row>
    <row r="171" spans="1:65" s="2" customFormat="1" ht="24.15" customHeight="1">
      <c r="A171" s="31"/>
      <c r="B171" s="32"/>
      <c r="C171" s="184" t="s">
        <v>266</v>
      </c>
      <c r="D171" s="184" t="s">
        <v>142</v>
      </c>
      <c r="E171" s="185" t="s">
        <v>267</v>
      </c>
      <c r="F171" s="186" t="s">
        <v>268</v>
      </c>
      <c r="G171" s="187" t="s">
        <v>161</v>
      </c>
      <c r="H171" s="188">
        <v>684.229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0.046</v>
      </c>
      <c r="T171" s="195">
        <f t="shared" si="23"/>
        <v>31.474534000000002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146</v>
      </c>
      <c r="AT171" s="196" t="s">
        <v>142</v>
      </c>
      <c r="AU171" s="196" t="s">
        <v>147</v>
      </c>
      <c r="AY171" s="14" t="s">
        <v>139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147</v>
      </c>
      <c r="BK171" s="197">
        <f t="shared" si="29"/>
        <v>0</v>
      </c>
      <c r="BL171" s="14" t="s">
        <v>146</v>
      </c>
      <c r="BM171" s="196" t="s">
        <v>269</v>
      </c>
    </row>
    <row r="172" spans="2:63" s="12" customFormat="1" ht="22.8" customHeight="1">
      <c r="B172" s="168"/>
      <c r="C172" s="169"/>
      <c r="D172" s="170" t="s">
        <v>77</v>
      </c>
      <c r="E172" s="182" t="s">
        <v>270</v>
      </c>
      <c r="F172" s="182" t="s">
        <v>271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SUM(P173:P176)</f>
        <v>0</v>
      </c>
      <c r="Q172" s="176"/>
      <c r="R172" s="177">
        <f>SUM(R173:R176)</f>
        <v>0</v>
      </c>
      <c r="S172" s="176"/>
      <c r="T172" s="178">
        <f>SUM(T173:T176)</f>
        <v>0</v>
      </c>
      <c r="AR172" s="179" t="s">
        <v>86</v>
      </c>
      <c r="AT172" s="180" t="s">
        <v>77</v>
      </c>
      <c r="AU172" s="180" t="s">
        <v>86</v>
      </c>
      <c r="AY172" s="179" t="s">
        <v>139</v>
      </c>
      <c r="BK172" s="181">
        <f>SUM(BK173:BK176)</f>
        <v>0</v>
      </c>
    </row>
    <row r="173" spans="1:65" s="2" customFormat="1" ht="24.15" customHeight="1">
      <c r="A173" s="31"/>
      <c r="B173" s="32"/>
      <c r="C173" s="184" t="s">
        <v>207</v>
      </c>
      <c r="D173" s="184" t="s">
        <v>142</v>
      </c>
      <c r="E173" s="185" t="s">
        <v>272</v>
      </c>
      <c r="F173" s="186" t="s">
        <v>273</v>
      </c>
      <c r="G173" s="187" t="s">
        <v>156</v>
      </c>
      <c r="H173" s="188">
        <v>49.407</v>
      </c>
      <c r="I173" s="189"/>
      <c r="J173" s="190">
        <f>ROUND(I173*H173,2)</f>
        <v>0</v>
      </c>
      <c r="K173" s="191"/>
      <c r="L173" s="36"/>
      <c r="M173" s="192" t="s">
        <v>1</v>
      </c>
      <c r="N173" s="193" t="s">
        <v>44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146</v>
      </c>
      <c r="AT173" s="196" t="s">
        <v>142</v>
      </c>
      <c r="AU173" s="196" t="s">
        <v>147</v>
      </c>
      <c r="AY173" s="14" t="s">
        <v>139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147</v>
      </c>
      <c r="BK173" s="197">
        <f>ROUND(I173*H173,2)</f>
        <v>0</v>
      </c>
      <c r="BL173" s="14" t="s">
        <v>146</v>
      </c>
      <c r="BM173" s="196" t="s">
        <v>274</v>
      </c>
    </row>
    <row r="174" spans="1:65" s="2" customFormat="1" ht="24.15" customHeight="1">
      <c r="A174" s="31"/>
      <c r="B174" s="32"/>
      <c r="C174" s="184" t="s">
        <v>275</v>
      </c>
      <c r="D174" s="184" t="s">
        <v>142</v>
      </c>
      <c r="E174" s="185" t="s">
        <v>276</v>
      </c>
      <c r="F174" s="186" t="s">
        <v>277</v>
      </c>
      <c r="G174" s="187" t="s">
        <v>156</v>
      </c>
      <c r="H174" s="188">
        <v>49.407</v>
      </c>
      <c r="I174" s="189"/>
      <c r="J174" s="190">
        <f>ROUND(I174*H174,2)</f>
        <v>0</v>
      </c>
      <c r="K174" s="191"/>
      <c r="L174" s="36"/>
      <c r="M174" s="192" t="s">
        <v>1</v>
      </c>
      <c r="N174" s="193" t="s">
        <v>44</v>
      </c>
      <c r="O174" s="68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146</v>
      </c>
      <c r="AT174" s="196" t="s">
        <v>142</v>
      </c>
      <c r="AU174" s="196" t="s">
        <v>147</v>
      </c>
      <c r="AY174" s="14" t="s">
        <v>139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4" t="s">
        <v>147</v>
      </c>
      <c r="BK174" s="197">
        <f>ROUND(I174*H174,2)</f>
        <v>0</v>
      </c>
      <c r="BL174" s="14" t="s">
        <v>146</v>
      </c>
      <c r="BM174" s="196" t="s">
        <v>278</v>
      </c>
    </row>
    <row r="175" spans="1:65" s="2" customFormat="1" ht="24.15" customHeight="1">
      <c r="A175" s="31"/>
      <c r="B175" s="32"/>
      <c r="C175" s="184" t="s">
        <v>212</v>
      </c>
      <c r="D175" s="184" t="s">
        <v>142</v>
      </c>
      <c r="E175" s="185" t="s">
        <v>279</v>
      </c>
      <c r="F175" s="186" t="s">
        <v>280</v>
      </c>
      <c r="G175" s="187" t="s">
        <v>156</v>
      </c>
      <c r="H175" s="188">
        <v>988.14</v>
      </c>
      <c r="I175" s="189"/>
      <c r="J175" s="190">
        <f>ROUND(I175*H175,2)</f>
        <v>0</v>
      </c>
      <c r="K175" s="191"/>
      <c r="L175" s="36"/>
      <c r="M175" s="192" t="s">
        <v>1</v>
      </c>
      <c r="N175" s="193" t="s">
        <v>44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146</v>
      </c>
      <c r="AT175" s="196" t="s">
        <v>142</v>
      </c>
      <c r="AU175" s="196" t="s">
        <v>147</v>
      </c>
      <c r="AY175" s="14" t="s">
        <v>139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147</v>
      </c>
      <c r="BK175" s="197">
        <f>ROUND(I175*H175,2)</f>
        <v>0</v>
      </c>
      <c r="BL175" s="14" t="s">
        <v>146</v>
      </c>
      <c r="BM175" s="196" t="s">
        <v>281</v>
      </c>
    </row>
    <row r="176" spans="1:65" s="2" customFormat="1" ht="24.15" customHeight="1">
      <c r="A176" s="31"/>
      <c r="B176" s="32"/>
      <c r="C176" s="184" t="s">
        <v>282</v>
      </c>
      <c r="D176" s="184" t="s">
        <v>142</v>
      </c>
      <c r="E176" s="185" t="s">
        <v>283</v>
      </c>
      <c r="F176" s="186" t="s">
        <v>284</v>
      </c>
      <c r="G176" s="187" t="s">
        <v>156</v>
      </c>
      <c r="H176" s="188">
        <v>49.407</v>
      </c>
      <c r="I176" s="189"/>
      <c r="J176" s="190">
        <f>ROUND(I176*H176,2)</f>
        <v>0</v>
      </c>
      <c r="K176" s="191"/>
      <c r="L176" s="36"/>
      <c r="M176" s="192" t="s">
        <v>1</v>
      </c>
      <c r="N176" s="193" t="s">
        <v>44</v>
      </c>
      <c r="O176" s="68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146</v>
      </c>
      <c r="AT176" s="196" t="s">
        <v>142</v>
      </c>
      <c r="AU176" s="196" t="s">
        <v>147</v>
      </c>
      <c r="AY176" s="14" t="s">
        <v>139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4" t="s">
        <v>147</v>
      </c>
      <c r="BK176" s="197">
        <f>ROUND(I176*H176,2)</f>
        <v>0</v>
      </c>
      <c r="BL176" s="14" t="s">
        <v>146</v>
      </c>
      <c r="BM176" s="196" t="s">
        <v>285</v>
      </c>
    </row>
    <row r="177" spans="2:63" s="12" customFormat="1" ht="22.8" customHeight="1">
      <c r="B177" s="168"/>
      <c r="C177" s="169"/>
      <c r="D177" s="170" t="s">
        <v>77</v>
      </c>
      <c r="E177" s="182" t="s">
        <v>286</v>
      </c>
      <c r="F177" s="182" t="s">
        <v>287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P178</f>
        <v>0</v>
      </c>
      <c r="Q177" s="176"/>
      <c r="R177" s="177">
        <f>R178</f>
        <v>0</v>
      </c>
      <c r="S177" s="176"/>
      <c r="T177" s="178">
        <f>T178</f>
        <v>0</v>
      </c>
      <c r="AR177" s="179" t="s">
        <v>86</v>
      </c>
      <c r="AT177" s="180" t="s">
        <v>77</v>
      </c>
      <c r="AU177" s="180" t="s">
        <v>86</v>
      </c>
      <c r="AY177" s="179" t="s">
        <v>139</v>
      </c>
      <c r="BK177" s="181">
        <f>BK178</f>
        <v>0</v>
      </c>
    </row>
    <row r="178" spans="1:65" s="2" customFormat="1" ht="16.5" customHeight="1">
      <c r="A178" s="31"/>
      <c r="B178" s="32"/>
      <c r="C178" s="184" t="s">
        <v>215</v>
      </c>
      <c r="D178" s="184" t="s">
        <v>142</v>
      </c>
      <c r="E178" s="185" t="s">
        <v>288</v>
      </c>
      <c r="F178" s="186" t="s">
        <v>289</v>
      </c>
      <c r="G178" s="187" t="s">
        <v>156</v>
      </c>
      <c r="H178" s="188">
        <v>56.671</v>
      </c>
      <c r="I178" s="189"/>
      <c r="J178" s="190">
        <f>ROUND(I178*H178,2)</f>
        <v>0</v>
      </c>
      <c r="K178" s="191"/>
      <c r="L178" s="36"/>
      <c r="M178" s="192" t="s">
        <v>1</v>
      </c>
      <c r="N178" s="193" t="s">
        <v>44</v>
      </c>
      <c r="O178" s="68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146</v>
      </c>
      <c r="AT178" s="196" t="s">
        <v>142</v>
      </c>
      <c r="AU178" s="196" t="s">
        <v>147</v>
      </c>
      <c r="AY178" s="14" t="s">
        <v>139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4" t="s">
        <v>147</v>
      </c>
      <c r="BK178" s="197">
        <f>ROUND(I178*H178,2)</f>
        <v>0</v>
      </c>
      <c r="BL178" s="14" t="s">
        <v>146</v>
      </c>
      <c r="BM178" s="196" t="s">
        <v>290</v>
      </c>
    </row>
    <row r="179" spans="2:63" s="12" customFormat="1" ht="25.95" customHeight="1">
      <c r="B179" s="168"/>
      <c r="C179" s="169"/>
      <c r="D179" s="170" t="s">
        <v>77</v>
      </c>
      <c r="E179" s="171" t="s">
        <v>291</v>
      </c>
      <c r="F179" s="171" t="s">
        <v>292</v>
      </c>
      <c r="G179" s="169"/>
      <c r="H179" s="169"/>
      <c r="I179" s="172"/>
      <c r="J179" s="173">
        <f>BK179</f>
        <v>0</v>
      </c>
      <c r="K179" s="169"/>
      <c r="L179" s="174"/>
      <c r="M179" s="175"/>
      <c r="N179" s="176"/>
      <c r="O179" s="176"/>
      <c r="P179" s="177">
        <f>P180+P184+P190+P198+P213+P221+P228+P234+P237</f>
        <v>0</v>
      </c>
      <c r="Q179" s="176"/>
      <c r="R179" s="177">
        <f>R180+R184+R190+R198+R213+R221+R228+R234+R237</f>
        <v>11.749941413999998</v>
      </c>
      <c r="S179" s="176"/>
      <c r="T179" s="178">
        <f>T180+T184+T190+T198+T213+T221+T228+T234+T237</f>
        <v>1.80456</v>
      </c>
      <c r="AR179" s="179" t="s">
        <v>147</v>
      </c>
      <c r="AT179" s="180" t="s">
        <v>77</v>
      </c>
      <c r="AU179" s="180" t="s">
        <v>78</v>
      </c>
      <c r="AY179" s="179" t="s">
        <v>139</v>
      </c>
      <c r="BK179" s="181">
        <f>BK180+BK184+BK190+BK198+BK213+BK221+BK228+BK234+BK237</f>
        <v>0</v>
      </c>
    </row>
    <row r="180" spans="2:63" s="12" customFormat="1" ht="22.8" customHeight="1">
      <c r="B180" s="168"/>
      <c r="C180" s="169"/>
      <c r="D180" s="170" t="s">
        <v>77</v>
      </c>
      <c r="E180" s="182" t="s">
        <v>293</v>
      </c>
      <c r="F180" s="182" t="s">
        <v>294</v>
      </c>
      <c r="G180" s="169"/>
      <c r="H180" s="169"/>
      <c r="I180" s="172"/>
      <c r="J180" s="183">
        <f>BK180</f>
        <v>0</v>
      </c>
      <c r="K180" s="169"/>
      <c r="L180" s="174"/>
      <c r="M180" s="175"/>
      <c r="N180" s="176"/>
      <c r="O180" s="176"/>
      <c r="P180" s="177">
        <f>SUM(P181:P183)</f>
        <v>0</v>
      </c>
      <c r="Q180" s="176"/>
      <c r="R180" s="177">
        <f>SUM(R181:R183)</f>
        <v>0.40448249999999997</v>
      </c>
      <c r="S180" s="176"/>
      <c r="T180" s="178">
        <f>SUM(T181:T183)</f>
        <v>0</v>
      </c>
      <c r="AR180" s="179" t="s">
        <v>147</v>
      </c>
      <c r="AT180" s="180" t="s">
        <v>77</v>
      </c>
      <c r="AU180" s="180" t="s">
        <v>86</v>
      </c>
      <c r="AY180" s="179" t="s">
        <v>139</v>
      </c>
      <c r="BK180" s="181">
        <f>SUM(BK181:BK183)</f>
        <v>0</v>
      </c>
    </row>
    <row r="181" spans="1:65" s="2" customFormat="1" ht="33" customHeight="1">
      <c r="A181" s="31"/>
      <c r="B181" s="32"/>
      <c r="C181" s="184" t="s">
        <v>295</v>
      </c>
      <c r="D181" s="184" t="s">
        <v>142</v>
      </c>
      <c r="E181" s="185" t="s">
        <v>296</v>
      </c>
      <c r="F181" s="186" t="s">
        <v>297</v>
      </c>
      <c r="G181" s="187" t="s">
        <v>161</v>
      </c>
      <c r="H181" s="188">
        <v>29.93</v>
      </c>
      <c r="I181" s="189"/>
      <c r="J181" s="190">
        <f>ROUND(I181*H181,2)</f>
        <v>0</v>
      </c>
      <c r="K181" s="191"/>
      <c r="L181" s="36"/>
      <c r="M181" s="192" t="s">
        <v>1</v>
      </c>
      <c r="N181" s="193" t="s">
        <v>44</v>
      </c>
      <c r="O181" s="68"/>
      <c r="P181" s="194">
        <f>O181*H181</f>
        <v>0</v>
      </c>
      <c r="Q181" s="194">
        <v>0.0045</v>
      </c>
      <c r="R181" s="194">
        <f>Q181*H181</f>
        <v>0.134685</v>
      </c>
      <c r="S181" s="194">
        <v>0</v>
      </c>
      <c r="T181" s="19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173</v>
      </c>
      <c r="AT181" s="196" t="s">
        <v>142</v>
      </c>
      <c r="AU181" s="196" t="s">
        <v>147</v>
      </c>
      <c r="AY181" s="14" t="s">
        <v>139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4" t="s">
        <v>147</v>
      </c>
      <c r="BK181" s="197">
        <f>ROUND(I181*H181,2)</f>
        <v>0</v>
      </c>
      <c r="BL181" s="14" t="s">
        <v>173</v>
      </c>
      <c r="BM181" s="196" t="s">
        <v>298</v>
      </c>
    </row>
    <row r="182" spans="1:65" s="2" customFormat="1" ht="24.15" customHeight="1">
      <c r="A182" s="31"/>
      <c r="B182" s="32"/>
      <c r="C182" s="184" t="s">
        <v>218</v>
      </c>
      <c r="D182" s="184" t="s">
        <v>142</v>
      </c>
      <c r="E182" s="185" t="s">
        <v>299</v>
      </c>
      <c r="F182" s="186" t="s">
        <v>300</v>
      </c>
      <c r="G182" s="187" t="s">
        <v>161</v>
      </c>
      <c r="H182" s="188">
        <v>59.955</v>
      </c>
      <c r="I182" s="189"/>
      <c r="J182" s="190">
        <f>ROUND(I182*H182,2)</f>
        <v>0</v>
      </c>
      <c r="K182" s="191"/>
      <c r="L182" s="36"/>
      <c r="M182" s="192" t="s">
        <v>1</v>
      </c>
      <c r="N182" s="193" t="s">
        <v>44</v>
      </c>
      <c r="O182" s="68"/>
      <c r="P182" s="194">
        <f>O182*H182</f>
        <v>0</v>
      </c>
      <c r="Q182" s="194">
        <v>0.0045</v>
      </c>
      <c r="R182" s="194">
        <f>Q182*H182</f>
        <v>0.26979749999999997</v>
      </c>
      <c r="S182" s="194">
        <v>0</v>
      </c>
      <c r="T182" s="19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173</v>
      </c>
      <c r="AT182" s="196" t="s">
        <v>142</v>
      </c>
      <c r="AU182" s="196" t="s">
        <v>147</v>
      </c>
      <c r="AY182" s="14" t="s">
        <v>139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4" t="s">
        <v>147</v>
      </c>
      <c r="BK182" s="197">
        <f>ROUND(I182*H182,2)</f>
        <v>0</v>
      </c>
      <c r="BL182" s="14" t="s">
        <v>173</v>
      </c>
      <c r="BM182" s="196" t="s">
        <v>301</v>
      </c>
    </row>
    <row r="183" spans="1:65" s="2" customFormat="1" ht="24.15" customHeight="1">
      <c r="A183" s="31"/>
      <c r="B183" s="32"/>
      <c r="C183" s="184" t="s">
        <v>302</v>
      </c>
      <c r="D183" s="184" t="s">
        <v>142</v>
      </c>
      <c r="E183" s="185" t="s">
        <v>303</v>
      </c>
      <c r="F183" s="186" t="s">
        <v>304</v>
      </c>
      <c r="G183" s="187" t="s">
        <v>305</v>
      </c>
      <c r="H183" s="209"/>
      <c r="I183" s="189"/>
      <c r="J183" s="190">
        <f>ROUND(I183*H183,2)</f>
        <v>0</v>
      </c>
      <c r="K183" s="191"/>
      <c r="L183" s="36"/>
      <c r="M183" s="192" t="s">
        <v>1</v>
      </c>
      <c r="N183" s="193" t="s">
        <v>44</v>
      </c>
      <c r="O183" s="68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173</v>
      </c>
      <c r="AT183" s="196" t="s">
        <v>142</v>
      </c>
      <c r="AU183" s="196" t="s">
        <v>147</v>
      </c>
      <c r="AY183" s="14" t="s">
        <v>139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4" t="s">
        <v>147</v>
      </c>
      <c r="BK183" s="197">
        <f>ROUND(I183*H183,2)</f>
        <v>0</v>
      </c>
      <c r="BL183" s="14" t="s">
        <v>173</v>
      </c>
      <c r="BM183" s="196" t="s">
        <v>306</v>
      </c>
    </row>
    <row r="184" spans="2:63" s="12" customFormat="1" ht="22.8" customHeight="1">
      <c r="B184" s="168"/>
      <c r="C184" s="169"/>
      <c r="D184" s="170" t="s">
        <v>77</v>
      </c>
      <c r="E184" s="182" t="s">
        <v>307</v>
      </c>
      <c r="F184" s="182" t="s">
        <v>308</v>
      </c>
      <c r="G184" s="169"/>
      <c r="H184" s="169"/>
      <c r="I184" s="172"/>
      <c r="J184" s="183">
        <f>BK184</f>
        <v>0</v>
      </c>
      <c r="K184" s="169"/>
      <c r="L184" s="174"/>
      <c r="M184" s="175"/>
      <c r="N184" s="176"/>
      <c r="O184" s="176"/>
      <c r="P184" s="177">
        <f>SUM(P185:P189)</f>
        <v>0</v>
      </c>
      <c r="Q184" s="176"/>
      <c r="R184" s="177">
        <f>SUM(R185:R189)</f>
        <v>3.32909211</v>
      </c>
      <c r="S184" s="176"/>
      <c r="T184" s="178">
        <f>SUM(T185:T189)</f>
        <v>0</v>
      </c>
      <c r="AR184" s="179" t="s">
        <v>147</v>
      </c>
      <c r="AT184" s="180" t="s">
        <v>77</v>
      </c>
      <c r="AU184" s="180" t="s">
        <v>86</v>
      </c>
      <c r="AY184" s="179" t="s">
        <v>139</v>
      </c>
      <c r="BK184" s="181">
        <f>SUM(BK185:BK189)</f>
        <v>0</v>
      </c>
    </row>
    <row r="185" spans="1:65" s="2" customFormat="1" ht="33" customHeight="1">
      <c r="A185" s="31"/>
      <c r="B185" s="32"/>
      <c r="C185" s="184" t="s">
        <v>228</v>
      </c>
      <c r="D185" s="184" t="s">
        <v>142</v>
      </c>
      <c r="E185" s="185" t="s">
        <v>309</v>
      </c>
      <c r="F185" s="186" t="s">
        <v>310</v>
      </c>
      <c r="G185" s="187" t="s">
        <v>161</v>
      </c>
      <c r="H185" s="188">
        <v>277.87</v>
      </c>
      <c r="I185" s="189"/>
      <c r="J185" s="190">
        <f>ROUND(I185*H185,2)</f>
        <v>0</v>
      </c>
      <c r="K185" s="191"/>
      <c r="L185" s="36"/>
      <c r="M185" s="192" t="s">
        <v>1</v>
      </c>
      <c r="N185" s="193" t="s">
        <v>44</v>
      </c>
      <c r="O185" s="68"/>
      <c r="P185" s="194">
        <f>O185*H185</f>
        <v>0</v>
      </c>
      <c r="Q185" s="194">
        <v>0.0078432</v>
      </c>
      <c r="R185" s="194">
        <f>Q185*H185</f>
        <v>2.179389984</v>
      </c>
      <c r="S185" s="194">
        <v>0</v>
      </c>
      <c r="T185" s="19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173</v>
      </c>
      <c r="AT185" s="196" t="s">
        <v>142</v>
      </c>
      <c r="AU185" s="196" t="s">
        <v>147</v>
      </c>
      <c r="AY185" s="14" t="s">
        <v>139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4" t="s">
        <v>147</v>
      </c>
      <c r="BK185" s="197">
        <f>ROUND(I185*H185,2)</f>
        <v>0</v>
      </c>
      <c r="BL185" s="14" t="s">
        <v>173</v>
      </c>
      <c r="BM185" s="196" t="s">
        <v>311</v>
      </c>
    </row>
    <row r="186" spans="1:65" s="2" customFormat="1" ht="33" customHeight="1">
      <c r="A186" s="31"/>
      <c r="B186" s="32"/>
      <c r="C186" s="184" t="s">
        <v>312</v>
      </c>
      <c r="D186" s="184" t="s">
        <v>142</v>
      </c>
      <c r="E186" s="185" t="s">
        <v>313</v>
      </c>
      <c r="F186" s="186" t="s">
        <v>314</v>
      </c>
      <c r="G186" s="187" t="s">
        <v>161</v>
      </c>
      <c r="H186" s="188">
        <v>54.86</v>
      </c>
      <c r="I186" s="189"/>
      <c r="J186" s="190">
        <f>ROUND(I186*H186,2)</f>
        <v>0</v>
      </c>
      <c r="K186" s="191"/>
      <c r="L186" s="36"/>
      <c r="M186" s="192" t="s">
        <v>1</v>
      </c>
      <c r="N186" s="193" t="s">
        <v>44</v>
      </c>
      <c r="O186" s="68"/>
      <c r="P186" s="194">
        <f>O186*H186</f>
        <v>0</v>
      </c>
      <c r="Q186" s="194">
        <v>0.0157116</v>
      </c>
      <c r="R186" s="194">
        <f>Q186*H186</f>
        <v>0.8619383759999999</v>
      </c>
      <c r="S186" s="194">
        <v>0</v>
      </c>
      <c r="T186" s="19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173</v>
      </c>
      <c r="AT186" s="196" t="s">
        <v>142</v>
      </c>
      <c r="AU186" s="196" t="s">
        <v>147</v>
      </c>
      <c r="AY186" s="14" t="s">
        <v>139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4" t="s">
        <v>147</v>
      </c>
      <c r="BK186" s="197">
        <f>ROUND(I186*H186,2)</f>
        <v>0</v>
      </c>
      <c r="BL186" s="14" t="s">
        <v>173</v>
      </c>
      <c r="BM186" s="196" t="s">
        <v>315</v>
      </c>
    </row>
    <row r="187" spans="1:65" s="2" customFormat="1" ht="21.75" customHeight="1">
      <c r="A187" s="31"/>
      <c r="B187" s="32"/>
      <c r="C187" s="184" t="s">
        <v>233</v>
      </c>
      <c r="D187" s="184" t="s">
        <v>142</v>
      </c>
      <c r="E187" s="185" t="s">
        <v>316</v>
      </c>
      <c r="F187" s="186" t="s">
        <v>317</v>
      </c>
      <c r="G187" s="187" t="s">
        <v>161</v>
      </c>
      <c r="H187" s="188">
        <v>332.73</v>
      </c>
      <c r="I187" s="189"/>
      <c r="J187" s="190">
        <f>ROUND(I187*H187,2)</f>
        <v>0</v>
      </c>
      <c r="K187" s="191"/>
      <c r="L187" s="36"/>
      <c r="M187" s="192" t="s">
        <v>1</v>
      </c>
      <c r="N187" s="193" t="s">
        <v>44</v>
      </c>
      <c r="O187" s="68"/>
      <c r="P187" s="194">
        <f>O187*H187</f>
        <v>0</v>
      </c>
      <c r="Q187" s="194">
        <v>0.000175</v>
      </c>
      <c r="R187" s="194">
        <f>Q187*H187</f>
        <v>0.05822775</v>
      </c>
      <c r="S187" s="194">
        <v>0</v>
      </c>
      <c r="T187" s="19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173</v>
      </c>
      <c r="AT187" s="196" t="s">
        <v>142</v>
      </c>
      <c r="AU187" s="196" t="s">
        <v>147</v>
      </c>
      <c r="AY187" s="14" t="s">
        <v>139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4" t="s">
        <v>147</v>
      </c>
      <c r="BK187" s="197">
        <f>ROUND(I187*H187,2)</f>
        <v>0</v>
      </c>
      <c r="BL187" s="14" t="s">
        <v>173</v>
      </c>
      <c r="BM187" s="196" t="s">
        <v>318</v>
      </c>
    </row>
    <row r="188" spans="1:65" s="2" customFormat="1" ht="24.15" customHeight="1">
      <c r="A188" s="31"/>
      <c r="B188" s="32"/>
      <c r="C188" s="184" t="s">
        <v>319</v>
      </c>
      <c r="D188" s="184" t="s">
        <v>142</v>
      </c>
      <c r="E188" s="185" t="s">
        <v>320</v>
      </c>
      <c r="F188" s="186" t="s">
        <v>321</v>
      </c>
      <c r="G188" s="187" t="s">
        <v>161</v>
      </c>
      <c r="H188" s="188">
        <v>12</v>
      </c>
      <c r="I188" s="189"/>
      <c r="J188" s="190">
        <f>ROUND(I188*H188,2)</f>
        <v>0</v>
      </c>
      <c r="K188" s="191"/>
      <c r="L188" s="36"/>
      <c r="M188" s="192" t="s">
        <v>1</v>
      </c>
      <c r="N188" s="193" t="s">
        <v>44</v>
      </c>
      <c r="O188" s="68"/>
      <c r="P188" s="194">
        <f>O188*H188</f>
        <v>0</v>
      </c>
      <c r="Q188" s="194">
        <v>0.019128</v>
      </c>
      <c r="R188" s="194">
        <f>Q188*H188</f>
        <v>0.229536</v>
      </c>
      <c r="S188" s="194">
        <v>0</v>
      </c>
      <c r="T188" s="19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173</v>
      </c>
      <c r="AT188" s="196" t="s">
        <v>142</v>
      </c>
      <c r="AU188" s="196" t="s">
        <v>147</v>
      </c>
      <c r="AY188" s="14" t="s">
        <v>139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4" t="s">
        <v>147</v>
      </c>
      <c r="BK188" s="197">
        <f>ROUND(I188*H188,2)</f>
        <v>0</v>
      </c>
      <c r="BL188" s="14" t="s">
        <v>173</v>
      </c>
      <c r="BM188" s="196" t="s">
        <v>322</v>
      </c>
    </row>
    <row r="189" spans="1:65" s="2" customFormat="1" ht="24.15" customHeight="1">
      <c r="A189" s="31"/>
      <c r="B189" s="32"/>
      <c r="C189" s="184" t="s">
        <v>236</v>
      </c>
      <c r="D189" s="184" t="s">
        <v>142</v>
      </c>
      <c r="E189" s="185" t="s">
        <v>323</v>
      </c>
      <c r="F189" s="186" t="s">
        <v>324</v>
      </c>
      <c r="G189" s="187" t="s">
        <v>305</v>
      </c>
      <c r="H189" s="209"/>
      <c r="I189" s="189"/>
      <c r="J189" s="190">
        <f>ROUND(I189*H189,2)</f>
        <v>0</v>
      </c>
      <c r="K189" s="191"/>
      <c r="L189" s="36"/>
      <c r="M189" s="192" t="s">
        <v>1</v>
      </c>
      <c r="N189" s="193" t="s">
        <v>44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173</v>
      </c>
      <c r="AT189" s="196" t="s">
        <v>142</v>
      </c>
      <c r="AU189" s="196" t="s">
        <v>147</v>
      </c>
      <c r="AY189" s="14" t="s">
        <v>139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147</v>
      </c>
      <c r="BK189" s="197">
        <f>ROUND(I189*H189,2)</f>
        <v>0</v>
      </c>
      <c r="BL189" s="14" t="s">
        <v>173</v>
      </c>
      <c r="BM189" s="196" t="s">
        <v>325</v>
      </c>
    </row>
    <row r="190" spans="2:63" s="12" customFormat="1" ht="22.8" customHeight="1">
      <c r="B190" s="168"/>
      <c r="C190" s="169"/>
      <c r="D190" s="170" t="s">
        <v>77</v>
      </c>
      <c r="E190" s="182" t="s">
        <v>326</v>
      </c>
      <c r="F190" s="182" t="s">
        <v>327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SUM(P191:P197)</f>
        <v>0</v>
      </c>
      <c r="Q190" s="176"/>
      <c r="R190" s="177">
        <f>SUM(R191:R197)</f>
        <v>4.391795804</v>
      </c>
      <c r="S190" s="176"/>
      <c r="T190" s="178">
        <f>SUM(T191:T197)</f>
        <v>0</v>
      </c>
      <c r="AR190" s="179" t="s">
        <v>147</v>
      </c>
      <c r="AT190" s="180" t="s">
        <v>77</v>
      </c>
      <c r="AU190" s="180" t="s">
        <v>86</v>
      </c>
      <c r="AY190" s="179" t="s">
        <v>139</v>
      </c>
      <c r="BK190" s="181">
        <f>SUM(BK191:BK197)</f>
        <v>0</v>
      </c>
    </row>
    <row r="191" spans="1:65" s="2" customFormat="1" ht="24.15" customHeight="1">
      <c r="A191" s="31"/>
      <c r="B191" s="32"/>
      <c r="C191" s="184" t="s">
        <v>328</v>
      </c>
      <c r="D191" s="184" t="s">
        <v>142</v>
      </c>
      <c r="E191" s="185" t="s">
        <v>329</v>
      </c>
      <c r="F191" s="186" t="s">
        <v>330</v>
      </c>
      <c r="G191" s="187" t="s">
        <v>161</v>
      </c>
      <c r="H191" s="188">
        <v>37.91</v>
      </c>
      <c r="I191" s="189"/>
      <c r="J191" s="190">
        <f aca="true" t="shared" si="30" ref="J191:J197">ROUND(I191*H191,2)</f>
        <v>0</v>
      </c>
      <c r="K191" s="191"/>
      <c r="L191" s="36"/>
      <c r="M191" s="192" t="s">
        <v>1</v>
      </c>
      <c r="N191" s="193" t="s">
        <v>44</v>
      </c>
      <c r="O191" s="68"/>
      <c r="P191" s="194">
        <f aca="true" t="shared" si="31" ref="P191:P197">O191*H191</f>
        <v>0</v>
      </c>
      <c r="Q191" s="194">
        <v>0.0118044</v>
      </c>
      <c r="R191" s="194">
        <f aca="true" t="shared" si="32" ref="R191:R197">Q191*H191</f>
        <v>0.4475048039999999</v>
      </c>
      <c r="S191" s="194">
        <v>0</v>
      </c>
      <c r="T191" s="195">
        <f aca="true" t="shared" si="33" ref="T191:T197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173</v>
      </c>
      <c r="AT191" s="196" t="s">
        <v>142</v>
      </c>
      <c r="AU191" s="196" t="s">
        <v>147</v>
      </c>
      <c r="AY191" s="14" t="s">
        <v>139</v>
      </c>
      <c r="BE191" s="197">
        <f aca="true" t="shared" si="34" ref="BE191:BE197">IF(N191="základní",J191,0)</f>
        <v>0</v>
      </c>
      <c r="BF191" s="197">
        <f aca="true" t="shared" si="35" ref="BF191:BF197">IF(N191="snížená",J191,0)</f>
        <v>0</v>
      </c>
      <c r="BG191" s="197">
        <f aca="true" t="shared" si="36" ref="BG191:BG197">IF(N191="zákl. přenesená",J191,0)</f>
        <v>0</v>
      </c>
      <c r="BH191" s="197">
        <f aca="true" t="shared" si="37" ref="BH191:BH197">IF(N191="sníž. přenesená",J191,0)</f>
        <v>0</v>
      </c>
      <c r="BI191" s="197">
        <f aca="true" t="shared" si="38" ref="BI191:BI197">IF(N191="nulová",J191,0)</f>
        <v>0</v>
      </c>
      <c r="BJ191" s="14" t="s">
        <v>147</v>
      </c>
      <c r="BK191" s="197">
        <f aca="true" t="shared" si="39" ref="BK191:BK197">ROUND(I191*H191,2)</f>
        <v>0</v>
      </c>
      <c r="BL191" s="14" t="s">
        <v>173</v>
      </c>
      <c r="BM191" s="196" t="s">
        <v>331</v>
      </c>
    </row>
    <row r="192" spans="1:65" s="2" customFormat="1" ht="16.5" customHeight="1">
      <c r="A192" s="31"/>
      <c r="B192" s="32"/>
      <c r="C192" s="184" t="s">
        <v>240</v>
      </c>
      <c r="D192" s="184" t="s">
        <v>142</v>
      </c>
      <c r="E192" s="185" t="s">
        <v>332</v>
      </c>
      <c r="F192" s="186" t="s">
        <v>333</v>
      </c>
      <c r="G192" s="187" t="s">
        <v>161</v>
      </c>
      <c r="H192" s="188">
        <v>37.91</v>
      </c>
      <c r="I192" s="189"/>
      <c r="J192" s="190">
        <f t="shared" si="3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31"/>
        <v>0</v>
      </c>
      <c r="Q192" s="194">
        <v>0.0001</v>
      </c>
      <c r="R192" s="194">
        <f t="shared" si="32"/>
        <v>0.0037909999999999997</v>
      </c>
      <c r="S192" s="194">
        <v>0</v>
      </c>
      <c r="T192" s="195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173</v>
      </c>
      <c r="AT192" s="196" t="s">
        <v>142</v>
      </c>
      <c r="AU192" s="196" t="s">
        <v>147</v>
      </c>
      <c r="AY192" s="14" t="s">
        <v>139</v>
      </c>
      <c r="BE192" s="197">
        <f t="shared" si="34"/>
        <v>0</v>
      </c>
      <c r="BF192" s="197">
        <f t="shared" si="35"/>
        <v>0</v>
      </c>
      <c r="BG192" s="197">
        <f t="shared" si="36"/>
        <v>0</v>
      </c>
      <c r="BH192" s="197">
        <f t="shared" si="37"/>
        <v>0</v>
      </c>
      <c r="BI192" s="197">
        <f t="shared" si="38"/>
        <v>0</v>
      </c>
      <c r="BJ192" s="14" t="s">
        <v>147</v>
      </c>
      <c r="BK192" s="197">
        <f t="shared" si="39"/>
        <v>0</v>
      </c>
      <c r="BL192" s="14" t="s">
        <v>173</v>
      </c>
      <c r="BM192" s="196" t="s">
        <v>334</v>
      </c>
    </row>
    <row r="193" spans="1:65" s="2" customFormat="1" ht="16.5" customHeight="1">
      <c r="A193" s="31"/>
      <c r="B193" s="32"/>
      <c r="C193" s="184" t="s">
        <v>335</v>
      </c>
      <c r="D193" s="184" t="s">
        <v>142</v>
      </c>
      <c r="E193" s="185" t="s">
        <v>336</v>
      </c>
      <c r="F193" s="186" t="s">
        <v>337</v>
      </c>
      <c r="G193" s="187" t="s">
        <v>161</v>
      </c>
      <c r="H193" s="188">
        <v>37.91</v>
      </c>
      <c r="I193" s="189"/>
      <c r="J193" s="190">
        <f t="shared" si="3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31"/>
        <v>0</v>
      </c>
      <c r="Q193" s="194">
        <v>0</v>
      </c>
      <c r="R193" s="194">
        <f t="shared" si="32"/>
        <v>0</v>
      </c>
      <c r="S193" s="194">
        <v>0</v>
      </c>
      <c r="T193" s="195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173</v>
      </c>
      <c r="AT193" s="196" t="s">
        <v>142</v>
      </c>
      <c r="AU193" s="196" t="s">
        <v>147</v>
      </c>
      <c r="AY193" s="14" t="s">
        <v>139</v>
      </c>
      <c r="BE193" s="197">
        <f t="shared" si="34"/>
        <v>0</v>
      </c>
      <c r="BF193" s="197">
        <f t="shared" si="35"/>
        <v>0</v>
      </c>
      <c r="BG193" s="197">
        <f t="shared" si="36"/>
        <v>0</v>
      </c>
      <c r="BH193" s="197">
        <f t="shared" si="37"/>
        <v>0</v>
      </c>
      <c r="BI193" s="197">
        <f t="shared" si="38"/>
        <v>0</v>
      </c>
      <c r="BJ193" s="14" t="s">
        <v>147</v>
      </c>
      <c r="BK193" s="197">
        <f t="shared" si="39"/>
        <v>0</v>
      </c>
      <c r="BL193" s="14" t="s">
        <v>173</v>
      </c>
      <c r="BM193" s="196" t="s">
        <v>338</v>
      </c>
    </row>
    <row r="194" spans="1:65" s="2" customFormat="1" ht="24.15" customHeight="1">
      <c r="A194" s="31"/>
      <c r="B194" s="32"/>
      <c r="C194" s="198" t="s">
        <v>243</v>
      </c>
      <c r="D194" s="198" t="s">
        <v>209</v>
      </c>
      <c r="E194" s="199" t="s">
        <v>339</v>
      </c>
      <c r="F194" s="200" t="s">
        <v>340</v>
      </c>
      <c r="G194" s="201" t="s">
        <v>161</v>
      </c>
      <c r="H194" s="202">
        <v>41.701</v>
      </c>
      <c r="I194" s="203"/>
      <c r="J194" s="204">
        <f t="shared" si="30"/>
        <v>0</v>
      </c>
      <c r="K194" s="205"/>
      <c r="L194" s="206"/>
      <c r="M194" s="207" t="s">
        <v>1</v>
      </c>
      <c r="N194" s="208" t="s">
        <v>44</v>
      </c>
      <c r="O194" s="68"/>
      <c r="P194" s="194">
        <f t="shared" si="31"/>
        <v>0</v>
      </c>
      <c r="Q194" s="194">
        <v>0</v>
      </c>
      <c r="R194" s="194">
        <f t="shared" si="32"/>
        <v>0</v>
      </c>
      <c r="S194" s="194">
        <v>0</v>
      </c>
      <c r="T194" s="195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200</v>
      </c>
      <c r="AT194" s="196" t="s">
        <v>209</v>
      </c>
      <c r="AU194" s="196" t="s">
        <v>147</v>
      </c>
      <c r="AY194" s="14" t="s">
        <v>139</v>
      </c>
      <c r="BE194" s="197">
        <f t="shared" si="34"/>
        <v>0</v>
      </c>
      <c r="BF194" s="197">
        <f t="shared" si="35"/>
        <v>0</v>
      </c>
      <c r="BG194" s="197">
        <f t="shared" si="36"/>
        <v>0</v>
      </c>
      <c r="BH194" s="197">
        <f t="shared" si="37"/>
        <v>0</v>
      </c>
      <c r="BI194" s="197">
        <f t="shared" si="38"/>
        <v>0</v>
      </c>
      <c r="BJ194" s="14" t="s">
        <v>147</v>
      </c>
      <c r="BK194" s="197">
        <f t="shared" si="39"/>
        <v>0</v>
      </c>
      <c r="BL194" s="14" t="s">
        <v>173</v>
      </c>
      <c r="BM194" s="196" t="s">
        <v>341</v>
      </c>
    </row>
    <row r="195" spans="1:65" s="2" customFormat="1" ht="33" customHeight="1">
      <c r="A195" s="31"/>
      <c r="B195" s="32"/>
      <c r="C195" s="184" t="s">
        <v>342</v>
      </c>
      <c r="D195" s="184" t="s">
        <v>142</v>
      </c>
      <c r="E195" s="185" t="s">
        <v>343</v>
      </c>
      <c r="F195" s="186" t="s">
        <v>344</v>
      </c>
      <c r="G195" s="187" t="s">
        <v>161</v>
      </c>
      <c r="H195" s="188">
        <v>426</v>
      </c>
      <c r="I195" s="189"/>
      <c r="J195" s="190">
        <f t="shared" si="3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31"/>
        <v>0</v>
      </c>
      <c r="Q195" s="194">
        <v>0.00125</v>
      </c>
      <c r="R195" s="194">
        <f t="shared" si="32"/>
        <v>0.5325</v>
      </c>
      <c r="S195" s="194">
        <v>0</v>
      </c>
      <c r="T195" s="195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173</v>
      </c>
      <c r="AT195" s="196" t="s">
        <v>142</v>
      </c>
      <c r="AU195" s="196" t="s">
        <v>147</v>
      </c>
      <c r="AY195" s="14" t="s">
        <v>139</v>
      </c>
      <c r="BE195" s="197">
        <f t="shared" si="34"/>
        <v>0</v>
      </c>
      <c r="BF195" s="197">
        <f t="shared" si="35"/>
        <v>0</v>
      </c>
      <c r="BG195" s="197">
        <f t="shared" si="36"/>
        <v>0</v>
      </c>
      <c r="BH195" s="197">
        <f t="shared" si="37"/>
        <v>0</v>
      </c>
      <c r="BI195" s="197">
        <f t="shared" si="38"/>
        <v>0</v>
      </c>
      <c r="BJ195" s="14" t="s">
        <v>147</v>
      </c>
      <c r="BK195" s="197">
        <f t="shared" si="39"/>
        <v>0</v>
      </c>
      <c r="BL195" s="14" t="s">
        <v>173</v>
      </c>
      <c r="BM195" s="196" t="s">
        <v>345</v>
      </c>
    </row>
    <row r="196" spans="1:65" s="2" customFormat="1" ht="24.15" customHeight="1">
      <c r="A196" s="31"/>
      <c r="B196" s="32"/>
      <c r="C196" s="198" t="s">
        <v>248</v>
      </c>
      <c r="D196" s="198" t="s">
        <v>209</v>
      </c>
      <c r="E196" s="199" t="s">
        <v>346</v>
      </c>
      <c r="F196" s="200" t="s">
        <v>347</v>
      </c>
      <c r="G196" s="201" t="s">
        <v>161</v>
      </c>
      <c r="H196" s="202">
        <v>426</v>
      </c>
      <c r="I196" s="203"/>
      <c r="J196" s="204">
        <f t="shared" si="30"/>
        <v>0</v>
      </c>
      <c r="K196" s="205"/>
      <c r="L196" s="206"/>
      <c r="M196" s="207" t="s">
        <v>1</v>
      </c>
      <c r="N196" s="208" t="s">
        <v>44</v>
      </c>
      <c r="O196" s="68"/>
      <c r="P196" s="194">
        <f t="shared" si="31"/>
        <v>0</v>
      </c>
      <c r="Q196" s="194">
        <v>0.008</v>
      </c>
      <c r="R196" s="194">
        <f t="shared" si="32"/>
        <v>3.408</v>
      </c>
      <c r="S196" s="194">
        <v>0</v>
      </c>
      <c r="T196" s="195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200</v>
      </c>
      <c r="AT196" s="196" t="s">
        <v>209</v>
      </c>
      <c r="AU196" s="196" t="s">
        <v>147</v>
      </c>
      <c r="AY196" s="14" t="s">
        <v>139</v>
      </c>
      <c r="BE196" s="197">
        <f t="shared" si="34"/>
        <v>0</v>
      </c>
      <c r="BF196" s="197">
        <f t="shared" si="35"/>
        <v>0</v>
      </c>
      <c r="BG196" s="197">
        <f t="shared" si="36"/>
        <v>0</v>
      </c>
      <c r="BH196" s="197">
        <f t="shared" si="37"/>
        <v>0</v>
      </c>
      <c r="BI196" s="197">
        <f t="shared" si="38"/>
        <v>0</v>
      </c>
      <c r="BJ196" s="14" t="s">
        <v>147</v>
      </c>
      <c r="BK196" s="197">
        <f t="shared" si="39"/>
        <v>0</v>
      </c>
      <c r="BL196" s="14" t="s">
        <v>173</v>
      </c>
      <c r="BM196" s="196" t="s">
        <v>348</v>
      </c>
    </row>
    <row r="197" spans="1:65" s="2" customFormat="1" ht="24.15" customHeight="1">
      <c r="A197" s="31"/>
      <c r="B197" s="32"/>
      <c r="C197" s="184" t="s">
        <v>349</v>
      </c>
      <c r="D197" s="184" t="s">
        <v>142</v>
      </c>
      <c r="E197" s="185" t="s">
        <v>350</v>
      </c>
      <c r="F197" s="186" t="s">
        <v>351</v>
      </c>
      <c r="G197" s="187" t="s">
        <v>305</v>
      </c>
      <c r="H197" s="209"/>
      <c r="I197" s="189"/>
      <c r="J197" s="190">
        <f t="shared" si="3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31"/>
        <v>0</v>
      </c>
      <c r="Q197" s="194">
        <v>0</v>
      </c>
      <c r="R197" s="194">
        <f t="shared" si="32"/>
        <v>0</v>
      </c>
      <c r="S197" s="194">
        <v>0</v>
      </c>
      <c r="T197" s="195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173</v>
      </c>
      <c r="AT197" s="196" t="s">
        <v>142</v>
      </c>
      <c r="AU197" s="196" t="s">
        <v>147</v>
      </c>
      <c r="AY197" s="14" t="s">
        <v>139</v>
      </c>
      <c r="BE197" s="197">
        <f t="shared" si="34"/>
        <v>0</v>
      </c>
      <c r="BF197" s="197">
        <f t="shared" si="35"/>
        <v>0</v>
      </c>
      <c r="BG197" s="197">
        <f t="shared" si="36"/>
        <v>0</v>
      </c>
      <c r="BH197" s="197">
        <f t="shared" si="37"/>
        <v>0</v>
      </c>
      <c r="BI197" s="197">
        <f t="shared" si="38"/>
        <v>0</v>
      </c>
      <c r="BJ197" s="14" t="s">
        <v>147</v>
      </c>
      <c r="BK197" s="197">
        <f t="shared" si="39"/>
        <v>0</v>
      </c>
      <c r="BL197" s="14" t="s">
        <v>173</v>
      </c>
      <c r="BM197" s="196" t="s">
        <v>352</v>
      </c>
    </row>
    <row r="198" spans="2:63" s="12" customFormat="1" ht="22.8" customHeight="1">
      <c r="B198" s="168"/>
      <c r="C198" s="169"/>
      <c r="D198" s="170" t="s">
        <v>77</v>
      </c>
      <c r="E198" s="182" t="s">
        <v>353</v>
      </c>
      <c r="F198" s="182" t="s">
        <v>354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SUM(P199:P212)</f>
        <v>0</v>
      </c>
      <c r="Q198" s="176"/>
      <c r="R198" s="177">
        <f>SUM(R199:R212)</f>
        <v>0</v>
      </c>
      <c r="S198" s="176"/>
      <c r="T198" s="178">
        <f>SUM(T199:T212)</f>
        <v>0</v>
      </c>
      <c r="AR198" s="179" t="s">
        <v>147</v>
      </c>
      <c r="AT198" s="180" t="s">
        <v>77</v>
      </c>
      <c r="AU198" s="180" t="s">
        <v>86</v>
      </c>
      <c r="AY198" s="179" t="s">
        <v>139</v>
      </c>
      <c r="BK198" s="181">
        <f>SUM(BK199:BK212)</f>
        <v>0</v>
      </c>
    </row>
    <row r="199" spans="1:65" s="2" customFormat="1" ht="24.15" customHeight="1">
      <c r="A199" s="31"/>
      <c r="B199" s="32"/>
      <c r="C199" s="184" t="s">
        <v>251</v>
      </c>
      <c r="D199" s="184" t="s">
        <v>142</v>
      </c>
      <c r="E199" s="185" t="s">
        <v>355</v>
      </c>
      <c r="F199" s="186" t="s">
        <v>356</v>
      </c>
      <c r="G199" s="187" t="s">
        <v>150</v>
      </c>
      <c r="H199" s="188">
        <v>34</v>
      </c>
      <c r="I199" s="189"/>
      <c r="J199" s="190">
        <f aca="true" t="shared" si="40" ref="J199:J212">ROUND(I199*H199,2)</f>
        <v>0</v>
      </c>
      <c r="K199" s="191"/>
      <c r="L199" s="36"/>
      <c r="M199" s="192" t="s">
        <v>1</v>
      </c>
      <c r="N199" s="193" t="s">
        <v>44</v>
      </c>
      <c r="O199" s="68"/>
      <c r="P199" s="194">
        <f aca="true" t="shared" si="41" ref="P199:P212">O199*H199</f>
        <v>0</v>
      </c>
      <c r="Q199" s="194">
        <v>0</v>
      </c>
      <c r="R199" s="194">
        <f aca="true" t="shared" si="42" ref="R199:R212">Q199*H199</f>
        <v>0</v>
      </c>
      <c r="S199" s="194">
        <v>0</v>
      </c>
      <c r="T199" s="195">
        <f aca="true" t="shared" si="43" ref="T199:T212"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173</v>
      </c>
      <c r="AT199" s="196" t="s">
        <v>142</v>
      </c>
      <c r="AU199" s="196" t="s">
        <v>147</v>
      </c>
      <c r="AY199" s="14" t="s">
        <v>139</v>
      </c>
      <c r="BE199" s="197">
        <f aca="true" t="shared" si="44" ref="BE199:BE212">IF(N199="základní",J199,0)</f>
        <v>0</v>
      </c>
      <c r="BF199" s="197">
        <f aca="true" t="shared" si="45" ref="BF199:BF212">IF(N199="snížená",J199,0)</f>
        <v>0</v>
      </c>
      <c r="BG199" s="197">
        <f aca="true" t="shared" si="46" ref="BG199:BG212">IF(N199="zákl. přenesená",J199,0)</f>
        <v>0</v>
      </c>
      <c r="BH199" s="197">
        <f aca="true" t="shared" si="47" ref="BH199:BH212">IF(N199="sníž. přenesená",J199,0)</f>
        <v>0</v>
      </c>
      <c r="BI199" s="197">
        <f aca="true" t="shared" si="48" ref="BI199:BI212">IF(N199="nulová",J199,0)</f>
        <v>0</v>
      </c>
      <c r="BJ199" s="14" t="s">
        <v>147</v>
      </c>
      <c r="BK199" s="197">
        <f aca="true" t="shared" si="49" ref="BK199:BK212">ROUND(I199*H199,2)</f>
        <v>0</v>
      </c>
      <c r="BL199" s="14" t="s">
        <v>173</v>
      </c>
      <c r="BM199" s="196" t="s">
        <v>357</v>
      </c>
    </row>
    <row r="200" spans="1:65" s="2" customFormat="1" ht="24.15" customHeight="1">
      <c r="A200" s="31"/>
      <c r="B200" s="32"/>
      <c r="C200" s="198" t="s">
        <v>358</v>
      </c>
      <c r="D200" s="198" t="s">
        <v>209</v>
      </c>
      <c r="E200" s="199" t="s">
        <v>359</v>
      </c>
      <c r="F200" s="200" t="s">
        <v>360</v>
      </c>
      <c r="G200" s="201" t="s">
        <v>150</v>
      </c>
      <c r="H200" s="202">
        <v>8</v>
      </c>
      <c r="I200" s="203"/>
      <c r="J200" s="204">
        <f t="shared" si="40"/>
        <v>0</v>
      </c>
      <c r="K200" s="205"/>
      <c r="L200" s="206"/>
      <c r="M200" s="207" t="s">
        <v>1</v>
      </c>
      <c r="N200" s="208" t="s">
        <v>44</v>
      </c>
      <c r="O200" s="68"/>
      <c r="P200" s="194">
        <f t="shared" si="41"/>
        <v>0</v>
      </c>
      <c r="Q200" s="194">
        <v>0</v>
      </c>
      <c r="R200" s="194">
        <f t="shared" si="42"/>
        <v>0</v>
      </c>
      <c r="S200" s="194">
        <v>0</v>
      </c>
      <c r="T200" s="195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200</v>
      </c>
      <c r="AT200" s="196" t="s">
        <v>209</v>
      </c>
      <c r="AU200" s="196" t="s">
        <v>147</v>
      </c>
      <c r="AY200" s="14" t="s">
        <v>139</v>
      </c>
      <c r="BE200" s="197">
        <f t="shared" si="44"/>
        <v>0</v>
      </c>
      <c r="BF200" s="197">
        <f t="shared" si="45"/>
        <v>0</v>
      </c>
      <c r="BG200" s="197">
        <f t="shared" si="46"/>
        <v>0</v>
      </c>
      <c r="BH200" s="197">
        <f t="shared" si="47"/>
        <v>0</v>
      </c>
      <c r="BI200" s="197">
        <f t="shared" si="48"/>
        <v>0</v>
      </c>
      <c r="BJ200" s="14" t="s">
        <v>147</v>
      </c>
      <c r="BK200" s="197">
        <f t="shared" si="49"/>
        <v>0</v>
      </c>
      <c r="BL200" s="14" t="s">
        <v>173</v>
      </c>
      <c r="BM200" s="196" t="s">
        <v>361</v>
      </c>
    </row>
    <row r="201" spans="1:65" s="2" customFormat="1" ht="24.15" customHeight="1">
      <c r="A201" s="31"/>
      <c r="B201" s="32"/>
      <c r="C201" s="198" t="s">
        <v>255</v>
      </c>
      <c r="D201" s="198" t="s">
        <v>209</v>
      </c>
      <c r="E201" s="199" t="s">
        <v>362</v>
      </c>
      <c r="F201" s="200" t="s">
        <v>363</v>
      </c>
      <c r="G201" s="201" t="s">
        <v>150</v>
      </c>
      <c r="H201" s="202">
        <v>7</v>
      </c>
      <c r="I201" s="203"/>
      <c r="J201" s="204">
        <f t="shared" si="40"/>
        <v>0</v>
      </c>
      <c r="K201" s="205"/>
      <c r="L201" s="206"/>
      <c r="M201" s="207" t="s">
        <v>1</v>
      </c>
      <c r="N201" s="208" t="s">
        <v>44</v>
      </c>
      <c r="O201" s="68"/>
      <c r="P201" s="194">
        <f t="shared" si="41"/>
        <v>0</v>
      </c>
      <c r="Q201" s="194">
        <v>0</v>
      </c>
      <c r="R201" s="194">
        <f t="shared" si="42"/>
        <v>0</v>
      </c>
      <c r="S201" s="194">
        <v>0</v>
      </c>
      <c r="T201" s="195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200</v>
      </c>
      <c r="AT201" s="196" t="s">
        <v>209</v>
      </c>
      <c r="AU201" s="196" t="s">
        <v>147</v>
      </c>
      <c r="AY201" s="14" t="s">
        <v>139</v>
      </c>
      <c r="BE201" s="197">
        <f t="shared" si="44"/>
        <v>0</v>
      </c>
      <c r="BF201" s="197">
        <f t="shared" si="45"/>
        <v>0</v>
      </c>
      <c r="BG201" s="197">
        <f t="shared" si="46"/>
        <v>0</v>
      </c>
      <c r="BH201" s="197">
        <f t="shared" si="47"/>
        <v>0</v>
      </c>
      <c r="BI201" s="197">
        <f t="shared" si="48"/>
        <v>0</v>
      </c>
      <c r="BJ201" s="14" t="s">
        <v>147</v>
      </c>
      <c r="BK201" s="197">
        <f t="shared" si="49"/>
        <v>0</v>
      </c>
      <c r="BL201" s="14" t="s">
        <v>173</v>
      </c>
      <c r="BM201" s="196" t="s">
        <v>364</v>
      </c>
    </row>
    <row r="202" spans="1:65" s="2" customFormat="1" ht="24.15" customHeight="1">
      <c r="A202" s="31"/>
      <c r="B202" s="32"/>
      <c r="C202" s="198" t="s">
        <v>365</v>
      </c>
      <c r="D202" s="198" t="s">
        <v>209</v>
      </c>
      <c r="E202" s="199" t="s">
        <v>366</v>
      </c>
      <c r="F202" s="200" t="s">
        <v>367</v>
      </c>
      <c r="G202" s="201" t="s">
        <v>150</v>
      </c>
      <c r="H202" s="202">
        <v>17</v>
      </c>
      <c r="I202" s="203"/>
      <c r="J202" s="204">
        <f t="shared" si="40"/>
        <v>0</v>
      </c>
      <c r="K202" s="205"/>
      <c r="L202" s="206"/>
      <c r="M202" s="207" t="s">
        <v>1</v>
      </c>
      <c r="N202" s="208" t="s">
        <v>44</v>
      </c>
      <c r="O202" s="68"/>
      <c r="P202" s="194">
        <f t="shared" si="41"/>
        <v>0</v>
      </c>
      <c r="Q202" s="194">
        <v>0</v>
      </c>
      <c r="R202" s="194">
        <f t="shared" si="42"/>
        <v>0</v>
      </c>
      <c r="S202" s="194">
        <v>0</v>
      </c>
      <c r="T202" s="195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200</v>
      </c>
      <c r="AT202" s="196" t="s">
        <v>209</v>
      </c>
      <c r="AU202" s="196" t="s">
        <v>147</v>
      </c>
      <c r="AY202" s="14" t="s">
        <v>139</v>
      </c>
      <c r="BE202" s="197">
        <f t="shared" si="44"/>
        <v>0</v>
      </c>
      <c r="BF202" s="197">
        <f t="shared" si="45"/>
        <v>0</v>
      </c>
      <c r="BG202" s="197">
        <f t="shared" si="46"/>
        <v>0</v>
      </c>
      <c r="BH202" s="197">
        <f t="shared" si="47"/>
        <v>0</v>
      </c>
      <c r="BI202" s="197">
        <f t="shared" si="48"/>
        <v>0</v>
      </c>
      <c r="BJ202" s="14" t="s">
        <v>147</v>
      </c>
      <c r="BK202" s="197">
        <f t="shared" si="49"/>
        <v>0</v>
      </c>
      <c r="BL202" s="14" t="s">
        <v>173</v>
      </c>
      <c r="BM202" s="196" t="s">
        <v>368</v>
      </c>
    </row>
    <row r="203" spans="1:65" s="2" customFormat="1" ht="24.15" customHeight="1">
      <c r="A203" s="31"/>
      <c r="B203" s="32"/>
      <c r="C203" s="198" t="s">
        <v>369</v>
      </c>
      <c r="D203" s="198" t="s">
        <v>209</v>
      </c>
      <c r="E203" s="199" t="s">
        <v>370</v>
      </c>
      <c r="F203" s="200" t="s">
        <v>371</v>
      </c>
      <c r="G203" s="201" t="s">
        <v>150</v>
      </c>
      <c r="H203" s="202">
        <v>2</v>
      </c>
      <c r="I203" s="203"/>
      <c r="J203" s="204">
        <f t="shared" si="40"/>
        <v>0</v>
      </c>
      <c r="K203" s="205"/>
      <c r="L203" s="206"/>
      <c r="M203" s="207" t="s">
        <v>1</v>
      </c>
      <c r="N203" s="208" t="s">
        <v>44</v>
      </c>
      <c r="O203" s="68"/>
      <c r="P203" s="194">
        <f t="shared" si="41"/>
        <v>0</v>
      </c>
      <c r="Q203" s="194">
        <v>0</v>
      </c>
      <c r="R203" s="194">
        <f t="shared" si="42"/>
        <v>0</v>
      </c>
      <c r="S203" s="194">
        <v>0</v>
      </c>
      <c r="T203" s="195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200</v>
      </c>
      <c r="AT203" s="196" t="s">
        <v>209</v>
      </c>
      <c r="AU203" s="196" t="s">
        <v>147</v>
      </c>
      <c r="AY203" s="14" t="s">
        <v>139</v>
      </c>
      <c r="BE203" s="197">
        <f t="shared" si="44"/>
        <v>0</v>
      </c>
      <c r="BF203" s="197">
        <f t="shared" si="45"/>
        <v>0</v>
      </c>
      <c r="BG203" s="197">
        <f t="shared" si="46"/>
        <v>0</v>
      </c>
      <c r="BH203" s="197">
        <f t="shared" si="47"/>
        <v>0</v>
      </c>
      <c r="BI203" s="197">
        <f t="shared" si="48"/>
        <v>0</v>
      </c>
      <c r="BJ203" s="14" t="s">
        <v>147</v>
      </c>
      <c r="BK203" s="197">
        <f t="shared" si="49"/>
        <v>0</v>
      </c>
      <c r="BL203" s="14" t="s">
        <v>173</v>
      </c>
      <c r="BM203" s="196" t="s">
        <v>372</v>
      </c>
    </row>
    <row r="204" spans="1:65" s="2" customFormat="1" ht="21.75" customHeight="1">
      <c r="A204" s="31"/>
      <c r="B204" s="32"/>
      <c r="C204" s="198" t="s">
        <v>373</v>
      </c>
      <c r="D204" s="198" t="s">
        <v>209</v>
      </c>
      <c r="E204" s="199" t="s">
        <v>374</v>
      </c>
      <c r="F204" s="200" t="s">
        <v>375</v>
      </c>
      <c r="G204" s="201" t="s">
        <v>150</v>
      </c>
      <c r="H204" s="202">
        <v>34</v>
      </c>
      <c r="I204" s="203"/>
      <c r="J204" s="204">
        <f t="shared" si="40"/>
        <v>0</v>
      </c>
      <c r="K204" s="205"/>
      <c r="L204" s="206"/>
      <c r="M204" s="207" t="s">
        <v>1</v>
      </c>
      <c r="N204" s="208" t="s">
        <v>44</v>
      </c>
      <c r="O204" s="68"/>
      <c r="P204" s="194">
        <f t="shared" si="41"/>
        <v>0</v>
      </c>
      <c r="Q204" s="194">
        <v>0</v>
      </c>
      <c r="R204" s="194">
        <f t="shared" si="42"/>
        <v>0</v>
      </c>
      <c r="S204" s="194">
        <v>0</v>
      </c>
      <c r="T204" s="195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200</v>
      </c>
      <c r="AT204" s="196" t="s">
        <v>209</v>
      </c>
      <c r="AU204" s="196" t="s">
        <v>147</v>
      </c>
      <c r="AY204" s="14" t="s">
        <v>139</v>
      </c>
      <c r="BE204" s="197">
        <f t="shared" si="44"/>
        <v>0</v>
      </c>
      <c r="BF204" s="197">
        <f t="shared" si="45"/>
        <v>0</v>
      </c>
      <c r="BG204" s="197">
        <f t="shared" si="46"/>
        <v>0</v>
      </c>
      <c r="BH204" s="197">
        <f t="shared" si="47"/>
        <v>0</v>
      </c>
      <c r="BI204" s="197">
        <f t="shared" si="48"/>
        <v>0</v>
      </c>
      <c r="BJ204" s="14" t="s">
        <v>147</v>
      </c>
      <c r="BK204" s="197">
        <f t="shared" si="49"/>
        <v>0</v>
      </c>
      <c r="BL204" s="14" t="s">
        <v>173</v>
      </c>
      <c r="BM204" s="196" t="s">
        <v>376</v>
      </c>
    </row>
    <row r="205" spans="1:65" s="2" customFormat="1" ht="24.15" customHeight="1">
      <c r="A205" s="31"/>
      <c r="B205" s="32"/>
      <c r="C205" s="184" t="s">
        <v>262</v>
      </c>
      <c r="D205" s="184" t="s">
        <v>142</v>
      </c>
      <c r="E205" s="185" t="s">
        <v>377</v>
      </c>
      <c r="F205" s="186" t="s">
        <v>378</v>
      </c>
      <c r="G205" s="187" t="s">
        <v>150</v>
      </c>
      <c r="H205" s="188">
        <v>5</v>
      </c>
      <c r="I205" s="189"/>
      <c r="J205" s="190">
        <f t="shared" si="40"/>
        <v>0</v>
      </c>
      <c r="K205" s="191"/>
      <c r="L205" s="36"/>
      <c r="M205" s="192" t="s">
        <v>1</v>
      </c>
      <c r="N205" s="193" t="s">
        <v>44</v>
      </c>
      <c r="O205" s="68"/>
      <c r="P205" s="194">
        <f t="shared" si="41"/>
        <v>0</v>
      </c>
      <c r="Q205" s="194">
        <v>0</v>
      </c>
      <c r="R205" s="194">
        <f t="shared" si="42"/>
        <v>0</v>
      </c>
      <c r="S205" s="194">
        <v>0</v>
      </c>
      <c r="T205" s="195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173</v>
      </c>
      <c r="AT205" s="196" t="s">
        <v>142</v>
      </c>
      <c r="AU205" s="196" t="s">
        <v>147</v>
      </c>
      <c r="AY205" s="14" t="s">
        <v>139</v>
      </c>
      <c r="BE205" s="197">
        <f t="shared" si="44"/>
        <v>0</v>
      </c>
      <c r="BF205" s="197">
        <f t="shared" si="45"/>
        <v>0</v>
      </c>
      <c r="BG205" s="197">
        <f t="shared" si="46"/>
        <v>0</v>
      </c>
      <c r="BH205" s="197">
        <f t="shared" si="47"/>
        <v>0</v>
      </c>
      <c r="BI205" s="197">
        <f t="shared" si="48"/>
        <v>0</v>
      </c>
      <c r="BJ205" s="14" t="s">
        <v>147</v>
      </c>
      <c r="BK205" s="197">
        <f t="shared" si="49"/>
        <v>0</v>
      </c>
      <c r="BL205" s="14" t="s">
        <v>173</v>
      </c>
      <c r="BM205" s="196" t="s">
        <v>379</v>
      </c>
    </row>
    <row r="206" spans="1:65" s="2" customFormat="1" ht="21.75" customHeight="1">
      <c r="A206" s="31"/>
      <c r="B206" s="32"/>
      <c r="C206" s="198" t="s">
        <v>380</v>
      </c>
      <c r="D206" s="198" t="s">
        <v>209</v>
      </c>
      <c r="E206" s="199" t="s">
        <v>381</v>
      </c>
      <c r="F206" s="200" t="s">
        <v>382</v>
      </c>
      <c r="G206" s="201" t="s">
        <v>150</v>
      </c>
      <c r="H206" s="202">
        <v>3</v>
      </c>
      <c r="I206" s="203"/>
      <c r="J206" s="204">
        <f t="shared" si="40"/>
        <v>0</v>
      </c>
      <c r="K206" s="205"/>
      <c r="L206" s="206"/>
      <c r="M206" s="207" t="s">
        <v>1</v>
      </c>
      <c r="N206" s="208" t="s">
        <v>44</v>
      </c>
      <c r="O206" s="68"/>
      <c r="P206" s="194">
        <f t="shared" si="41"/>
        <v>0</v>
      </c>
      <c r="Q206" s="194">
        <v>0</v>
      </c>
      <c r="R206" s="194">
        <f t="shared" si="42"/>
        <v>0</v>
      </c>
      <c r="S206" s="194">
        <v>0</v>
      </c>
      <c r="T206" s="195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200</v>
      </c>
      <c r="AT206" s="196" t="s">
        <v>209</v>
      </c>
      <c r="AU206" s="196" t="s">
        <v>147</v>
      </c>
      <c r="AY206" s="14" t="s">
        <v>139</v>
      </c>
      <c r="BE206" s="197">
        <f t="shared" si="44"/>
        <v>0</v>
      </c>
      <c r="BF206" s="197">
        <f t="shared" si="45"/>
        <v>0</v>
      </c>
      <c r="BG206" s="197">
        <f t="shared" si="46"/>
        <v>0</v>
      </c>
      <c r="BH206" s="197">
        <f t="shared" si="47"/>
        <v>0</v>
      </c>
      <c r="BI206" s="197">
        <f t="shared" si="48"/>
        <v>0</v>
      </c>
      <c r="BJ206" s="14" t="s">
        <v>147</v>
      </c>
      <c r="BK206" s="197">
        <f t="shared" si="49"/>
        <v>0</v>
      </c>
      <c r="BL206" s="14" t="s">
        <v>173</v>
      </c>
      <c r="BM206" s="196" t="s">
        <v>383</v>
      </c>
    </row>
    <row r="207" spans="1:65" s="2" customFormat="1" ht="21.75" customHeight="1">
      <c r="A207" s="31"/>
      <c r="B207" s="32"/>
      <c r="C207" s="198" t="s">
        <v>265</v>
      </c>
      <c r="D207" s="198" t="s">
        <v>209</v>
      </c>
      <c r="E207" s="199" t="s">
        <v>384</v>
      </c>
      <c r="F207" s="200" t="s">
        <v>385</v>
      </c>
      <c r="G207" s="201" t="s">
        <v>150</v>
      </c>
      <c r="H207" s="202">
        <v>2</v>
      </c>
      <c r="I207" s="203"/>
      <c r="J207" s="204">
        <f t="shared" si="40"/>
        <v>0</v>
      </c>
      <c r="K207" s="205"/>
      <c r="L207" s="206"/>
      <c r="M207" s="207" t="s">
        <v>1</v>
      </c>
      <c r="N207" s="208" t="s">
        <v>44</v>
      </c>
      <c r="O207" s="68"/>
      <c r="P207" s="194">
        <f t="shared" si="41"/>
        <v>0</v>
      </c>
      <c r="Q207" s="194">
        <v>0</v>
      </c>
      <c r="R207" s="194">
        <f t="shared" si="42"/>
        <v>0</v>
      </c>
      <c r="S207" s="194">
        <v>0</v>
      </c>
      <c r="T207" s="195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200</v>
      </c>
      <c r="AT207" s="196" t="s">
        <v>209</v>
      </c>
      <c r="AU207" s="196" t="s">
        <v>147</v>
      </c>
      <c r="AY207" s="14" t="s">
        <v>139</v>
      </c>
      <c r="BE207" s="197">
        <f t="shared" si="44"/>
        <v>0</v>
      </c>
      <c r="BF207" s="197">
        <f t="shared" si="45"/>
        <v>0</v>
      </c>
      <c r="BG207" s="197">
        <f t="shared" si="46"/>
        <v>0</v>
      </c>
      <c r="BH207" s="197">
        <f t="shared" si="47"/>
        <v>0</v>
      </c>
      <c r="BI207" s="197">
        <f t="shared" si="48"/>
        <v>0</v>
      </c>
      <c r="BJ207" s="14" t="s">
        <v>147</v>
      </c>
      <c r="BK207" s="197">
        <f t="shared" si="49"/>
        <v>0</v>
      </c>
      <c r="BL207" s="14" t="s">
        <v>173</v>
      </c>
      <c r="BM207" s="196" t="s">
        <v>386</v>
      </c>
    </row>
    <row r="208" spans="1:65" s="2" customFormat="1" ht="21.75" customHeight="1">
      <c r="A208" s="31"/>
      <c r="B208" s="32"/>
      <c r="C208" s="198" t="s">
        <v>387</v>
      </c>
      <c r="D208" s="198" t="s">
        <v>209</v>
      </c>
      <c r="E208" s="199" t="s">
        <v>388</v>
      </c>
      <c r="F208" s="200" t="s">
        <v>389</v>
      </c>
      <c r="G208" s="201" t="s">
        <v>150</v>
      </c>
      <c r="H208" s="202">
        <v>5</v>
      </c>
      <c r="I208" s="203"/>
      <c r="J208" s="204">
        <f t="shared" si="40"/>
        <v>0</v>
      </c>
      <c r="K208" s="205"/>
      <c r="L208" s="206"/>
      <c r="M208" s="207" t="s">
        <v>1</v>
      </c>
      <c r="N208" s="208" t="s">
        <v>44</v>
      </c>
      <c r="O208" s="68"/>
      <c r="P208" s="194">
        <f t="shared" si="41"/>
        <v>0</v>
      </c>
      <c r="Q208" s="194">
        <v>0</v>
      </c>
      <c r="R208" s="194">
        <f t="shared" si="42"/>
        <v>0</v>
      </c>
      <c r="S208" s="194">
        <v>0</v>
      </c>
      <c r="T208" s="195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200</v>
      </c>
      <c r="AT208" s="196" t="s">
        <v>209</v>
      </c>
      <c r="AU208" s="196" t="s">
        <v>147</v>
      </c>
      <c r="AY208" s="14" t="s">
        <v>139</v>
      </c>
      <c r="BE208" s="197">
        <f t="shared" si="44"/>
        <v>0</v>
      </c>
      <c r="BF208" s="197">
        <f t="shared" si="45"/>
        <v>0</v>
      </c>
      <c r="BG208" s="197">
        <f t="shared" si="46"/>
        <v>0</v>
      </c>
      <c r="BH208" s="197">
        <f t="shared" si="47"/>
        <v>0</v>
      </c>
      <c r="BI208" s="197">
        <f t="shared" si="48"/>
        <v>0</v>
      </c>
      <c r="BJ208" s="14" t="s">
        <v>147</v>
      </c>
      <c r="BK208" s="197">
        <f t="shared" si="49"/>
        <v>0</v>
      </c>
      <c r="BL208" s="14" t="s">
        <v>173</v>
      </c>
      <c r="BM208" s="196" t="s">
        <v>390</v>
      </c>
    </row>
    <row r="209" spans="1:65" s="2" customFormat="1" ht="24.15" customHeight="1">
      <c r="A209" s="31"/>
      <c r="B209" s="32"/>
      <c r="C209" s="184" t="s">
        <v>269</v>
      </c>
      <c r="D209" s="184" t="s">
        <v>142</v>
      </c>
      <c r="E209" s="185" t="s">
        <v>391</v>
      </c>
      <c r="F209" s="186" t="s">
        <v>392</v>
      </c>
      <c r="G209" s="187" t="s">
        <v>150</v>
      </c>
      <c r="H209" s="188">
        <v>5</v>
      </c>
      <c r="I209" s="189"/>
      <c r="J209" s="190">
        <f t="shared" si="40"/>
        <v>0</v>
      </c>
      <c r="K209" s="191"/>
      <c r="L209" s="36"/>
      <c r="M209" s="192" t="s">
        <v>1</v>
      </c>
      <c r="N209" s="193" t="s">
        <v>44</v>
      </c>
      <c r="O209" s="68"/>
      <c r="P209" s="194">
        <f t="shared" si="41"/>
        <v>0</v>
      </c>
      <c r="Q209" s="194">
        <v>0</v>
      </c>
      <c r="R209" s="194">
        <f t="shared" si="42"/>
        <v>0</v>
      </c>
      <c r="S209" s="194">
        <v>0</v>
      </c>
      <c r="T209" s="195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173</v>
      </c>
      <c r="AT209" s="196" t="s">
        <v>142</v>
      </c>
      <c r="AU209" s="196" t="s">
        <v>147</v>
      </c>
      <c r="AY209" s="14" t="s">
        <v>139</v>
      </c>
      <c r="BE209" s="197">
        <f t="shared" si="44"/>
        <v>0</v>
      </c>
      <c r="BF209" s="197">
        <f t="shared" si="45"/>
        <v>0</v>
      </c>
      <c r="BG209" s="197">
        <f t="shared" si="46"/>
        <v>0</v>
      </c>
      <c r="BH209" s="197">
        <f t="shared" si="47"/>
        <v>0</v>
      </c>
      <c r="BI209" s="197">
        <f t="shared" si="48"/>
        <v>0</v>
      </c>
      <c r="BJ209" s="14" t="s">
        <v>147</v>
      </c>
      <c r="BK209" s="197">
        <f t="shared" si="49"/>
        <v>0</v>
      </c>
      <c r="BL209" s="14" t="s">
        <v>173</v>
      </c>
      <c r="BM209" s="196" t="s">
        <v>393</v>
      </c>
    </row>
    <row r="210" spans="1:65" s="2" customFormat="1" ht="21.75" customHeight="1">
      <c r="A210" s="31"/>
      <c r="B210" s="32"/>
      <c r="C210" s="198" t="s">
        <v>394</v>
      </c>
      <c r="D210" s="198" t="s">
        <v>209</v>
      </c>
      <c r="E210" s="199" t="s">
        <v>395</v>
      </c>
      <c r="F210" s="200" t="s">
        <v>396</v>
      </c>
      <c r="G210" s="201" t="s">
        <v>150</v>
      </c>
      <c r="H210" s="202">
        <v>3</v>
      </c>
      <c r="I210" s="203"/>
      <c r="J210" s="204">
        <f t="shared" si="40"/>
        <v>0</v>
      </c>
      <c r="K210" s="205"/>
      <c r="L210" s="206"/>
      <c r="M210" s="207" t="s">
        <v>1</v>
      </c>
      <c r="N210" s="208" t="s">
        <v>44</v>
      </c>
      <c r="O210" s="68"/>
      <c r="P210" s="194">
        <f t="shared" si="41"/>
        <v>0</v>
      </c>
      <c r="Q210" s="194">
        <v>0</v>
      </c>
      <c r="R210" s="194">
        <f t="shared" si="42"/>
        <v>0</v>
      </c>
      <c r="S210" s="194">
        <v>0</v>
      </c>
      <c r="T210" s="195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200</v>
      </c>
      <c r="AT210" s="196" t="s">
        <v>209</v>
      </c>
      <c r="AU210" s="196" t="s">
        <v>147</v>
      </c>
      <c r="AY210" s="14" t="s">
        <v>139</v>
      </c>
      <c r="BE210" s="197">
        <f t="shared" si="44"/>
        <v>0</v>
      </c>
      <c r="BF210" s="197">
        <f t="shared" si="45"/>
        <v>0</v>
      </c>
      <c r="BG210" s="197">
        <f t="shared" si="46"/>
        <v>0</v>
      </c>
      <c r="BH210" s="197">
        <f t="shared" si="47"/>
        <v>0</v>
      </c>
      <c r="BI210" s="197">
        <f t="shared" si="48"/>
        <v>0</v>
      </c>
      <c r="BJ210" s="14" t="s">
        <v>147</v>
      </c>
      <c r="BK210" s="197">
        <f t="shared" si="49"/>
        <v>0</v>
      </c>
      <c r="BL210" s="14" t="s">
        <v>173</v>
      </c>
      <c r="BM210" s="196" t="s">
        <v>397</v>
      </c>
    </row>
    <row r="211" spans="1:65" s="2" customFormat="1" ht="21.75" customHeight="1">
      <c r="A211" s="31"/>
      <c r="B211" s="32"/>
      <c r="C211" s="198" t="s">
        <v>274</v>
      </c>
      <c r="D211" s="198" t="s">
        <v>209</v>
      </c>
      <c r="E211" s="199" t="s">
        <v>398</v>
      </c>
      <c r="F211" s="200" t="s">
        <v>399</v>
      </c>
      <c r="G211" s="201" t="s">
        <v>150</v>
      </c>
      <c r="H211" s="202">
        <v>2</v>
      </c>
      <c r="I211" s="203"/>
      <c r="J211" s="204">
        <f t="shared" si="40"/>
        <v>0</v>
      </c>
      <c r="K211" s="205"/>
      <c r="L211" s="206"/>
      <c r="M211" s="207" t="s">
        <v>1</v>
      </c>
      <c r="N211" s="208" t="s">
        <v>44</v>
      </c>
      <c r="O211" s="68"/>
      <c r="P211" s="194">
        <f t="shared" si="41"/>
        <v>0</v>
      </c>
      <c r="Q211" s="194">
        <v>0</v>
      </c>
      <c r="R211" s="194">
        <f t="shared" si="42"/>
        <v>0</v>
      </c>
      <c r="S211" s="194">
        <v>0</v>
      </c>
      <c r="T211" s="195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200</v>
      </c>
      <c r="AT211" s="196" t="s">
        <v>209</v>
      </c>
      <c r="AU211" s="196" t="s">
        <v>147</v>
      </c>
      <c r="AY211" s="14" t="s">
        <v>139</v>
      </c>
      <c r="BE211" s="197">
        <f t="shared" si="44"/>
        <v>0</v>
      </c>
      <c r="BF211" s="197">
        <f t="shared" si="45"/>
        <v>0</v>
      </c>
      <c r="BG211" s="197">
        <f t="shared" si="46"/>
        <v>0</v>
      </c>
      <c r="BH211" s="197">
        <f t="shared" si="47"/>
        <v>0</v>
      </c>
      <c r="BI211" s="197">
        <f t="shared" si="48"/>
        <v>0</v>
      </c>
      <c r="BJ211" s="14" t="s">
        <v>147</v>
      </c>
      <c r="BK211" s="197">
        <f t="shared" si="49"/>
        <v>0</v>
      </c>
      <c r="BL211" s="14" t="s">
        <v>173</v>
      </c>
      <c r="BM211" s="196" t="s">
        <v>400</v>
      </c>
    </row>
    <row r="212" spans="1:65" s="2" customFormat="1" ht="24.15" customHeight="1">
      <c r="A212" s="31"/>
      <c r="B212" s="32"/>
      <c r="C212" s="184" t="s">
        <v>401</v>
      </c>
      <c r="D212" s="184" t="s">
        <v>142</v>
      </c>
      <c r="E212" s="185" t="s">
        <v>402</v>
      </c>
      <c r="F212" s="186" t="s">
        <v>403</v>
      </c>
      <c r="G212" s="187" t="s">
        <v>305</v>
      </c>
      <c r="H212" s="209"/>
      <c r="I212" s="189"/>
      <c r="J212" s="190">
        <f t="shared" si="40"/>
        <v>0</v>
      </c>
      <c r="K212" s="191"/>
      <c r="L212" s="36"/>
      <c r="M212" s="192" t="s">
        <v>1</v>
      </c>
      <c r="N212" s="193" t="s">
        <v>44</v>
      </c>
      <c r="O212" s="68"/>
      <c r="P212" s="194">
        <f t="shared" si="41"/>
        <v>0</v>
      </c>
      <c r="Q212" s="194">
        <v>0</v>
      </c>
      <c r="R212" s="194">
        <f t="shared" si="42"/>
        <v>0</v>
      </c>
      <c r="S212" s="194">
        <v>0</v>
      </c>
      <c r="T212" s="195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173</v>
      </c>
      <c r="AT212" s="196" t="s">
        <v>142</v>
      </c>
      <c r="AU212" s="196" t="s">
        <v>147</v>
      </c>
      <c r="AY212" s="14" t="s">
        <v>139</v>
      </c>
      <c r="BE212" s="197">
        <f t="shared" si="44"/>
        <v>0</v>
      </c>
      <c r="BF212" s="197">
        <f t="shared" si="45"/>
        <v>0</v>
      </c>
      <c r="BG212" s="197">
        <f t="shared" si="46"/>
        <v>0</v>
      </c>
      <c r="BH212" s="197">
        <f t="shared" si="47"/>
        <v>0</v>
      </c>
      <c r="BI212" s="197">
        <f t="shared" si="48"/>
        <v>0</v>
      </c>
      <c r="BJ212" s="14" t="s">
        <v>147</v>
      </c>
      <c r="BK212" s="197">
        <f t="shared" si="49"/>
        <v>0</v>
      </c>
      <c r="BL212" s="14" t="s">
        <v>173</v>
      </c>
      <c r="BM212" s="196" t="s">
        <v>404</v>
      </c>
    </row>
    <row r="213" spans="2:63" s="12" customFormat="1" ht="22.8" customHeight="1">
      <c r="B213" s="168"/>
      <c r="C213" s="169"/>
      <c r="D213" s="170" t="s">
        <v>77</v>
      </c>
      <c r="E213" s="182" t="s">
        <v>405</v>
      </c>
      <c r="F213" s="182" t="s">
        <v>406</v>
      </c>
      <c r="G213" s="169"/>
      <c r="H213" s="169"/>
      <c r="I213" s="172"/>
      <c r="J213" s="183">
        <f>BK213</f>
        <v>0</v>
      </c>
      <c r="K213" s="169"/>
      <c r="L213" s="174"/>
      <c r="M213" s="175"/>
      <c r="N213" s="176"/>
      <c r="O213" s="176"/>
      <c r="P213" s="177">
        <f>SUM(P214:P220)</f>
        <v>0</v>
      </c>
      <c r="Q213" s="176"/>
      <c r="R213" s="177">
        <f>SUM(R214:R220)</f>
        <v>0.612717</v>
      </c>
      <c r="S213" s="176"/>
      <c r="T213" s="178">
        <f>SUM(T214:T220)</f>
        <v>1.4970599999999998</v>
      </c>
      <c r="AR213" s="179" t="s">
        <v>147</v>
      </c>
      <c r="AT213" s="180" t="s">
        <v>77</v>
      </c>
      <c r="AU213" s="180" t="s">
        <v>86</v>
      </c>
      <c r="AY213" s="179" t="s">
        <v>139</v>
      </c>
      <c r="BK213" s="181">
        <f>SUM(BK214:BK220)</f>
        <v>0</v>
      </c>
    </row>
    <row r="214" spans="1:65" s="2" customFormat="1" ht="24.15" customHeight="1">
      <c r="A214" s="31"/>
      <c r="B214" s="32"/>
      <c r="C214" s="184" t="s">
        <v>278</v>
      </c>
      <c r="D214" s="184" t="s">
        <v>142</v>
      </c>
      <c r="E214" s="185" t="s">
        <v>407</v>
      </c>
      <c r="F214" s="186" t="s">
        <v>408</v>
      </c>
      <c r="G214" s="187" t="s">
        <v>247</v>
      </c>
      <c r="H214" s="188">
        <v>42</v>
      </c>
      <c r="I214" s="189"/>
      <c r="J214" s="190">
        <f aca="true" t="shared" si="50" ref="J214:J220">ROUND(I214*H214,2)</f>
        <v>0</v>
      </c>
      <c r="K214" s="191"/>
      <c r="L214" s="36"/>
      <c r="M214" s="192" t="s">
        <v>1</v>
      </c>
      <c r="N214" s="193" t="s">
        <v>44</v>
      </c>
      <c r="O214" s="68"/>
      <c r="P214" s="194">
        <f aca="true" t="shared" si="51" ref="P214:P220">O214*H214</f>
        <v>0</v>
      </c>
      <c r="Q214" s="194">
        <v>0.000428</v>
      </c>
      <c r="R214" s="194">
        <f aca="true" t="shared" si="52" ref="R214:R220">Q214*H214</f>
        <v>0.017976</v>
      </c>
      <c r="S214" s="194">
        <v>0</v>
      </c>
      <c r="T214" s="195">
        <f aca="true" t="shared" si="53" ref="T214:T220"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173</v>
      </c>
      <c r="AT214" s="196" t="s">
        <v>142</v>
      </c>
      <c r="AU214" s="196" t="s">
        <v>147</v>
      </c>
      <c r="AY214" s="14" t="s">
        <v>139</v>
      </c>
      <c r="BE214" s="197">
        <f aca="true" t="shared" si="54" ref="BE214:BE220">IF(N214="základní",J214,0)</f>
        <v>0</v>
      </c>
      <c r="BF214" s="197">
        <f aca="true" t="shared" si="55" ref="BF214:BF220">IF(N214="snížená",J214,0)</f>
        <v>0</v>
      </c>
      <c r="BG214" s="197">
        <f aca="true" t="shared" si="56" ref="BG214:BG220">IF(N214="zákl. přenesená",J214,0)</f>
        <v>0</v>
      </c>
      <c r="BH214" s="197">
        <f aca="true" t="shared" si="57" ref="BH214:BH220">IF(N214="sníž. přenesená",J214,0)</f>
        <v>0</v>
      </c>
      <c r="BI214" s="197">
        <f aca="true" t="shared" si="58" ref="BI214:BI220">IF(N214="nulová",J214,0)</f>
        <v>0</v>
      </c>
      <c r="BJ214" s="14" t="s">
        <v>147</v>
      </c>
      <c r="BK214" s="197">
        <f aca="true" t="shared" si="59" ref="BK214:BK220">ROUND(I214*H214,2)</f>
        <v>0</v>
      </c>
      <c r="BL214" s="14" t="s">
        <v>173</v>
      </c>
      <c r="BM214" s="196" t="s">
        <v>409</v>
      </c>
    </row>
    <row r="215" spans="1:65" s="2" customFormat="1" ht="21.75" customHeight="1">
      <c r="A215" s="31"/>
      <c r="B215" s="32"/>
      <c r="C215" s="198" t="s">
        <v>410</v>
      </c>
      <c r="D215" s="198" t="s">
        <v>209</v>
      </c>
      <c r="E215" s="199" t="s">
        <v>411</v>
      </c>
      <c r="F215" s="200" t="s">
        <v>412</v>
      </c>
      <c r="G215" s="201" t="s">
        <v>161</v>
      </c>
      <c r="H215" s="202">
        <v>4.62</v>
      </c>
      <c r="I215" s="203"/>
      <c r="J215" s="204">
        <f t="shared" si="50"/>
        <v>0</v>
      </c>
      <c r="K215" s="205"/>
      <c r="L215" s="206"/>
      <c r="M215" s="207" t="s">
        <v>1</v>
      </c>
      <c r="N215" s="208" t="s">
        <v>44</v>
      </c>
      <c r="O215" s="68"/>
      <c r="P215" s="194">
        <f t="shared" si="51"/>
        <v>0</v>
      </c>
      <c r="Q215" s="194">
        <v>0</v>
      </c>
      <c r="R215" s="194">
        <f t="shared" si="52"/>
        <v>0</v>
      </c>
      <c r="S215" s="194">
        <v>0</v>
      </c>
      <c r="T215" s="195">
        <f t="shared" si="5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200</v>
      </c>
      <c r="AT215" s="196" t="s">
        <v>209</v>
      </c>
      <c r="AU215" s="196" t="s">
        <v>147</v>
      </c>
      <c r="AY215" s="14" t="s">
        <v>139</v>
      </c>
      <c r="BE215" s="197">
        <f t="shared" si="54"/>
        <v>0</v>
      </c>
      <c r="BF215" s="197">
        <f t="shared" si="55"/>
        <v>0</v>
      </c>
      <c r="BG215" s="197">
        <f t="shared" si="56"/>
        <v>0</v>
      </c>
      <c r="BH215" s="197">
        <f t="shared" si="57"/>
        <v>0</v>
      </c>
      <c r="BI215" s="197">
        <f t="shared" si="58"/>
        <v>0</v>
      </c>
      <c r="BJ215" s="14" t="s">
        <v>147</v>
      </c>
      <c r="BK215" s="197">
        <f t="shared" si="59"/>
        <v>0</v>
      </c>
      <c r="BL215" s="14" t="s">
        <v>173</v>
      </c>
      <c r="BM215" s="196" t="s">
        <v>413</v>
      </c>
    </row>
    <row r="216" spans="1:65" s="2" customFormat="1" ht="24.15" customHeight="1">
      <c r="A216" s="31"/>
      <c r="B216" s="32"/>
      <c r="C216" s="184" t="s">
        <v>281</v>
      </c>
      <c r="D216" s="184" t="s">
        <v>142</v>
      </c>
      <c r="E216" s="185" t="s">
        <v>414</v>
      </c>
      <c r="F216" s="186" t="s">
        <v>415</v>
      </c>
      <c r="G216" s="187" t="s">
        <v>161</v>
      </c>
      <c r="H216" s="188">
        <v>18</v>
      </c>
      <c r="I216" s="189"/>
      <c r="J216" s="190">
        <f t="shared" si="50"/>
        <v>0</v>
      </c>
      <c r="K216" s="191"/>
      <c r="L216" s="36"/>
      <c r="M216" s="192" t="s">
        <v>1</v>
      </c>
      <c r="N216" s="193" t="s">
        <v>44</v>
      </c>
      <c r="O216" s="68"/>
      <c r="P216" s="194">
        <f t="shared" si="51"/>
        <v>0</v>
      </c>
      <c r="Q216" s="194">
        <v>0</v>
      </c>
      <c r="R216" s="194">
        <f t="shared" si="52"/>
        <v>0</v>
      </c>
      <c r="S216" s="194">
        <v>0.08317</v>
      </c>
      <c r="T216" s="195">
        <f t="shared" si="53"/>
        <v>1.4970599999999998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173</v>
      </c>
      <c r="AT216" s="196" t="s">
        <v>142</v>
      </c>
      <c r="AU216" s="196" t="s">
        <v>147</v>
      </c>
      <c r="AY216" s="14" t="s">
        <v>139</v>
      </c>
      <c r="BE216" s="197">
        <f t="shared" si="54"/>
        <v>0</v>
      </c>
      <c r="BF216" s="197">
        <f t="shared" si="55"/>
        <v>0</v>
      </c>
      <c r="BG216" s="197">
        <f t="shared" si="56"/>
        <v>0</v>
      </c>
      <c r="BH216" s="197">
        <f t="shared" si="57"/>
        <v>0</v>
      </c>
      <c r="BI216" s="197">
        <f t="shared" si="58"/>
        <v>0</v>
      </c>
      <c r="BJ216" s="14" t="s">
        <v>147</v>
      </c>
      <c r="BK216" s="197">
        <f t="shared" si="59"/>
        <v>0</v>
      </c>
      <c r="BL216" s="14" t="s">
        <v>173</v>
      </c>
      <c r="BM216" s="196" t="s">
        <v>416</v>
      </c>
    </row>
    <row r="217" spans="1:65" s="2" customFormat="1" ht="24.15" customHeight="1">
      <c r="A217" s="31"/>
      <c r="B217" s="32"/>
      <c r="C217" s="184" t="s">
        <v>417</v>
      </c>
      <c r="D217" s="184" t="s">
        <v>142</v>
      </c>
      <c r="E217" s="185" t="s">
        <v>418</v>
      </c>
      <c r="F217" s="186" t="s">
        <v>419</v>
      </c>
      <c r="G217" s="187" t="s">
        <v>161</v>
      </c>
      <c r="H217" s="188">
        <v>93.66</v>
      </c>
      <c r="I217" s="189"/>
      <c r="J217" s="190">
        <f t="shared" si="50"/>
        <v>0</v>
      </c>
      <c r="K217" s="191"/>
      <c r="L217" s="36"/>
      <c r="M217" s="192" t="s">
        <v>1</v>
      </c>
      <c r="N217" s="193" t="s">
        <v>44</v>
      </c>
      <c r="O217" s="68"/>
      <c r="P217" s="194">
        <f t="shared" si="51"/>
        <v>0</v>
      </c>
      <c r="Q217" s="194">
        <v>0.00635</v>
      </c>
      <c r="R217" s="194">
        <f t="shared" si="52"/>
        <v>0.594741</v>
      </c>
      <c r="S217" s="194">
        <v>0</v>
      </c>
      <c r="T217" s="195">
        <f t="shared" si="5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173</v>
      </c>
      <c r="AT217" s="196" t="s">
        <v>142</v>
      </c>
      <c r="AU217" s="196" t="s">
        <v>147</v>
      </c>
      <c r="AY217" s="14" t="s">
        <v>139</v>
      </c>
      <c r="BE217" s="197">
        <f t="shared" si="54"/>
        <v>0</v>
      </c>
      <c r="BF217" s="197">
        <f t="shared" si="55"/>
        <v>0</v>
      </c>
      <c r="BG217" s="197">
        <f t="shared" si="56"/>
        <v>0</v>
      </c>
      <c r="BH217" s="197">
        <f t="shared" si="57"/>
        <v>0</v>
      </c>
      <c r="BI217" s="197">
        <f t="shared" si="58"/>
        <v>0</v>
      </c>
      <c r="BJ217" s="14" t="s">
        <v>147</v>
      </c>
      <c r="BK217" s="197">
        <f t="shared" si="59"/>
        <v>0</v>
      </c>
      <c r="BL217" s="14" t="s">
        <v>173</v>
      </c>
      <c r="BM217" s="196" t="s">
        <v>420</v>
      </c>
    </row>
    <row r="218" spans="1:65" s="2" customFormat="1" ht="21.75" customHeight="1">
      <c r="A218" s="31"/>
      <c r="B218" s="32"/>
      <c r="C218" s="198" t="s">
        <v>285</v>
      </c>
      <c r="D218" s="198" t="s">
        <v>209</v>
      </c>
      <c r="E218" s="199" t="s">
        <v>411</v>
      </c>
      <c r="F218" s="200" t="s">
        <v>412</v>
      </c>
      <c r="G218" s="201" t="s">
        <v>161</v>
      </c>
      <c r="H218" s="202">
        <v>103.026</v>
      </c>
      <c r="I218" s="203"/>
      <c r="J218" s="204">
        <f t="shared" si="50"/>
        <v>0</v>
      </c>
      <c r="K218" s="205"/>
      <c r="L218" s="206"/>
      <c r="M218" s="207" t="s">
        <v>1</v>
      </c>
      <c r="N218" s="208" t="s">
        <v>44</v>
      </c>
      <c r="O218" s="68"/>
      <c r="P218" s="194">
        <f t="shared" si="51"/>
        <v>0</v>
      </c>
      <c r="Q218" s="194">
        <v>0</v>
      </c>
      <c r="R218" s="194">
        <f t="shared" si="52"/>
        <v>0</v>
      </c>
      <c r="S218" s="194">
        <v>0</v>
      </c>
      <c r="T218" s="195">
        <f t="shared" si="5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200</v>
      </c>
      <c r="AT218" s="196" t="s">
        <v>209</v>
      </c>
      <c r="AU218" s="196" t="s">
        <v>147</v>
      </c>
      <c r="AY218" s="14" t="s">
        <v>139</v>
      </c>
      <c r="BE218" s="197">
        <f t="shared" si="54"/>
        <v>0</v>
      </c>
      <c r="BF218" s="197">
        <f t="shared" si="55"/>
        <v>0</v>
      </c>
      <c r="BG218" s="197">
        <f t="shared" si="56"/>
        <v>0</v>
      </c>
      <c r="BH218" s="197">
        <f t="shared" si="57"/>
        <v>0</v>
      </c>
      <c r="BI218" s="197">
        <f t="shared" si="58"/>
        <v>0</v>
      </c>
      <c r="BJ218" s="14" t="s">
        <v>147</v>
      </c>
      <c r="BK218" s="197">
        <f t="shared" si="59"/>
        <v>0</v>
      </c>
      <c r="BL218" s="14" t="s">
        <v>173</v>
      </c>
      <c r="BM218" s="196" t="s">
        <v>421</v>
      </c>
    </row>
    <row r="219" spans="1:65" s="2" customFormat="1" ht="16.5" customHeight="1">
      <c r="A219" s="31"/>
      <c r="B219" s="32"/>
      <c r="C219" s="184" t="s">
        <v>422</v>
      </c>
      <c r="D219" s="184" t="s">
        <v>142</v>
      </c>
      <c r="E219" s="185" t="s">
        <v>423</v>
      </c>
      <c r="F219" s="186" t="s">
        <v>424</v>
      </c>
      <c r="G219" s="187" t="s">
        <v>161</v>
      </c>
      <c r="H219" s="188">
        <v>93.66</v>
      </c>
      <c r="I219" s="189"/>
      <c r="J219" s="190">
        <f t="shared" si="50"/>
        <v>0</v>
      </c>
      <c r="K219" s="191"/>
      <c r="L219" s="36"/>
      <c r="M219" s="192" t="s">
        <v>1</v>
      </c>
      <c r="N219" s="193" t="s">
        <v>44</v>
      </c>
      <c r="O219" s="68"/>
      <c r="P219" s="194">
        <f t="shared" si="51"/>
        <v>0</v>
      </c>
      <c r="Q219" s="194">
        <v>0</v>
      </c>
      <c r="R219" s="194">
        <f t="shared" si="52"/>
        <v>0</v>
      </c>
      <c r="S219" s="194">
        <v>0</v>
      </c>
      <c r="T219" s="195">
        <f t="shared" si="5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173</v>
      </c>
      <c r="AT219" s="196" t="s">
        <v>142</v>
      </c>
      <c r="AU219" s="196" t="s">
        <v>147</v>
      </c>
      <c r="AY219" s="14" t="s">
        <v>139</v>
      </c>
      <c r="BE219" s="197">
        <f t="shared" si="54"/>
        <v>0</v>
      </c>
      <c r="BF219" s="197">
        <f t="shared" si="55"/>
        <v>0</v>
      </c>
      <c r="BG219" s="197">
        <f t="shared" si="56"/>
        <v>0</v>
      </c>
      <c r="BH219" s="197">
        <f t="shared" si="57"/>
        <v>0</v>
      </c>
      <c r="BI219" s="197">
        <f t="shared" si="58"/>
        <v>0</v>
      </c>
      <c r="BJ219" s="14" t="s">
        <v>147</v>
      </c>
      <c r="BK219" s="197">
        <f t="shared" si="59"/>
        <v>0</v>
      </c>
      <c r="BL219" s="14" t="s">
        <v>173</v>
      </c>
      <c r="BM219" s="196" t="s">
        <v>425</v>
      </c>
    </row>
    <row r="220" spans="1:65" s="2" customFormat="1" ht="24.15" customHeight="1">
      <c r="A220" s="31"/>
      <c r="B220" s="32"/>
      <c r="C220" s="184" t="s">
        <v>290</v>
      </c>
      <c r="D220" s="184" t="s">
        <v>142</v>
      </c>
      <c r="E220" s="185" t="s">
        <v>426</v>
      </c>
      <c r="F220" s="186" t="s">
        <v>427</v>
      </c>
      <c r="G220" s="187" t="s">
        <v>305</v>
      </c>
      <c r="H220" s="209"/>
      <c r="I220" s="189"/>
      <c r="J220" s="190">
        <f t="shared" si="50"/>
        <v>0</v>
      </c>
      <c r="K220" s="191"/>
      <c r="L220" s="36"/>
      <c r="M220" s="192" t="s">
        <v>1</v>
      </c>
      <c r="N220" s="193" t="s">
        <v>44</v>
      </c>
      <c r="O220" s="68"/>
      <c r="P220" s="194">
        <f t="shared" si="51"/>
        <v>0</v>
      </c>
      <c r="Q220" s="194">
        <v>0</v>
      </c>
      <c r="R220" s="194">
        <f t="shared" si="52"/>
        <v>0</v>
      </c>
      <c r="S220" s="194">
        <v>0</v>
      </c>
      <c r="T220" s="195">
        <f t="shared" si="5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173</v>
      </c>
      <c r="AT220" s="196" t="s">
        <v>142</v>
      </c>
      <c r="AU220" s="196" t="s">
        <v>147</v>
      </c>
      <c r="AY220" s="14" t="s">
        <v>139</v>
      </c>
      <c r="BE220" s="197">
        <f t="shared" si="54"/>
        <v>0</v>
      </c>
      <c r="BF220" s="197">
        <f t="shared" si="55"/>
        <v>0</v>
      </c>
      <c r="BG220" s="197">
        <f t="shared" si="56"/>
        <v>0</v>
      </c>
      <c r="BH220" s="197">
        <f t="shared" si="57"/>
        <v>0</v>
      </c>
      <c r="BI220" s="197">
        <f t="shared" si="58"/>
        <v>0</v>
      </c>
      <c r="BJ220" s="14" t="s">
        <v>147</v>
      </c>
      <c r="BK220" s="197">
        <f t="shared" si="59"/>
        <v>0</v>
      </c>
      <c r="BL220" s="14" t="s">
        <v>173</v>
      </c>
      <c r="BM220" s="196" t="s">
        <v>428</v>
      </c>
    </row>
    <row r="221" spans="2:63" s="12" customFormat="1" ht="22.8" customHeight="1">
      <c r="B221" s="168"/>
      <c r="C221" s="169"/>
      <c r="D221" s="170" t="s">
        <v>77</v>
      </c>
      <c r="E221" s="182" t="s">
        <v>429</v>
      </c>
      <c r="F221" s="182" t="s">
        <v>430</v>
      </c>
      <c r="G221" s="169"/>
      <c r="H221" s="169"/>
      <c r="I221" s="172"/>
      <c r="J221" s="183">
        <f>BK221</f>
        <v>0</v>
      </c>
      <c r="K221" s="169"/>
      <c r="L221" s="174"/>
      <c r="M221" s="175"/>
      <c r="N221" s="176"/>
      <c r="O221" s="176"/>
      <c r="P221" s="177">
        <f>SUM(P222:P227)</f>
        <v>0</v>
      </c>
      <c r="Q221" s="176"/>
      <c r="R221" s="177">
        <f>SUM(R222:R227)</f>
        <v>0</v>
      </c>
      <c r="S221" s="176"/>
      <c r="T221" s="178">
        <f>SUM(T222:T227)</f>
        <v>0</v>
      </c>
      <c r="AR221" s="179" t="s">
        <v>147</v>
      </c>
      <c r="AT221" s="180" t="s">
        <v>77</v>
      </c>
      <c r="AU221" s="180" t="s">
        <v>86</v>
      </c>
      <c r="AY221" s="179" t="s">
        <v>139</v>
      </c>
      <c r="BK221" s="181">
        <f>SUM(BK222:BK227)</f>
        <v>0</v>
      </c>
    </row>
    <row r="222" spans="1:65" s="2" customFormat="1" ht="24.15" customHeight="1">
      <c r="A222" s="31"/>
      <c r="B222" s="32"/>
      <c r="C222" s="184" t="s">
        <v>431</v>
      </c>
      <c r="D222" s="184" t="s">
        <v>142</v>
      </c>
      <c r="E222" s="185" t="s">
        <v>432</v>
      </c>
      <c r="F222" s="186" t="s">
        <v>433</v>
      </c>
      <c r="G222" s="187" t="s">
        <v>247</v>
      </c>
      <c r="H222" s="188">
        <v>278</v>
      </c>
      <c r="I222" s="189"/>
      <c r="J222" s="190">
        <f aca="true" t="shared" si="60" ref="J222:J227">ROUND(I222*H222,2)</f>
        <v>0</v>
      </c>
      <c r="K222" s="191"/>
      <c r="L222" s="36"/>
      <c r="M222" s="192" t="s">
        <v>1</v>
      </c>
      <c r="N222" s="193" t="s">
        <v>44</v>
      </c>
      <c r="O222" s="68"/>
      <c r="P222" s="194">
        <f aca="true" t="shared" si="61" ref="P222:P227">O222*H222</f>
        <v>0</v>
      </c>
      <c r="Q222" s="194">
        <v>0</v>
      </c>
      <c r="R222" s="194">
        <f aca="true" t="shared" si="62" ref="R222:R227">Q222*H222</f>
        <v>0</v>
      </c>
      <c r="S222" s="194">
        <v>0</v>
      </c>
      <c r="T222" s="195">
        <f aca="true" t="shared" si="63" ref="T222:T227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173</v>
      </c>
      <c r="AT222" s="196" t="s">
        <v>142</v>
      </c>
      <c r="AU222" s="196" t="s">
        <v>147</v>
      </c>
      <c r="AY222" s="14" t="s">
        <v>139</v>
      </c>
      <c r="BE222" s="197">
        <f aca="true" t="shared" si="64" ref="BE222:BE227">IF(N222="základní",J222,0)</f>
        <v>0</v>
      </c>
      <c r="BF222" s="197">
        <f aca="true" t="shared" si="65" ref="BF222:BF227">IF(N222="snížená",J222,0)</f>
        <v>0</v>
      </c>
      <c r="BG222" s="197">
        <f aca="true" t="shared" si="66" ref="BG222:BG227">IF(N222="zákl. přenesená",J222,0)</f>
        <v>0</v>
      </c>
      <c r="BH222" s="197">
        <f aca="true" t="shared" si="67" ref="BH222:BH227">IF(N222="sníž. přenesená",J222,0)</f>
        <v>0</v>
      </c>
      <c r="BI222" s="197">
        <f aca="true" t="shared" si="68" ref="BI222:BI227">IF(N222="nulová",J222,0)</f>
        <v>0</v>
      </c>
      <c r="BJ222" s="14" t="s">
        <v>147</v>
      </c>
      <c r="BK222" s="197">
        <f aca="true" t="shared" si="69" ref="BK222:BK227">ROUND(I222*H222,2)</f>
        <v>0</v>
      </c>
      <c r="BL222" s="14" t="s">
        <v>173</v>
      </c>
      <c r="BM222" s="196" t="s">
        <v>434</v>
      </c>
    </row>
    <row r="223" spans="1:65" s="2" customFormat="1" ht="24.15" customHeight="1">
      <c r="A223" s="31"/>
      <c r="B223" s="32"/>
      <c r="C223" s="198" t="s">
        <v>298</v>
      </c>
      <c r="D223" s="198" t="s">
        <v>209</v>
      </c>
      <c r="E223" s="199" t="s">
        <v>435</v>
      </c>
      <c r="F223" s="200" t="s">
        <v>436</v>
      </c>
      <c r="G223" s="201" t="s">
        <v>247</v>
      </c>
      <c r="H223" s="202">
        <v>278</v>
      </c>
      <c r="I223" s="203"/>
      <c r="J223" s="204">
        <f t="shared" si="60"/>
        <v>0</v>
      </c>
      <c r="K223" s="205"/>
      <c r="L223" s="206"/>
      <c r="M223" s="207" t="s">
        <v>1</v>
      </c>
      <c r="N223" s="208" t="s">
        <v>44</v>
      </c>
      <c r="O223" s="68"/>
      <c r="P223" s="194">
        <f t="shared" si="61"/>
        <v>0</v>
      </c>
      <c r="Q223" s="194">
        <v>0</v>
      </c>
      <c r="R223" s="194">
        <f t="shared" si="62"/>
        <v>0</v>
      </c>
      <c r="S223" s="194">
        <v>0</v>
      </c>
      <c r="T223" s="195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200</v>
      </c>
      <c r="AT223" s="196" t="s">
        <v>209</v>
      </c>
      <c r="AU223" s="196" t="s">
        <v>147</v>
      </c>
      <c r="AY223" s="14" t="s">
        <v>139</v>
      </c>
      <c r="BE223" s="197">
        <f t="shared" si="64"/>
        <v>0</v>
      </c>
      <c r="BF223" s="197">
        <f t="shared" si="65"/>
        <v>0</v>
      </c>
      <c r="BG223" s="197">
        <f t="shared" si="66"/>
        <v>0</v>
      </c>
      <c r="BH223" s="197">
        <f t="shared" si="67"/>
        <v>0</v>
      </c>
      <c r="BI223" s="197">
        <f t="shared" si="68"/>
        <v>0</v>
      </c>
      <c r="BJ223" s="14" t="s">
        <v>147</v>
      </c>
      <c r="BK223" s="197">
        <f t="shared" si="69"/>
        <v>0</v>
      </c>
      <c r="BL223" s="14" t="s">
        <v>173</v>
      </c>
      <c r="BM223" s="196" t="s">
        <v>437</v>
      </c>
    </row>
    <row r="224" spans="1:65" s="2" customFormat="1" ht="16.5" customHeight="1">
      <c r="A224" s="31"/>
      <c r="B224" s="32"/>
      <c r="C224" s="184" t="s">
        <v>438</v>
      </c>
      <c r="D224" s="184" t="s">
        <v>142</v>
      </c>
      <c r="E224" s="185" t="s">
        <v>439</v>
      </c>
      <c r="F224" s="186" t="s">
        <v>440</v>
      </c>
      <c r="G224" s="187" t="s">
        <v>161</v>
      </c>
      <c r="H224" s="188">
        <v>305.3</v>
      </c>
      <c r="I224" s="189"/>
      <c r="J224" s="190">
        <f t="shared" si="60"/>
        <v>0</v>
      </c>
      <c r="K224" s="191"/>
      <c r="L224" s="36"/>
      <c r="M224" s="192" t="s">
        <v>1</v>
      </c>
      <c r="N224" s="193" t="s">
        <v>44</v>
      </c>
      <c r="O224" s="68"/>
      <c r="P224" s="194">
        <f t="shared" si="61"/>
        <v>0</v>
      </c>
      <c r="Q224" s="194">
        <v>0</v>
      </c>
      <c r="R224" s="194">
        <f t="shared" si="62"/>
        <v>0</v>
      </c>
      <c r="S224" s="194">
        <v>0</v>
      </c>
      <c r="T224" s="195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173</v>
      </c>
      <c r="AT224" s="196" t="s">
        <v>142</v>
      </c>
      <c r="AU224" s="196" t="s">
        <v>147</v>
      </c>
      <c r="AY224" s="14" t="s">
        <v>139</v>
      </c>
      <c r="BE224" s="197">
        <f t="shared" si="64"/>
        <v>0</v>
      </c>
      <c r="BF224" s="197">
        <f t="shared" si="65"/>
        <v>0</v>
      </c>
      <c r="BG224" s="197">
        <f t="shared" si="66"/>
        <v>0</v>
      </c>
      <c r="BH224" s="197">
        <f t="shared" si="67"/>
        <v>0</v>
      </c>
      <c r="BI224" s="197">
        <f t="shared" si="68"/>
        <v>0</v>
      </c>
      <c r="BJ224" s="14" t="s">
        <v>147</v>
      </c>
      <c r="BK224" s="197">
        <f t="shared" si="69"/>
        <v>0</v>
      </c>
      <c r="BL224" s="14" t="s">
        <v>173</v>
      </c>
      <c r="BM224" s="196" t="s">
        <v>441</v>
      </c>
    </row>
    <row r="225" spans="1:65" s="2" customFormat="1" ht="16.5" customHeight="1">
      <c r="A225" s="31"/>
      <c r="B225" s="32"/>
      <c r="C225" s="198" t="s">
        <v>301</v>
      </c>
      <c r="D225" s="198" t="s">
        <v>209</v>
      </c>
      <c r="E225" s="199" t="s">
        <v>442</v>
      </c>
      <c r="F225" s="200" t="s">
        <v>443</v>
      </c>
      <c r="G225" s="201" t="s">
        <v>161</v>
      </c>
      <c r="H225" s="202">
        <v>320.565</v>
      </c>
      <c r="I225" s="203"/>
      <c r="J225" s="204">
        <f t="shared" si="60"/>
        <v>0</v>
      </c>
      <c r="K225" s="205"/>
      <c r="L225" s="206"/>
      <c r="M225" s="207" t="s">
        <v>1</v>
      </c>
      <c r="N225" s="208" t="s">
        <v>44</v>
      </c>
      <c r="O225" s="68"/>
      <c r="P225" s="194">
        <f t="shared" si="61"/>
        <v>0</v>
      </c>
      <c r="Q225" s="194">
        <v>0</v>
      </c>
      <c r="R225" s="194">
        <f t="shared" si="62"/>
        <v>0</v>
      </c>
      <c r="S225" s="194">
        <v>0</v>
      </c>
      <c r="T225" s="195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200</v>
      </c>
      <c r="AT225" s="196" t="s">
        <v>209</v>
      </c>
      <c r="AU225" s="196" t="s">
        <v>147</v>
      </c>
      <c r="AY225" s="14" t="s">
        <v>139</v>
      </c>
      <c r="BE225" s="197">
        <f t="shared" si="64"/>
        <v>0</v>
      </c>
      <c r="BF225" s="197">
        <f t="shared" si="65"/>
        <v>0</v>
      </c>
      <c r="BG225" s="197">
        <f t="shared" si="66"/>
        <v>0</v>
      </c>
      <c r="BH225" s="197">
        <f t="shared" si="67"/>
        <v>0</v>
      </c>
      <c r="BI225" s="197">
        <f t="shared" si="68"/>
        <v>0</v>
      </c>
      <c r="BJ225" s="14" t="s">
        <v>147</v>
      </c>
      <c r="BK225" s="197">
        <f t="shared" si="69"/>
        <v>0</v>
      </c>
      <c r="BL225" s="14" t="s">
        <v>173</v>
      </c>
      <c r="BM225" s="196" t="s">
        <v>444</v>
      </c>
    </row>
    <row r="226" spans="1:65" s="2" customFormat="1" ht="24.15" customHeight="1">
      <c r="A226" s="31"/>
      <c r="B226" s="32"/>
      <c r="C226" s="184" t="s">
        <v>445</v>
      </c>
      <c r="D226" s="184" t="s">
        <v>142</v>
      </c>
      <c r="E226" s="185" t="s">
        <v>446</v>
      </c>
      <c r="F226" s="186" t="s">
        <v>447</v>
      </c>
      <c r="G226" s="187" t="s">
        <v>161</v>
      </c>
      <c r="H226" s="188">
        <v>305.3</v>
      </c>
      <c r="I226" s="189"/>
      <c r="J226" s="190">
        <f t="shared" si="60"/>
        <v>0</v>
      </c>
      <c r="K226" s="191"/>
      <c r="L226" s="36"/>
      <c r="M226" s="192" t="s">
        <v>1</v>
      </c>
      <c r="N226" s="193" t="s">
        <v>44</v>
      </c>
      <c r="O226" s="68"/>
      <c r="P226" s="194">
        <f t="shared" si="61"/>
        <v>0</v>
      </c>
      <c r="Q226" s="194">
        <v>0</v>
      </c>
      <c r="R226" s="194">
        <f t="shared" si="62"/>
        <v>0</v>
      </c>
      <c r="S226" s="194">
        <v>0</v>
      </c>
      <c r="T226" s="195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173</v>
      </c>
      <c r="AT226" s="196" t="s">
        <v>142</v>
      </c>
      <c r="AU226" s="196" t="s">
        <v>147</v>
      </c>
      <c r="AY226" s="14" t="s">
        <v>139</v>
      </c>
      <c r="BE226" s="197">
        <f t="shared" si="64"/>
        <v>0</v>
      </c>
      <c r="BF226" s="197">
        <f t="shared" si="65"/>
        <v>0</v>
      </c>
      <c r="BG226" s="197">
        <f t="shared" si="66"/>
        <v>0</v>
      </c>
      <c r="BH226" s="197">
        <f t="shared" si="67"/>
        <v>0</v>
      </c>
      <c r="BI226" s="197">
        <f t="shared" si="68"/>
        <v>0</v>
      </c>
      <c r="BJ226" s="14" t="s">
        <v>147</v>
      </c>
      <c r="BK226" s="197">
        <f t="shared" si="69"/>
        <v>0</v>
      </c>
      <c r="BL226" s="14" t="s">
        <v>173</v>
      </c>
      <c r="BM226" s="196" t="s">
        <v>448</v>
      </c>
    </row>
    <row r="227" spans="1:65" s="2" customFormat="1" ht="24.15" customHeight="1">
      <c r="A227" s="31"/>
      <c r="B227" s="32"/>
      <c r="C227" s="184" t="s">
        <v>306</v>
      </c>
      <c r="D227" s="184" t="s">
        <v>142</v>
      </c>
      <c r="E227" s="185" t="s">
        <v>449</v>
      </c>
      <c r="F227" s="186" t="s">
        <v>450</v>
      </c>
      <c r="G227" s="187" t="s">
        <v>305</v>
      </c>
      <c r="H227" s="209"/>
      <c r="I227" s="189"/>
      <c r="J227" s="190">
        <f t="shared" si="60"/>
        <v>0</v>
      </c>
      <c r="K227" s="191"/>
      <c r="L227" s="36"/>
      <c r="M227" s="192" t="s">
        <v>1</v>
      </c>
      <c r="N227" s="193" t="s">
        <v>44</v>
      </c>
      <c r="O227" s="68"/>
      <c r="P227" s="194">
        <f t="shared" si="61"/>
        <v>0</v>
      </c>
      <c r="Q227" s="194">
        <v>0</v>
      </c>
      <c r="R227" s="194">
        <f t="shared" si="62"/>
        <v>0</v>
      </c>
      <c r="S227" s="194">
        <v>0</v>
      </c>
      <c r="T227" s="195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173</v>
      </c>
      <c r="AT227" s="196" t="s">
        <v>142</v>
      </c>
      <c r="AU227" s="196" t="s">
        <v>147</v>
      </c>
      <c r="AY227" s="14" t="s">
        <v>139</v>
      </c>
      <c r="BE227" s="197">
        <f t="shared" si="64"/>
        <v>0</v>
      </c>
      <c r="BF227" s="197">
        <f t="shared" si="65"/>
        <v>0</v>
      </c>
      <c r="BG227" s="197">
        <f t="shared" si="66"/>
        <v>0</v>
      </c>
      <c r="BH227" s="197">
        <f t="shared" si="67"/>
        <v>0</v>
      </c>
      <c r="BI227" s="197">
        <f t="shared" si="68"/>
        <v>0</v>
      </c>
      <c r="BJ227" s="14" t="s">
        <v>147</v>
      </c>
      <c r="BK227" s="197">
        <f t="shared" si="69"/>
        <v>0</v>
      </c>
      <c r="BL227" s="14" t="s">
        <v>173</v>
      </c>
      <c r="BM227" s="196" t="s">
        <v>451</v>
      </c>
    </row>
    <row r="228" spans="2:63" s="12" customFormat="1" ht="22.8" customHeight="1">
      <c r="B228" s="168"/>
      <c r="C228" s="169"/>
      <c r="D228" s="170" t="s">
        <v>77</v>
      </c>
      <c r="E228" s="182" t="s">
        <v>452</v>
      </c>
      <c r="F228" s="182" t="s">
        <v>453</v>
      </c>
      <c r="G228" s="169"/>
      <c r="H228" s="169"/>
      <c r="I228" s="172"/>
      <c r="J228" s="183">
        <f>BK228</f>
        <v>0</v>
      </c>
      <c r="K228" s="169"/>
      <c r="L228" s="174"/>
      <c r="M228" s="175"/>
      <c r="N228" s="176"/>
      <c r="O228" s="176"/>
      <c r="P228" s="177">
        <f>SUM(P229:P233)</f>
        <v>0</v>
      </c>
      <c r="Q228" s="176"/>
      <c r="R228" s="177">
        <f>SUM(R229:R233)</f>
        <v>1.10109</v>
      </c>
      <c r="S228" s="176"/>
      <c r="T228" s="178">
        <f>SUM(T229:T233)</f>
        <v>0</v>
      </c>
      <c r="AR228" s="179" t="s">
        <v>147</v>
      </c>
      <c r="AT228" s="180" t="s">
        <v>77</v>
      </c>
      <c r="AU228" s="180" t="s">
        <v>86</v>
      </c>
      <c r="AY228" s="179" t="s">
        <v>139</v>
      </c>
      <c r="BK228" s="181">
        <f>SUM(BK229:BK233)</f>
        <v>0</v>
      </c>
    </row>
    <row r="229" spans="1:65" s="2" customFormat="1" ht="24.15" customHeight="1">
      <c r="A229" s="31"/>
      <c r="B229" s="32"/>
      <c r="C229" s="184" t="s">
        <v>454</v>
      </c>
      <c r="D229" s="184" t="s">
        <v>142</v>
      </c>
      <c r="E229" s="185" t="s">
        <v>455</v>
      </c>
      <c r="F229" s="186" t="s">
        <v>456</v>
      </c>
      <c r="G229" s="187" t="s">
        <v>161</v>
      </c>
      <c r="H229" s="188">
        <v>176.515</v>
      </c>
      <c r="I229" s="189"/>
      <c r="J229" s="190">
        <f>ROUND(I229*H229,2)</f>
        <v>0</v>
      </c>
      <c r="K229" s="191"/>
      <c r="L229" s="36"/>
      <c r="M229" s="192" t="s">
        <v>1</v>
      </c>
      <c r="N229" s="193" t="s">
        <v>44</v>
      </c>
      <c r="O229" s="68"/>
      <c r="P229" s="194">
        <f>O229*H229</f>
        <v>0</v>
      </c>
      <c r="Q229" s="194">
        <v>0.006</v>
      </c>
      <c r="R229" s="194">
        <f>Q229*H229</f>
        <v>1.0590899999999999</v>
      </c>
      <c r="S229" s="194">
        <v>0</v>
      </c>
      <c r="T229" s="195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173</v>
      </c>
      <c r="AT229" s="196" t="s">
        <v>142</v>
      </c>
      <c r="AU229" s="196" t="s">
        <v>147</v>
      </c>
      <c r="AY229" s="14" t="s">
        <v>139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4" t="s">
        <v>147</v>
      </c>
      <c r="BK229" s="197">
        <f>ROUND(I229*H229,2)</f>
        <v>0</v>
      </c>
      <c r="BL229" s="14" t="s">
        <v>173</v>
      </c>
      <c r="BM229" s="196" t="s">
        <v>457</v>
      </c>
    </row>
    <row r="230" spans="1:65" s="2" customFormat="1" ht="24.15" customHeight="1">
      <c r="A230" s="31"/>
      <c r="B230" s="32"/>
      <c r="C230" s="198" t="s">
        <v>458</v>
      </c>
      <c r="D230" s="198" t="s">
        <v>209</v>
      </c>
      <c r="E230" s="199" t="s">
        <v>459</v>
      </c>
      <c r="F230" s="200" t="s">
        <v>460</v>
      </c>
      <c r="G230" s="201" t="s">
        <v>161</v>
      </c>
      <c r="H230" s="202">
        <v>194.167</v>
      </c>
      <c r="I230" s="203"/>
      <c r="J230" s="204">
        <f>ROUND(I230*H230,2)</f>
        <v>0</v>
      </c>
      <c r="K230" s="205"/>
      <c r="L230" s="206"/>
      <c r="M230" s="207" t="s">
        <v>1</v>
      </c>
      <c r="N230" s="208" t="s">
        <v>44</v>
      </c>
      <c r="O230" s="68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200</v>
      </c>
      <c r="AT230" s="196" t="s">
        <v>209</v>
      </c>
      <c r="AU230" s="196" t="s">
        <v>147</v>
      </c>
      <c r="AY230" s="14" t="s">
        <v>139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4" t="s">
        <v>147</v>
      </c>
      <c r="BK230" s="197">
        <f>ROUND(I230*H230,2)</f>
        <v>0</v>
      </c>
      <c r="BL230" s="14" t="s">
        <v>173</v>
      </c>
      <c r="BM230" s="196" t="s">
        <v>461</v>
      </c>
    </row>
    <row r="231" spans="1:65" s="2" customFormat="1" ht="21.75" customHeight="1">
      <c r="A231" s="31"/>
      <c r="B231" s="32"/>
      <c r="C231" s="184" t="s">
        <v>462</v>
      </c>
      <c r="D231" s="184" t="s">
        <v>142</v>
      </c>
      <c r="E231" s="185" t="s">
        <v>463</v>
      </c>
      <c r="F231" s="186" t="s">
        <v>464</v>
      </c>
      <c r="G231" s="187" t="s">
        <v>247</v>
      </c>
      <c r="H231" s="188">
        <v>84</v>
      </c>
      <c r="I231" s="189"/>
      <c r="J231" s="190">
        <f>ROUND(I231*H231,2)</f>
        <v>0</v>
      </c>
      <c r="K231" s="191"/>
      <c r="L231" s="36"/>
      <c r="M231" s="192" t="s">
        <v>1</v>
      </c>
      <c r="N231" s="193" t="s">
        <v>44</v>
      </c>
      <c r="O231" s="68"/>
      <c r="P231" s="194">
        <f>O231*H231</f>
        <v>0</v>
      </c>
      <c r="Q231" s="194">
        <v>0.0005</v>
      </c>
      <c r="R231" s="194">
        <f>Q231*H231</f>
        <v>0.042</v>
      </c>
      <c r="S231" s="194">
        <v>0</v>
      </c>
      <c r="T231" s="19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173</v>
      </c>
      <c r="AT231" s="196" t="s">
        <v>142</v>
      </c>
      <c r="AU231" s="196" t="s">
        <v>147</v>
      </c>
      <c r="AY231" s="14" t="s">
        <v>139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147</v>
      </c>
      <c r="BK231" s="197">
        <f>ROUND(I231*H231,2)</f>
        <v>0</v>
      </c>
      <c r="BL231" s="14" t="s">
        <v>173</v>
      </c>
      <c r="BM231" s="196" t="s">
        <v>465</v>
      </c>
    </row>
    <row r="232" spans="1:65" s="2" customFormat="1" ht="16.5" customHeight="1">
      <c r="A232" s="31"/>
      <c r="B232" s="32"/>
      <c r="C232" s="184" t="s">
        <v>466</v>
      </c>
      <c r="D232" s="184" t="s">
        <v>142</v>
      </c>
      <c r="E232" s="185" t="s">
        <v>467</v>
      </c>
      <c r="F232" s="186" t="s">
        <v>468</v>
      </c>
      <c r="G232" s="187" t="s">
        <v>161</v>
      </c>
      <c r="H232" s="188">
        <v>176.515</v>
      </c>
      <c r="I232" s="189"/>
      <c r="J232" s="190">
        <f>ROUND(I232*H232,2)</f>
        <v>0</v>
      </c>
      <c r="K232" s="191"/>
      <c r="L232" s="36"/>
      <c r="M232" s="192" t="s">
        <v>1</v>
      </c>
      <c r="N232" s="193" t="s">
        <v>44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173</v>
      </c>
      <c r="AT232" s="196" t="s">
        <v>142</v>
      </c>
      <c r="AU232" s="196" t="s">
        <v>147</v>
      </c>
      <c r="AY232" s="14" t="s">
        <v>139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147</v>
      </c>
      <c r="BK232" s="197">
        <f>ROUND(I232*H232,2)</f>
        <v>0</v>
      </c>
      <c r="BL232" s="14" t="s">
        <v>173</v>
      </c>
      <c r="BM232" s="196" t="s">
        <v>469</v>
      </c>
    </row>
    <row r="233" spans="1:65" s="2" customFormat="1" ht="24.15" customHeight="1">
      <c r="A233" s="31"/>
      <c r="B233" s="32"/>
      <c r="C233" s="184" t="s">
        <v>470</v>
      </c>
      <c r="D233" s="184" t="s">
        <v>142</v>
      </c>
      <c r="E233" s="185" t="s">
        <v>471</v>
      </c>
      <c r="F233" s="186" t="s">
        <v>472</v>
      </c>
      <c r="G233" s="187" t="s">
        <v>305</v>
      </c>
      <c r="H233" s="209"/>
      <c r="I233" s="189"/>
      <c r="J233" s="190">
        <f>ROUND(I233*H233,2)</f>
        <v>0</v>
      </c>
      <c r="K233" s="191"/>
      <c r="L233" s="36"/>
      <c r="M233" s="192" t="s">
        <v>1</v>
      </c>
      <c r="N233" s="193" t="s">
        <v>44</v>
      </c>
      <c r="O233" s="68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173</v>
      </c>
      <c r="AT233" s="196" t="s">
        <v>142</v>
      </c>
      <c r="AU233" s="196" t="s">
        <v>147</v>
      </c>
      <c r="AY233" s="14" t="s">
        <v>139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147</v>
      </c>
      <c r="BK233" s="197">
        <f>ROUND(I233*H233,2)</f>
        <v>0</v>
      </c>
      <c r="BL233" s="14" t="s">
        <v>173</v>
      </c>
      <c r="BM233" s="196" t="s">
        <v>473</v>
      </c>
    </row>
    <row r="234" spans="2:63" s="12" customFormat="1" ht="22.8" customHeight="1">
      <c r="B234" s="168"/>
      <c r="C234" s="169"/>
      <c r="D234" s="170" t="s">
        <v>77</v>
      </c>
      <c r="E234" s="182" t="s">
        <v>474</v>
      </c>
      <c r="F234" s="182" t="s">
        <v>475</v>
      </c>
      <c r="G234" s="169"/>
      <c r="H234" s="169"/>
      <c r="I234" s="172"/>
      <c r="J234" s="183">
        <f>BK234</f>
        <v>0</v>
      </c>
      <c r="K234" s="169"/>
      <c r="L234" s="174"/>
      <c r="M234" s="175"/>
      <c r="N234" s="176"/>
      <c r="O234" s="176"/>
      <c r="P234" s="177">
        <f>SUM(P235:P236)</f>
        <v>0</v>
      </c>
      <c r="Q234" s="176"/>
      <c r="R234" s="177">
        <f>SUM(R235:R236)</f>
        <v>0</v>
      </c>
      <c r="S234" s="176"/>
      <c r="T234" s="178">
        <f>SUM(T235:T236)</f>
        <v>0</v>
      </c>
      <c r="AR234" s="179" t="s">
        <v>147</v>
      </c>
      <c r="AT234" s="180" t="s">
        <v>77</v>
      </c>
      <c r="AU234" s="180" t="s">
        <v>86</v>
      </c>
      <c r="AY234" s="179" t="s">
        <v>139</v>
      </c>
      <c r="BK234" s="181">
        <f>SUM(BK235:BK236)</f>
        <v>0</v>
      </c>
    </row>
    <row r="235" spans="1:65" s="2" customFormat="1" ht="24.15" customHeight="1">
      <c r="A235" s="31"/>
      <c r="B235" s="32"/>
      <c r="C235" s="184" t="s">
        <v>311</v>
      </c>
      <c r="D235" s="184" t="s">
        <v>142</v>
      </c>
      <c r="E235" s="185" t="s">
        <v>476</v>
      </c>
      <c r="F235" s="186" t="s">
        <v>477</v>
      </c>
      <c r="G235" s="187" t="s">
        <v>161</v>
      </c>
      <c r="H235" s="188">
        <v>24</v>
      </c>
      <c r="I235" s="189"/>
      <c r="J235" s="190">
        <f>ROUND(I235*H235,2)</f>
        <v>0</v>
      </c>
      <c r="K235" s="191"/>
      <c r="L235" s="36"/>
      <c r="M235" s="192" t="s">
        <v>1</v>
      </c>
      <c r="N235" s="193" t="s">
        <v>44</v>
      </c>
      <c r="O235" s="68"/>
      <c r="P235" s="194">
        <f>O235*H235</f>
        <v>0</v>
      </c>
      <c r="Q235" s="194">
        <v>0</v>
      </c>
      <c r="R235" s="194">
        <f>Q235*H235</f>
        <v>0</v>
      </c>
      <c r="S235" s="194">
        <v>0</v>
      </c>
      <c r="T235" s="19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173</v>
      </c>
      <c r="AT235" s="196" t="s">
        <v>142</v>
      </c>
      <c r="AU235" s="196" t="s">
        <v>147</v>
      </c>
      <c r="AY235" s="14" t="s">
        <v>139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4" t="s">
        <v>147</v>
      </c>
      <c r="BK235" s="197">
        <f>ROUND(I235*H235,2)</f>
        <v>0</v>
      </c>
      <c r="BL235" s="14" t="s">
        <v>173</v>
      </c>
      <c r="BM235" s="196" t="s">
        <v>478</v>
      </c>
    </row>
    <row r="236" spans="1:65" s="2" customFormat="1" ht="24.15" customHeight="1">
      <c r="A236" s="31"/>
      <c r="B236" s="32"/>
      <c r="C236" s="184" t="s">
        <v>479</v>
      </c>
      <c r="D236" s="184" t="s">
        <v>142</v>
      </c>
      <c r="E236" s="185" t="s">
        <v>480</v>
      </c>
      <c r="F236" s="186" t="s">
        <v>481</v>
      </c>
      <c r="G236" s="187" t="s">
        <v>161</v>
      </c>
      <c r="H236" s="188">
        <v>39</v>
      </c>
      <c r="I236" s="189"/>
      <c r="J236" s="190">
        <f>ROUND(I236*H236,2)</f>
        <v>0</v>
      </c>
      <c r="K236" s="191"/>
      <c r="L236" s="36"/>
      <c r="M236" s="192" t="s">
        <v>1</v>
      </c>
      <c r="N236" s="193" t="s">
        <v>44</v>
      </c>
      <c r="O236" s="68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173</v>
      </c>
      <c r="AT236" s="196" t="s">
        <v>142</v>
      </c>
      <c r="AU236" s="196" t="s">
        <v>147</v>
      </c>
      <c r="AY236" s="14" t="s">
        <v>139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147</v>
      </c>
      <c r="BK236" s="197">
        <f>ROUND(I236*H236,2)</f>
        <v>0</v>
      </c>
      <c r="BL236" s="14" t="s">
        <v>173</v>
      </c>
      <c r="BM236" s="196" t="s">
        <v>482</v>
      </c>
    </row>
    <row r="237" spans="2:63" s="12" customFormat="1" ht="22.8" customHeight="1">
      <c r="B237" s="168"/>
      <c r="C237" s="169"/>
      <c r="D237" s="170" t="s">
        <v>77</v>
      </c>
      <c r="E237" s="182" t="s">
        <v>483</v>
      </c>
      <c r="F237" s="182" t="s">
        <v>484</v>
      </c>
      <c r="G237" s="169"/>
      <c r="H237" s="169"/>
      <c r="I237" s="172"/>
      <c r="J237" s="183">
        <f>BK237</f>
        <v>0</v>
      </c>
      <c r="K237" s="169"/>
      <c r="L237" s="174"/>
      <c r="M237" s="175"/>
      <c r="N237" s="176"/>
      <c r="O237" s="176"/>
      <c r="P237" s="177">
        <f>SUM(P238:P241)</f>
        <v>0</v>
      </c>
      <c r="Q237" s="176"/>
      <c r="R237" s="177">
        <f>SUM(R238:R241)</f>
        <v>1.9107640000000001</v>
      </c>
      <c r="S237" s="176"/>
      <c r="T237" s="178">
        <f>SUM(T238:T241)</f>
        <v>0.3075</v>
      </c>
      <c r="AR237" s="179" t="s">
        <v>147</v>
      </c>
      <c r="AT237" s="180" t="s">
        <v>77</v>
      </c>
      <c r="AU237" s="180" t="s">
        <v>86</v>
      </c>
      <c r="AY237" s="179" t="s">
        <v>139</v>
      </c>
      <c r="BK237" s="181">
        <f>SUM(BK238:BK241)</f>
        <v>0</v>
      </c>
    </row>
    <row r="238" spans="1:65" s="2" customFormat="1" ht="24.15" customHeight="1">
      <c r="A238" s="31"/>
      <c r="B238" s="32"/>
      <c r="C238" s="184" t="s">
        <v>315</v>
      </c>
      <c r="D238" s="184" t="s">
        <v>142</v>
      </c>
      <c r="E238" s="185" t="s">
        <v>485</v>
      </c>
      <c r="F238" s="186" t="s">
        <v>486</v>
      </c>
      <c r="G238" s="187" t="s">
        <v>161</v>
      </c>
      <c r="H238" s="188">
        <v>2050</v>
      </c>
      <c r="I238" s="189"/>
      <c r="J238" s="190">
        <f>ROUND(I238*H238,2)</f>
        <v>0</v>
      </c>
      <c r="K238" s="191"/>
      <c r="L238" s="36"/>
      <c r="M238" s="192" t="s">
        <v>1</v>
      </c>
      <c r="N238" s="193" t="s">
        <v>44</v>
      </c>
      <c r="O238" s="68"/>
      <c r="P238" s="194">
        <f>O238*H238</f>
        <v>0</v>
      </c>
      <c r="Q238" s="194">
        <v>2.08E-06</v>
      </c>
      <c r="R238" s="194">
        <f>Q238*H238</f>
        <v>0.0042639999999999996</v>
      </c>
      <c r="S238" s="194">
        <v>0.00015</v>
      </c>
      <c r="T238" s="195">
        <f>S238*H238</f>
        <v>0.3075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6" t="s">
        <v>173</v>
      </c>
      <c r="AT238" s="196" t="s">
        <v>142</v>
      </c>
      <c r="AU238" s="196" t="s">
        <v>147</v>
      </c>
      <c r="AY238" s="14" t="s">
        <v>139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4" t="s">
        <v>147</v>
      </c>
      <c r="BK238" s="197">
        <f>ROUND(I238*H238,2)</f>
        <v>0</v>
      </c>
      <c r="BL238" s="14" t="s">
        <v>173</v>
      </c>
      <c r="BM238" s="196" t="s">
        <v>487</v>
      </c>
    </row>
    <row r="239" spans="1:65" s="2" customFormat="1" ht="24.15" customHeight="1">
      <c r="A239" s="31"/>
      <c r="B239" s="32"/>
      <c r="C239" s="184" t="s">
        <v>488</v>
      </c>
      <c r="D239" s="184" t="s">
        <v>142</v>
      </c>
      <c r="E239" s="185" t="s">
        <v>489</v>
      </c>
      <c r="F239" s="186" t="s">
        <v>490</v>
      </c>
      <c r="G239" s="187" t="s">
        <v>161</v>
      </c>
      <c r="H239" s="188">
        <v>2050</v>
      </c>
      <c r="I239" s="189"/>
      <c r="J239" s="190">
        <f>ROUND(I239*H239,2)</f>
        <v>0</v>
      </c>
      <c r="K239" s="191"/>
      <c r="L239" s="36"/>
      <c r="M239" s="192" t="s">
        <v>1</v>
      </c>
      <c r="N239" s="193" t="s">
        <v>44</v>
      </c>
      <c r="O239" s="68"/>
      <c r="P239" s="194">
        <f>O239*H239</f>
        <v>0</v>
      </c>
      <c r="Q239" s="194">
        <v>0.00044</v>
      </c>
      <c r="R239" s="194">
        <f>Q239*H239</f>
        <v>0.902</v>
      </c>
      <c r="S239" s="194">
        <v>0</v>
      </c>
      <c r="T239" s="19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173</v>
      </c>
      <c r="AT239" s="196" t="s">
        <v>142</v>
      </c>
      <c r="AU239" s="196" t="s">
        <v>147</v>
      </c>
      <c r="AY239" s="14" t="s">
        <v>139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147</v>
      </c>
      <c r="BK239" s="197">
        <f>ROUND(I239*H239,2)</f>
        <v>0</v>
      </c>
      <c r="BL239" s="14" t="s">
        <v>173</v>
      </c>
      <c r="BM239" s="196" t="s">
        <v>491</v>
      </c>
    </row>
    <row r="240" spans="1:65" s="2" customFormat="1" ht="24.15" customHeight="1">
      <c r="A240" s="31"/>
      <c r="B240" s="32"/>
      <c r="C240" s="184" t="s">
        <v>318</v>
      </c>
      <c r="D240" s="184" t="s">
        <v>142</v>
      </c>
      <c r="E240" s="185" t="s">
        <v>492</v>
      </c>
      <c r="F240" s="186" t="s">
        <v>493</v>
      </c>
      <c r="G240" s="187" t="s">
        <v>161</v>
      </c>
      <c r="H240" s="188">
        <v>2050</v>
      </c>
      <c r="I240" s="189"/>
      <c r="J240" s="190">
        <f>ROUND(I240*H240,2)</f>
        <v>0</v>
      </c>
      <c r="K240" s="191"/>
      <c r="L240" s="36"/>
      <c r="M240" s="192" t="s">
        <v>1</v>
      </c>
      <c r="N240" s="193" t="s">
        <v>44</v>
      </c>
      <c r="O240" s="68"/>
      <c r="P240" s="194">
        <f>O240*H240</f>
        <v>0</v>
      </c>
      <c r="Q240" s="194">
        <v>0.0002</v>
      </c>
      <c r="R240" s="194">
        <f>Q240*H240</f>
        <v>0.41000000000000003</v>
      </c>
      <c r="S240" s="194">
        <v>0</v>
      </c>
      <c r="T240" s="19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173</v>
      </c>
      <c r="AT240" s="196" t="s">
        <v>142</v>
      </c>
      <c r="AU240" s="196" t="s">
        <v>147</v>
      </c>
      <c r="AY240" s="14" t="s">
        <v>139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147</v>
      </c>
      <c r="BK240" s="197">
        <f>ROUND(I240*H240,2)</f>
        <v>0</v>
      </c>
      <c r="BL240" s="14" t="s">
        <v>173</v>
      </c>
      <c r="BM240" s="196" t="s">
        <v>494</v>
      </c>
    </row>
    <row r="241" spans="1:65" s="2" customFormat="1" ht="21.75" customHeight="1">
      <c r="A241" s="31"/>
      <c r="B241" s="32"/>
      <c r="C241" s="184" t="s">
        <v>495</v>
      </c>
      <c r="D241" s="184" t="s">
        <v>142</v>
      </c>
      <c r="E241" s="185" t="s">
        <v>496</v>
      </c>
      <c r="F241" s="186" t="s">
        <v>497</v>
      </c>
      <c r="G241" s="187" t="s">
        <v>161</v>
      </c>
      <c r="H241" s="188">
        <v>2050</v>
      </c>
      <c r="I241" s="189"/>
      <c r="J241" s="190">
        <f>ROUND(I241*H241,2)</f>
        <v>0</v>
      </c>
      <c r="K241" s="191"/>
      <c r="L241" s="36"/>
      <c r="M241" s="210" t="s">
        <v>1</v>
      </c>
      <c r="N241" s="211" t="s">
        <v>44</v>
      </c>
      <c r="O241" s="212"/>
      <c r="P241" s="213">
        <f>O241*H241</f>
        <v>0</v>
      </c>
      <c r="Q241" s="213">
        <v>0.00029</v>
      </c>
      <c r="R241" s="213">
        <f>Q241*H241</f>
        <v>0.5945</v>
      </c>
      <c r="S241" s="213">
        <v>0</v>
      </c>
      <c r="T241" s="214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173</v>
      </c>
      <c r="AT241" s="196" t="s">
        <v>142</v>
      </c>
      <c r="AU241" s="196" t="s">
        <v>147</v>
      </c>
      <c r="AY241" s="14" t="s">
        <v>139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147</v>
      </c>
      <c r="BK241" s="197">
        <f>ROUND(I241*H241,2)</f>
        <v>0</v>
      </c>
      <c r="BL241" s="14" t="s">
        <v>173</v>
      </c>
      <c r="BM241" s="196" t="s">
        <v>498</v>
      </c>
    </row>
    <row r="242" spans="1:31" s="2" customFormat="1" ht="6.9" customHeight="1">
      <c r="A242" s="31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36"/>
      <c r="M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</sheetData>
  <sheetProtection algorithmName="SHA-512" hashValue="LXx1n41tldpQtdPK8kK0dcp+nMeRj/EoOJUxgJeU81EUpfX57WQr62XgnSOkYHykp5brYTsrJfE6u3XhMrR0Tg==" saltValue="+rYGrotDJS0RaPw9jvu9HQSGwZIWmWAthEH2mOWH2v9dwtL3Cac4OzB6OIcPVdcu3+2vspr2x7u7+irapIFFHA==" spinCount="100000" sheet="1" objects="1" scenarios="1" formatColumns="0" formatRows="0" autoFilter="0"/>
  <autoFilter ref="C131:K241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90</v>
      </c>
    </row>
    <row r="3" spans="2:46" s="1" customFormat="1" ht="6.9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" customHeight="1" hidden="1">
      <c r="B4" s="17"/>
      <c r="D4" s="107" t="s">
        <v>100</v>
      </c>
      <c r="L4" s="17"/>
      <c r="M4" s="108" t="s">
        <v>10</v>
      </c>
      <c r="AT4" s="14" t="s">
        <v>4</v>
      </c>
    </row>
    <row r="5" spans="2:12" s="1" customFormat="1" ht="6.9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31" s="2" customFormat="1" ht="12" customHeight="1" hidden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2" t="s">
        <v>499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ROUND(J116,2)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19" t="s">
        <v>42</v>
      </c>
      <c r="E33" s="109" t="s">
        <v>43</v>
      </c>
      <c r="F33" s="120">
        <f>ROUND((SUM(BE116:BE150)),2)</f>
        <v>0</v>
      </c>
      <c r="G33" s="31"/>
      <c r="H33" s="31"/>
      <c r="I33" s="121">
        <v>0.21</v>
      </c>
      <c r="J33" s="120">
        <f>ROUND(((SUM(BE116:BE150))*I33),2)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9" t="s">
        <v>44</v>
      </c>
      <c r="F34" s="120">
        <f>ROUND((SUM(BF116:BF150)),2)</f>
        <v>0</v>
      </c>
      <c r="G34" s="31"/>
      <c r="H34" s="31"/>
      <c r="I34" s="121">
        <v>0.15</v>
      </c>
      <c r="J34" s="120">
        <f>ROUND(((SUM(BF116:BF150))*I34),2)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45</v>
      </c>
      <c r="F35" s="120">
        <f>ROUND((SUM(BG116:BG150)),2)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46</v>
      </c>
      <c r="F36" s="120">
        <f>ROUND((SUM(BH116:BH150)),2)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47</v>
      </c>
      <c r="F37" s="120">
        <f>ROUND((SUM(BI116:BI150)),2)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2:12" ht="10.2" hidden="1">
      <c r="B51" s="17"/>
      <c r="L51" s="17"/>
    </row>
    <row r="52" spans="2:12" ht="10.2" hidden="1">
      <c r="B52" s="17"/>
      <c r="L52" s="17"/>
    </row>
    <row r="53" spans="2:12" ht="10.2" hidden="1">
      <c r="B53" s="17"/>
      <c r="L53" s="17"/>
    </row>
    <row r="54" spans="2:12" ht="10.2" hidden="1">
      <c r="B54" s="17"/>
      <c r="L54" s="17"/>
    </row>
    <row r="55" spans="2:12" ht="10.2" hidden="1">
      <c r="B55" s="17"/>
      <c r="L55" s="17"/>
    </row>
    <row r="56" spans="2:12" ht="10.2" hidden="1">
      <c r="B56" s="17"/>
      <c r="L56" s="17"/>
    </row>
    <row r="57" spans="2:12" ht="10.2" hidden="1">
      <c r="B57" s="17"/>
      <c r="L57" s="17"/>
    </row>
    <row r="58" spans="2:12" ht="10.2" hidden="1">
      <c r="B58" s="17"/>
      <c r="L58" s="17"/>
    </row>
    <row r="59" spans="2:12" ht="10.2" hidden="1">
      <c r="B59" s="17"/>
      <c r="L59" s="17"/>
    </row>
    <row r="60" spans="2:12" ht="10.2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 hidden="1">
      <c r="B62" s="17"/>
      <c r="L62" s="17"/>
    </row>
    <row r="63" spans="2:12" ht="10.2" hidden="1">
      <c r="B63" s="17"/>
      <c r="L63" s="17"/>
    </row>
    <row r="64" spans="2:12" ht="10.2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 hidden="1">
      <c r="B66" s="17"/>
      <c r="L66" s="17"/>
    </row>
    <row r="67" spans="2:12" ht="10.2" hidden="1">
      <c r="B67" s="17"/>
      <c r="L67" s="17"/>
    </row>
    <row r="68" spans="2:12" ht="10.2" hidden="1">
      <c r="B68" s="17"/>
      <c r="L68" s="17"/>
    </row>
    <row r="69" spans="2:12" ht="10.2" hidden="1">
      <c r="B69" s="17"/>
      <c r="L69" s="17"/>
    </row>
    <row r="70" spans="2:12" ht="10.2" hidden="1">
      <c r="B70" s="17"/>
      <c r="L70" s="17"/>
    </row>
    <row r="71" spans="2:12" ht="10.2" hidden="1">
      <c r="B71" s="17"/>
      <c r="L71" s="17"/>
    </row>
    <row r="72" spans="2:12" ht="10.2" hidden="1">
      <c r="B72" s="17"/>
      <c r="L72" s="17"/>
    </row>
    <row r="73" spans="2:12" ht="10.2" hidden="1">
      <c r="B73" s="17"/>
      <c r="L73" s="17"/>
    </row>
    <row r="74" spans="2:12" ht="10.2" hidden="1">
      <c r="B74" s="17"/>
      <c r="L74" s="17"/>
    </row>
    <row r="75" spans="2:12" ht="10.2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.2" hidden="1"/>
    <row r="79" ht="10.2" hidden="1"/>
    <row r="80" ht="10.2" hidden="1"/>
    <row r="81" spans="1:31" s="2" customFormat="1" ht="6.9" customHeight="1" hidden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 hidden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19" t="str">
        <f>E9</f>
        <v>03 - topení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 hidden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 hidden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 hidden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J116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1:31" s="2" customFormat="1" ht="21.75" customHeight="1" hidden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" customHeight="1" hidden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ht="10.2" hidden="1"/>
    <row r="100" ht="10.2" hidden="1"/>
    <row r="101" ht="10.2" hidden="1"/>
    <row r="102" spans="1:31" s="2" customFormat="1" ht="6.9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" customHeight="1">
      <c r="A103" s="31"/>
      <c r="B103" s="32"/>
      <c r="C103" s="20" t="s">
        <v>124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67" t="str">
        <f>E7</f>
        <v>Rekonstrukce objektu Bezdružická 283 - SŠŹ a ZŠ Planá</v>
      </c>
      <c r="F106" s="268"/>
      <c r="G106" s="268"/>
      <c r="H106" s="268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101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19" t="str">
        <f>E9</f>
        <v>03 - topení</v>
      </c>
      <c r="F108" s="269"/>
      <c r="G108" s="269"/>
      <c r="H108" s="269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F12</f>
        <v xml:space="preserve"> </v>
      </c>
      <c r="G110" s="33"/>
      <c r="H110" s="33"/>
      <c r="I110" s="26" t="s">
        <v>22</v>
      </c>
      <c r="J110" s="63" t="str">
        <f>IF(J12="","",J12)</f>
        <v>9. 6. 2022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15" customHeight="1">
      <c r="A112" s="31"/>
      <c r="B112" s="32"/>
      <c r="C112" s="26" t="s">
        <v>24</v>
      </c>
      <c r="D112" s="33"/>
      <c r="E112" s="33"/>
      <c r="F112" s="24" t="str">
        <f>E15</f>
        <v xml:space="preserve">Střední škola živnostenská a Základní škola </v>
      </c>
      <c r="G112" s="33"/>
      <c r="H112" s="33"/>
      <c r="I112" s="26" t="s">
        <v>31</v>
      </c>
      <c r="J112" s="29" t="str">
        <f>E21</f>
        <v>SPIRAL spol.s r.o.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15" customHeight="1">
      <c r="A113" s="31"/>
      <c r="B113" s="32"/>
      <c r="C113" s="26" t="s">
        <v>29</v>
      </c>
      <c r="D113" s="33"/>
      <c r="E113" s="33"/>
      <c r="F113" s="24" t="str">
        <f>IF(E18="","",E18)</f>
        <v>Vyplň údaj</v>
      </c>
      <c r="G113" s="33"/>
      <c r="H113" s="33"/>
      <c r="I113" s="26" t="s">
        <v>35</v>
      </c>
      <c r="J113" s="29" t="str">
        <f>E24</f>
        <v xml:space="preserve"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1" customFormat="1" ht="29.25" customHeight="1">
      <c r="A115" s="156"/>
      <c r="B115" s="157"/>
      <c r="C115" s="158" t="s">
        <v>125</v>
      </c>
      <c r="D115" s="159" t="s">
        <v>63</v>
      </c>
      <c r="E115" s="159" t="s">
        <v>59</v>
      </c>
      <c r="F115" s="159" t="s">
        <v>60</v>
      </c>
      <c r="G115" s="159" t="s">
        <v>126</v>
      </c>
      <c r="H115" s="159" t="s">
        <v>127</v>
      </c>
      <c r="I115" s="159" t="s">
        <v>128</v>
      </c>
      <c r="J115" s="160" t="s">
        <v>105</v>
      </c>
      <c r="K115" s="161" t="s">
        <v>129</v>
      </c>
      <c r="L115" s="162"/>
      <c r="M115" s="72" t="s">
        <v>1</v>
      </c>
      <c r="N115" s="73" t="s">
        <v>42</v>
      </c>
      <c r="O115" s="73" t="s">
        <v>130</v>
      </c>
      <c r="P115" s="73" t="s">
        <v>131</v>
      </c>
      <c r="Q115" s="73" t="s">
        <v>132</v>
      </c>
      <c r="R115" s="73" t="s">
        <v>133</v>
      </c>
      <c r="S115" s="73" t="s">
        <v>134</v>
      </c>
      <c r="T115" s="74" t="s">
        <v>135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3" s="2" customFormat="1" ht="22.8" customHeight="1">
      <c r="A116" s="31"/>
      <c r="B116" s="32"/>
      <c r="C116" s="79" t="s">
        <v>136</v>
      </c>
      <c r="D116" s="33"/>
      <c r="E116" s="33"/>
      <c r="F116" s="33"/>
      <c r="G116" s="33"/>
      <c r="H116" s="33"/>
      <c r="I116" s="33"/>
      <c r="J116" s="163">
        <f>BK116</f>
        <v>0</v>
      </c>
      <c r="K116" s="33"/>
      <c r="L116" s="36"/>
      <c r="M116" s="75"/>
      <c r="N116" s="164"/>
      <c r="O116" s="76"/>
      <c r="P116" s="165">
        <f>SUM(P117:P150)</f>
        <v>0</v>
      </c>
      <c r="Q116" s="76"/>
      <c r="R116" s="165">
        <f>SUM(R117:R150)</f>
        <v>0</v>
      </c>
      <c r="S116" s="76"/>
      <c r="T116" s="166">
        <f>SUM(T117:T150)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77</v>
      </c>
      <c r="AU116" s="14" t="s">
        <v>107</v>
      </c>
      <c r="BK116" s="167">
        <f>SUM(BK117:BK150)</f>
        <v>0</v>
      </c>
    </row>
    <row r="117" spans="1:65" s="2" customFormat="1" ht="16.5" customHeight="1">
      <c r="A117" s="31"/>
      <c r="B117" s="32"/>
      <c r="C117" s="184" t="s">
        <v>86</v>
      </c>
      <c r="D117" s="184" t="s">
        <v>142</v>
      </c>
      <c r="E117" s="185" t="s">
        <v>500</v>
      </c>
      <c r="F117" s="186" t="s">
        <v>501</v>
      </c>
      <c r="G117" s="187" t="s">
        <v>502</v>
      </c>
      <c r="H117" s="188">
        <v>2</v>
      </c>
      <c r="I117" s="189"/>
      <c r="J117" s="190">
        <f aca="true" t="shared" si="0" ref="J117:J150">ROUND(I117*H117,2)</f>
        <v>0</v>
      </c>
      <c r="K117" s="191"/>
      <c r="L117" s="36"/>
      <c r="M117" s="192" t="s">
        <v>1</v>
      </c>
      <c r="N117" s="193" t="s">
        <v>44</v>
      </c>
      <c r="O117" s="68"/>
      <c r="P117" s="194">
        <f aca="true" t="shared" si="1" ref="P117:P150">O117*H117</f>
        <v>0</v>
      </c>
      <c r="Q117" s="194">
        <v>0</v>
      </c>
      <c r="R117" s="194">
        <f aca="true" t="shared" si="2" ref="R117:R150">Q117*H117</f>
        <v>0</v>
      </c>
      <c r="S117" s="194">
        <v>0</v>
      </c>
      <c r="T117" s="195">
        <f aca="true" t="shared" si="3" ref="T117:T150"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6" t="s">
        <v>146</v>
      </c>
      <c r="AT117" s="196" t="s">
        <v>142</v>
      </c>
      <c r="AU117" s="196" t="s">
        <v>78</v>
      </c>
      <c r="AY117" s="14" t="s">
        <v>139</v>
      </c>
      <c r="BE117" s="197">
        <f aca="true" t="shared" si="4" ref="BE117:BE150">IF(N117="základní",J117,0)</f>
        <v>0</v>
      </c>
      <c r="BF117" s="197">
        <f aca="true" t="shared" si="5" ref="BF117:BF150">IF(N117="snížená",J117,0)</f>
        <v>0</v>
      </c>
      <c r="BG117" s="197">
        <f aca="true" t="shared" si="6" ref="BG117:BG150">IF(N117="zákl. přenesená",J117,0)</f>
        <v>0</v>
      </c>
      <c r="BH117" s="197">
        <f aca="true" t="shared" si="7" ref="BH117:BH150">IF(N117="sníž. přenesená",J117,0)</f>
        <v>0</v>
      </c>
      <c r="BI117" s="197">
        <f aca="true" t="shared" si="8" ref="BI117:BI150">IF(N117="nulová",J117,0)</f>
        <v>0</v>
      </c>
      <c r="BJ117" s="14" t="s">
        <v>147</v>
      </c>
      <c r="BK117" s="197">
        <f aca="true" t="shared" si="9" ref="BK117:BK150">ROUND(I117*H117,2)</f>
        <v>0</v>
      </c>
      <c r="BL117" s="14" t="s">
        <v>146</v>
      </c>
      <c r="BM117" s="196" t="s">
        <v>147</v>
      </c>
    </row>
    <row r="118" spans="1:65" s="2" customFormat="1" ht="16.5" customHeight="1">
      <c r="A118" s="31"/>
      <c r="B118" s="32"/>
      <c r="C118" s="184" t="s">
        <v>147</v>
      </c>
      <c r="D118" s="184" t="s">
        <v>142</v>
      </c>
      <c r="E118" s="185" t="s">
        <v>503</v>
      </c>
      <c r="F118" s="186" t="s">
        <v>504</v>
      </c>
      <c r="G118" s="187" t="s">
        <v>502</v>
      </c>
      <c r="H118" s="188">
        <v>2</v>
      </c>
      <c r="I118" s="189"/>
      <c r="J118" s="190">
        <f t="shared" si="0"/>
        <v>0</v>
      </c>
      <c r="K118" s="191"/>
      <c r="L118" s="36"/>
      <c r="M118" s="192" t="s">
        <v>1</v>
      </c>
      <c r="N118" s="193" t="s">
        <v>44</v>
      </c>
      <c r="O118" s="68"/>
      <c r="P118" s="194">
        <f t="shared" si="1"/>
        <v>0</v>
      </c>
      <c r="Q118" s="194">
        <v>0</v>
      </c>
      <c r="R118" s="194">
        <f t="shared" si="2"/>
        <v>0</v>
      </c>
      <c r="S118" s="194">
        <v>0</v>
      </c>
      <c r="T118" s="195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6" t="s">
        <v>146</v>
      </c>
      <c r="AT118" s="196" t="s">
        <v>142</v>
      </c>
      <c r="AU118" s="196" t="s">
        <v>78</v>
      </c>
      <c r="AY118" s="14" t="s">
        <v>139</v>
      </c>
      <c r="BE118" s="197">
        <f t="shared" si="4"/>
        <v>0</v>
      </c>
      <c r="BF118" s="197">
        <f t="shared" si="5"/>
        <v>0</v>
      </c>
      <c r="BG118" s="197">
        <f t="shared" si="6"/>
        <v>0</v>
      </c>
      <c r="BH118" s="197">
        <f t="shared" si="7"/>
        <v>0</v>
      </c>
      <c r="BI118" s="197">
        <f t="shared" si="8"/>
        <v>0</v>
      </c>
      <c r="BJ118" s="14" t="s">
        <v>147</v>
      </c>
      <c r="BK118" s="197">
        <f t="shared" si="9"/>
        <v>0</v>
      </c>
      <c r="BL118" s="14" t="s">
        <v>146</v>
      </c>
      <c r="BM118" s="196" t="s">
        <v>146</v>
      </c>
    </row>
    <row r="119" spans="1:65" s="2" customFormat="1" ht="16.5" customHeight="1">
      <c r="A119" s="31"/>
      <c r="B119" s="32"/>
      <c r="C119" s="184" t="s">
        <v>140</v>
      </c>
      <c r="D119" s="184" t="s">
        <v>142</v>
      </c>
      <c r="E119" s="185" t="s">
        <v>505</v>
      </c>
      <c r="F119" s="186" t="s">
        <v>506</v>
      </c>
      <c r="G119" s="187" t="s">
        <v>502</v>
      </c>
      <c r="H119" s="188">
        <v>2</v>
      </c>
      <c r="I119" s="189"/>
      <c r="J119" s="190">
        <f t="shared" si="0"/>
        <v>0</v>
      </c>
      <c r="K119" s="191"/>
      <c r="L119" s="36"/>
      <c r="M119" s="192" t="s">
        <v>1</v>
      </c>
      <c r="N119" s="193" t="s">
        <v>44</v>
      </c>
      <c r="O119" s="68"/>
      <c r="P119" s="194">
        <f t="shared" si="1"/>
        <v>0</v>
      </c>
      <c r="Q119" s="194">
        <v>0</v>
      </c>
      <c r="R119" s="194">
        <f t="shared" si="2"/>
        <v>0</v>
      </c>
      <c r="S119" s="194">
        <v>0</v>
      </c>
      <c r="T119" s="195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146</v>
      </c>
      <c r="AT119" s="196" t="s">
        <v>142</v>
      </c>
      <c r="AU119" s="196" t="s">
        <v>78</v>
      </c>
      <c r="AY119" s="14" t="s">
        <v>139</v>
      </c>
      <c r="BE119" s="197">
        <f t="shared" si="4"/>
        <v>0</v>
      </c>
      <c r="BF119" s="197">
        <f t="shared" si="5"/>
        <v>0</v>
      </c>
      <c r="BG119" s="197">
        <f t="shared" si="6"/>
        <v>0</v>
      </c>
      <c r="BH119" s="197">
        <f t="shared" si="7"/>
        <v>0</v>
      </c>
      <c r="BI119" s="197">
        <f t="shared" si="8"/>
        <v>0</v>
      </c>
      <c r="BJ119" s="14" t="s">
        <v>147</v>
      </c>
      <c r="BK119" s="197">
        <f t="shared" si="9"/>
        <v>0</v>
      </c>
      <c r="BL119" s="14" t="s">
        <v>146</v>
      </c>
      <c r="BM119" s="196" t="s">
        <v>153</v>
      </c>
    </row>
    <row r="120" spans="1:65" s="2" customFormat="1" ht="16.5" customHeight="1">
      <c r="A120" s="31"/>
      <c r="B120" s="32"/>
      <c r="C120" s="184" t="s">
        <v>146</v>
      </c>
      <c r="D120" s="184" t="s">
        <v>142</v>
      </c>
      <c r="E120" s="185" t="s">
        <v>507</v>
      </c>
      <c r="F120" s="186" t="s">
        <v>508</v>
      </c>
      <c r="G120" s="187" t="s">
        <v>502</v>
      </c>
      <c r="H120" s="188">
        <v>1</v>
      </c>
      <c r="I120" s="189"/>
      <c r="J120" s="190">
        <f t="shared" si="0"/>
        <v>0</v>
      </c>
      <c r="K120" s="191"/>
      <c r="L120" s="36"/>
      <c r="M120" s="192" t="s">
        <v>1</v>
      </c>
      <c r="N120" s="193" t="s">
        <v>44</v>
      </c>
      <c r="O120" s="68"/>
      <c r="P120" s="194">
        <f t="shared" si="1"/>
        <v>0</v>
      </c>
      <c r="Q120" s="194">
        <v>0</v>
      </c>
      <c r="R120" s="194">
        <f t="shared" si="2"/>
        <v>0</v>
      </c>
      <c r="S120" s="194">
        <v>0</v>
      </c>
      <c r="T120" s="19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6" t="s">
        <v>146</v>
      </c>
      <c r="AT120" s="196" t="s">
        <v>142</v>
      </c>
      <c r="AU120" s="196" t="s">
        <v>78</v>
      </c>
      <c r="AY120" s="14" t="s">
        <v>139</v>
      </c>
      <c r="BE120" s="197">
        <f t="shared" si="4"/>
        <v>0</v>
      </c>
      <c r="BF120" s="197">
        <f t="shared" si="5"/>
        <v>0</v>
      </c>
      <c r="BG120" s="197">
        <f t="shared" si="6"/>
        <v>0</v>
      </c>
      <c r="BH120" s="197">
        <f t="shared" si="7"/>
        <v>0</v>
      </c>
      <c r="BI120" s="197">
        <f t="shared" si="8"/>
        <v>0</v>
      </c>
      <c r="BJ120" s="14" t="s">
        <v>147</v>
      </c>
      <c r="BK120" s="197">
        <f t="shared" si="9"/>
        <v>0</v>
      </c>
      <c r="BL120" s="14" t="s">
        <v>146</v>
      </c>
      <c r="BM120" s="196" t="s">
        <v>157</v>
      </c>
    </row>
    <row r="121" spans="1:65" s="2" customFormat="1" ht="16.5" customHeight="1">
      <c r="A121" s="31"/>
      <c r="B121" s="32"/>
      <c r="C121" s="184" t="s">
        <v>158</v>
      </c>
      <c r="D121" s="184" t="s">
        <v>142</v>
      </c>
      <c r="E121" s="185" t="s">
        <v>509</v>
      </c>
      <c r="F121" s="186" t="s">
        <v>510</v>
      </c>
      <c r="G121" s="187" t="s">
        <v>502</v>
      </c>
      <c r="H121" s="188">
        <v>2</v>
      </c>
      <c r="I121" s="189"/>
      <c r="J121" s="190">
        <f t="shared" si="0"/>
        <v>0</v>
      </c>
      <c r="K121" s="191"/>
      <c r="L121" s="36"/>
      <c r="M121" s="192" t="s">
        <v>1</v>
      </c>
      <c r="N121" s="193" t="s">
        <v>44</v>
      </c>
      <c r="O121" s="68"/>
      <c r="P121" s="194">
        <f t="shared" si="1"/>
        <v>0</v>
      </c>
      <c r="Q121" s="194">
        <v>0</v>
      </c>
      <c r="R121" s="194">
        <f t="shared" si="2"/>
        <v>0</v>
      </c>
      <c r="S121" s="194">
        <v>0</v>
      </c>
      <c r="T121" s="19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146</v>
      </c>
      <c r="AT121" s="196" t="s">
        <v>142</v>
      </c>
      <c r="AU121" s="196" t="s">
        <v>78</v>
      </c>
      <c r="AY121" s="14" t="s">
        <v>139</v>
      </c>
      <c r="BE121" s="197">
        <f t="shared" si="4"/>
        <v>0</v>
      </c>
      <c r="BF121" s="197">
        <f t="shared" si="5"/>
        <v>0</v>
      </c>
      <c r="BG121" s="197">
        <f t="shared" si="6"/>
        <v>0</v>
      </c>
      <c r="BH121" s="197">
        <f t="shared" si="7"/>
        <v>0</v>
      </c>
      <c r="BI121" s="197">
        <f t="shared" si="8"/>
        <v>0</v>
      </c>
      <c r="BJ121" s="14" t="s">
        <v>147</v>
      </c>
      <c r="BK121" s="197">
        <f t="shared" si="9"/>
        <v>0</v>
      </c>
      <c r="BL121" s="14" t="s">
        <v>146</v>
      </c>
      <c r="BM121" s="196" t="s">
        <v>162</v>
      </c>
    </row>
    <row r="122" spans="1:65" s="2" customFormat="1" ht="16.5" customHeight="1">
      <c r="A122" s="31"/>
      <c r="B122" s="32"/>
      <c r="C122" s="184" t="s">
        <v>153</v>
      </c>
      <c r="D122" s="184" t="s">
        <v>142</v>
      </c>
      <c r="E122" s="185" t="s">
        <v>511</v>
      </c>
      <c r="F122" s="186" t="s">
        <v>512</v>
      </c>
      <c r="G122" s="187" t="s">
        <v>502</v>
      </c>
      <c r="H122" s="188">
        <v>1</v>
      </c>
      <c r="I122" s="189"/>
      <c r="J122" s="190">
        <f t="shared" si="0"/>
        <v>0</v>
      </c>
      <c r="K122" s="191"/>
      <c r="L122" s="36"/>
      <c r="M122" s="192" t="s">
        <v>1</v>
      </c>
      <c r="N122" s="193" t="s">
        <v>44</v>
      </c>
      <c r="O122" s="68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146</v>
      </c>
      <c r="AT122" s="196" t="s">
        <v>142</v>
      </c>
      <c r="AU122" s="196" t="s">
        <v>78</v>
      </c>
      <c r="AY122" s="14" t="s">
        <v>139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147</v>
      </c>
      <c r="BK122" s="197">
        <f t="shared" si="9"/>
        <v>0</v>
      </c>
      <c r="BL122" s="14" t="s">
        <v>146</v>
      </c>
      <c r="BM122" s="196" t="s">
        <v>165</v>
      </c>
    </row>
    <row r="123" spans="1:65" s="2" customFormat="1" ht="16.5" customHeight="1">
      <c r="A123" s="31"/>
      <c r="B123" s="32"/>
      <c r="C123" s="184" t="s">
        <v>166</v>
      </c>
      <c r="D123" s="184" t="s">
        <v>142</v>
      </c>
      <c r="E123" s="185" t="s">
        <v>513</v>
      </c>
      <c r="F123" s="186" t="s">
        <v>514</v>
      </c>
      <c r="G123" s="187" t="s">
        <v>502</v>
      </c>
      <c r="H123" s="188">
        <v>1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44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146</v>
      </c>
      <c r="AT123" s="196" t="s">
        <v>142</v>
      </c>
      <c r="AU123" s="196" t="s">
        <v>78</v>
      </c>
      <c r="AY123" s="14" t="s">
        <v>139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147</v>
      </c>
      <c r="BK123" s="197">
        <f t="shared" si="9"/>
        <v>0</v>
      </c>
      <c r="BL123" s="14" t="s">
        <v>146</v>
      </c>
      <c r="BM123" s="196" t="s">
        <v>169</v>
      </c>
    </row>
    <row r="124" spans="1:65" s="2" customFormat="1" ht="16.5" customHeight="1">
      <c r="A124" s="31"/>
      <c r="B124" s="32"/>
      <c r="C124" s="184" t="s">
        <v>157</v>
      </c>
      <c r="D124" s="184" t="s">
        <v>142</v>
      </c>
      <c r="E124" s="185" t="s">
        <v>515</v>
      </c>
      <c r="F124" s="186" t="s">
        <v>516</v>
      </c>
      <c r="G124" s="187" t="s">
        <v>502</v>
      </c>
      <c r="H124" s="188">
        <v>1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44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146</v>
      </c>
      <c r="AT124" s="196" t="s">
        <v>142</v>
      </c>
      <c r="AU124" s="196" t="s">
        <v>78</v>
      </c>
      <c r="AY124" s="14" t="s">
        <v>139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147</v>
      </c>
      <c r="BK124" s="197">
        <f t="shared" si="9"/>
        <v>0</v>
      </c>
      <c r="BL124" s="14" t="s">
        <v>146</v>
      </c>
      <c r="BM124" s="196" t="s">
        <v>173</v>
      </c>
    </row>
    <row r="125" spans="1:65" s="2" customFormat="1" ht="16.5" customHeight="1">
      <c r="A125" s="31"/>
      <c r="B125" s="32"/>
      <c r="C125" s="184" t="s">
        <v>174</v>
      </c>
      <c r="D125" s="184" t="s">
        <v>142</v>
      </c>
      <c r="E125" s="185" t="s">
        <v>517</v>
      </c>
      <c r="F125" s="186" t="s">
        <v>518</v>
      </c>
      <c r="G125" s="187" t="s">
        <v>502</v>
      </c>
      <c r="H125" s="188">
        <v>1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44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146</v>
      </c>
      <c r="AT125" s="196" t="s">
        <v>142</v>
      </c>
      <c r="AU125" s="196" t="s">
        <v>78</v>
      </c>
      <c r="AY125" s="14" t="s">
        <v>139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147</v>
      </c>
      <c r="BK125" s="197">
        <f t="shared" si="9"/>
        <v>0</v>
      </c>
      <c r="BL125" s="14" t="s">
        <v>146</v>
      </c>
      <c r="BM125" s="196" t="s">
        <v>177</v>
      </c>
    </row>
    <row r="126" spans="1:65" s="2" customFormat="1" ht="16.5" customHeight="1">
      <c r="A126" s="31"/>
      <c r="B126" s="32"/>
      <c r="C126" s="184" t="s">
        <v>162</v>
      </c>
      <c r="D126" s="184" t="s">
        <v>142</v>
      </c>
      <c r="E126" s="185" t="s">
        <v>519</v>
      </c>
      <c r="F126" s="186" t="s">
        <v>520</v>
      </c>
      <c r="G126" s="187" t="s">
        <v>502</v>
      </c>
      <c r="H126" s="188">
        <v>1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44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146</v>
      </c>
      <c r="AT126" s="196" t="s">
        <v>142</v>
      </c>
      <c r="AU126" s="196" t="s">
        <v>78</v>
      </c>
      <c r="AY126" s="14" t="s">
        <v>139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147</v>
      </c>
      <c r="BK126" s="197">
        <f t="shared" si="9"/>
        <v>0</v>
      </c>
      <c r="BL126" s="14" t="s">
        <v>146</v>
      </c>
      <c r="BM126" s="196" t="s">
        <v>180</v>
      </c>
    </row>
    <row r="127" spans="1:65" s="2" customFormat="1" ht="16.5" customHeight="1">
      <c r="A127" s="31"/>
      <c r="B127" s="32"/>
      <c r="C127" s="184" t="s">
        <v>181</v>
      </c>
      <c r="D127" s="184" t="s">
        <v>142</v>
      </c>
      <c r="E127" s="185" t="s">
        <v>521</v>
      </c>
      <c r="F127" s="186" t="s">
        <v>522</v>
      </c>
      <c r="G127" s="187" t="s">
        <v>502</v>
      </c>
      <c r="H127" s="188">
        <v>1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44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146</v>
      </c>
      <c r="AT127" s="196" t="s">
        <v>142</v>
      </c>
      <c r="AU127" s="196" t="s">
        <v>78</v>
      </c>
      <c r="AY127" s="14" t="s">
        <v>139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147</v>
      </c>
      <c r="BK127" s="197">
        <f t="shared" si="9"/>
        <v>0</v>
      </c>
      <c r="BL127" s="14" t="s">
        <v>146</v>
      </c>
      <c r="BM127" s="196" t="s">
        <v>184</v>
      </c>
    </row>
    <row r="128" spans="1:65" s="2" customFormat="1" ht="16.5" customHeight="1">
      <c r="A128" s="31"/>
      <c r="B128" s="32"/>
      <c r="C128" s="184" t="s">
        <v>165</v>
      </c>
      <c r="D128" s="184" t="s">
        <v>142</v>
      </c>
      <c r="E128" s="185" t="s">
        <v>523</v>
      </c>
      <c r="F128" s="186" t="s">
        <v>524</v>
      </c>
      <c r="G128" s="187" t="s">
        <v>502</v>
      </c>
      <c r="H128" s="188">
        <v>1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44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146</v>
      </c>
      <c r="AT128" s="196" t="s">
        <v>142</v>
      </c>
      <c r="AU128" s="196" t="s">
        <v>78</v>
      </c>
      <c r="AY128" s="14" t="s">
        <v>139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147</v>
      </c>
      <c r="BK128" s="197">
        <f t="shared" si="9"/>
        <v>0</v>
      </c>
      <c r="BL128" s="14" t="s">
        <v>146</v>
      </c>
      <c r="BM128" s="196" t="s">
        <v>187</v>
      </c>
    </row>
    <row r="129" spans="1:65" s="2" customFormat="1" ht="16.5" customHeight="1">
      <c r="A129" s="31"/>
      <c r="B129" s="32"/>
      <c r="C129" s="184" t="s">
        <v>188</v>
      </c>
      <c r="D129" s="184" t="s">
        <v>142</v>
      </c>
      <c r="E129" s="185" t="s">
        <v>525</v>
      </c>
      <c r="F129" s="186" t="s">
        <v>526</v>
      </c>
      <c r="G129" s="187" t="s">
        <v>502</v>
      </c>
      <c r="H129" s="188">
        <v>1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44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146</v>
      </c>
      <c r="AT129" s="196" t="s">
        <v>142</v>
      </c>
      <c r="AU129" s="196" t="s">
        <v>78</v>
      </c>
      <c r="AY129" s="14" t="s">
        <v>139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147</v>
      </c>
      <c r="BK129" s="197">
        <f t="shared" si="9"/>
        <v>0</v>
      </c>
      <c r="BL129" s="14" t="s">
        <v>146</v>
      </c>
      <c r="BM129" s="196" t="s">
        <v>191</v>
      </c>
    </row>
    <row r="130" spans="1:65" s="2" customFormat="1" ht="16.5" customHeight="1">
      <c r="A130" s="31"/>
      <c r="B130" s="32"/>
      <c r="C130" s="184" t="s">
        <v>169</v>
      </c>
      <c r="D130" s="184" t="s">
        <v>142</v>
      </c>
      <c r="E130" s="185" t="s">
        <v>527</v>
      </c>
      <c r="F130" s="186" t="s">
        <v>528</v>
      </c>
      <c r="G130" s="187" t="s">
        <v>502</v>
      </c>
      <c r="H130" s="188">
        <v>1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44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146</v>
      </c>
      <c r="AT130" s="196" t="s">
        <v>142</v>
      </c>
      <c r="AU130" s="196" t="s">
        <v>78</v>
      </c>
      <c r="AY130" s="14" t="s">
        <v>139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147</v>
      </c>
      <c r="BK130" s="197">
        <f t="shared" si="9"/>
        <v>0</v>
      </c>
      <c r="BL130" s="14" t="s">
        <v>146</v>
      </c>
      <c r="BM130" s="196" t="s">
        <v>194</v>
      </c>
    </row>
    <row r="131" spans="1:65" s="2" customFormat="1" ht="16.5" customHeight="1">
      <c r="A131" s="31"/>
      <c r="B131" s="32"/>
      <c r="C131" s="184" t="s">
        <v>8</v>
      </c>
      <c r="D131" s="184" t="s">
        <v>142</v>
      </c>
      <c r="E131" s="185" t="s">
        <v>529</v>
      </c>
      <c r="F131" s="186" t="s">
        <v>530</v>
      </c>
      <c r="G131" s="187" t="s">
        <v>502</v>
      </c>
      <c r="H131" s="188">
        <v>1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44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146</v>
      </c>
      <c r="AT131" s="196" t="s">
        <v>142</v>
      </c>
      <c r="AU131" s="196" t="s">
        <v>78</v>
      </c>
      <c r="AY131" s="14" t="s">
        <v>139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147</v>
      </c>
      <c r="BK131" s="197">
        <f t="shared" si="9"/>
        <v>0</v>
      </c>
      <c r="BL131" s="14" t="s">
        <v>146</v>
      </c>
      <c r="BM131" s="196" t="s">
        <v>197</v>
      </c>
    </row>
    <row r="132" spans="1:65" s="2" customFormat="1" ht="16.5" customHeight="1">
      <c r="A132" s="31"/>
      <c r="B132" s="32"/>
      <c r="C132" s="184" t="s">
        <v>173</v>
      </c>
      <c r="D132" s="184" t="s">
        <v>142</v>
      </c>
      <c r="E132" s="185" t="s">
        <v>531</v>
      </c>
      <c r="F132" s="186" t="s">
        <v>532</v>
      </c>
      <c r="G132" s="187" t="s">
        <v>502</v>
      </c>
      <c r="H132" s="188">
        <v>2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44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146</v>
      </c>
      <c r="AT132" s="196" t="s">
        <v>142</v>
      </c>
      <c r="AU132" s="196" t="s">
        <v>78</v>
      </c>
      <c r="AY132" s="14" t="s">
        <v>139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147</v>
      </c>
      <c r="BK132" s="197">
        <f t="shared" si="9"/>
        <v>0</v>
      </c>
      <c r="BL132" s="14" t="s">
        <v>146</v>
      </c>
      <c r="BM132" s="196" t="s">
        <v>200</v>
      </c>
    </row>
    <row r="133" spans="1:65" s="2" customFormat="1" ht="16.5" customHeight="1">
      <c r="A133" s="31"/>
      <c r="B133" s="32"/>
      <c r="C133" s="184" t="s">
        <v>201</v>
      </c>
      <c r="D133" s="184" t="s">
        <v>142</v>
      </c>
      <c r="E133" s="185" t="s">
        <v>533</v>
      </c>
      <c r="F133" s="186" t="s">
        <v>534</v>
      </c>
      <c r="G133" s="187" t="s">
        <v>502</v>
      </c>
      <c r="H133" s="188">
        <v>1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44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146</v>
      </c>
      <c r="AT133" s="196" t="s">
        <v>142</v>
      </c>
      <c r="AU133" s="196" t="s">
        <v>78</v>
      </c>
      <c r="AY133" s="14" t="s">
        <v>139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147</v>
      </c>
      <c r="BK133" s="197">
        <f t="shared" si="9"/>
        <v>0</v>
      </c>
      <c r="BL133" s="14" t="s">
        <v>146</v>
      </c>
      <c r="BM133" s="196" t="s">
        <v>204</v>
      </c>
    </row>
    <row r="134" spans="1:65" s="2" customFormat="1" ht="16.5" customHeight="1">
      <c r="A134" s="31"/>
      <c r="B134" s="32"/>
      <c r="C134" s="184" t="s">
        <v>177</v>
      </c>
      <c r="D134" s="184" t="s">
        <v>142</v>
      </c>
      <c r="E134" s="185" t="s">
        <v>535</v>
      </c>
      <c r="F134" s="186" t="s">
        <v>536</v>
      </c>
      <c r="G134" s="187" t="s">
        <v>502</v>
      </c>
      <c r="H134" s="188">
        <v>1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44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146</v>
      </c>
      <c r="AT134" s="196" t="s">
        <v>142</v>
      </c>
      <c r="AU134" s="196" t="s">
        <v>78</v>
      </c>
      <c r="AY134" s="14" t="s">
        <v>139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147</v>
      </c>
      <c r="BK134" s="197">
        <f t="shared" si="9"/>
        <v>0</v>
      </c>
      <c r="BL134" s="14" t="s">
        <v>146</v>
      </c>
      <c r="BM134" s="196" t="s">
        <v>207</v>
      </c>
    </row>
    <row r="135" spans="1:65" s="2" customFormat="1" ht="16.5" customHeight="1">
      <c r="A135" s="31"/>
      <c r="B135" s="32"/>
      <c r="C135" s="184" t="s">
        <v>208</v>
      </c>
      <c r="D135" s="184" t="s">
        <v>142</v>
      </c>
      <c r="E135" s="185" t="s">
        <v>537</v>
      </c>
      <c r="F135" s="186" t="s">
        <v>538</v>
      </c>
      <c r="G135" s="187" t="s">
        <v>539</v>
      </c>
      <c r="H135" s="188">
        <v>1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78</v>
      </c>
      <c r="AY135" s="14" t="s">
        <v>139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147</v>
      </c>
      <c r="BK135" s="197">
        <f t="shared" si="9"/>
        <v>0</v>
      </c>
      <c r="BL135" s="14" t="s">
        <v>146</v>
      </c>
      <c r="BM135" s="196" t="s">
        <v>212</v>
      </c>
    </row>
    <row r="136" spans="1:65" s="2" customFormat="1" ht="16.5" customHeight="1">
      <c r="A136" s="31"/>
      <c r="B136" s="32"/>
      <c r="C136" s="184" t="s">
        <v>180</v>
      </c>
      <c r="D136" s="184" t="s">
        <v>142</v>
      </c>
      <c r="E136" s="185" t="s">
        <v>540</v>
      </c>
      <c r="F136" s="186" t="s">
        <v>541</v>
      </c>
      <c r="G136" s="187" t="s">
        <v>539</v>
      </c>
      <c r="H136" s="188">
        <v>1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78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215</v>
      </c>
    </row>
    <row r="137" spans="1:65" s="2" customFormat="1" ht="16.5" customHeight="1">
      <c r="A137" s="31"/>
      <c r="B137" s="32"/>
      <c r="C137" s="184" t="s">
        <v>7</v>
      </c>
      <c r="D137" s="184" t="s">
        <v>142</v>
      </c>
      <c r="E137" s="185" t="s">
        <v>542</v>
      </c>
      <c r="F137" s="186" t="s">
        <v>543</v>
      </c>
      <c r="G137" s="187" t="s">
        <v>539</v>
      </c>
      <c r="H137" s="188">
        <v>1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146</v>
      </c>
      <c r="AT137" s="196" t="s">
        <v>142</v>
      </c>
      <c r="AU137" s="196" t="s">
        <v>78</v>
      </c>
      <c r="AY137" s="14" t="s">
        <v>139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147</v>
      </c>
      <c r="BK137" s="197">
        <f t="shared" si="9"/>
        <v>0</v>
      </c>
      <c r="BL137" s="14" t="s">
        <v>146</v>
      </c>
      <c r="BM137" s="196" t="s">
        <v>218</v>
      </c>
    </row>
    <row r="138" spans="1:65" s="2" customFormat="1" ht="16.5" customHeight="1">
      <c r="A138" s="31"/>
      <c r="B138" s="32"/>
      <c r="C138" s="184" t="s">
        <v>184</v>
      </c>
      <c r="D138" s="184" t="s">
        <v>142</v>
      </c>
      <c r="E138" s="185" t="s">
        <v>544</v>
      </c>
      <c r="F138" s="186" t="s">
        <v>545</v>
      </c>
      <c r="G138" s="187" t="s">
        <v>539</v>
      </c>
      <c r="H138" s="188">
        <v>1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78</v>
      </c>
      <c r="AY138" s="14" t="s">
        <v>139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147</v>
      </c>
      <c r="BK138" s="197">
        <f t="shared" si="9"/>
        <v>0</v>
      </c>
      <c r="BL138" s="14" t="s">
        <v>146</v>
      </c>
      <c r="BM138" s="196" t="s">
        <v>221</v>
      </c>
    </row>
    <row r="139" spans="1:65" s="2" customFormat="1" ht="16.5" customHeight="1">
      <c r="A139" s="31"/>
      <c r="B139" s="32"/>
      <c r="C139" s="184" t="s">
        <v>222</v>
      </c>
      <c r="D139" s="184" t="s">
        <v>142</v>
      </c>
      <c r="E139" s="185" t="s">
        <v>546</v>
      </c>
      <c r="F139" s="186" t="s">
        <v>547</v>
      </c>
      <c r="G139" s="187" t="s">
        <v>539</v>
      </c>
      <c r="H139" s="188">
        <v>1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78</v>
      </c>
      <c r="AY139" s="14" t="s">
        <v>139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147</v>
      </c>
      <c r="BK139" s="197">
        <f t="shared" si="9"/>
        <v>0</v>
      </c>
      <c r="BL139" s="14" t="s">
        <v>146</v>
      </c>
      <c r="BM139" s="196" t="s">
        <v>225</v>
      </c>
    </row>
    <row r="140" spans="1:65" s="2" customFormat="1" ht="16.5" customHeight="1">
      <c r="A140" s="31"/>
      <c r="B140" s="32"/>
      <c r="C140" s="184" t="s">
        <v>187</v>
      </c>
      <c r="D140" s="184" t="s">
        <v>142</v>
      </c>
      <c r="E140" s="185" t="s">
        <v>548</v>
      </c>
      <c r="F140" s="186" t="s">
        <v>549</v>
      </c>
      <c r="G140" s="187" t="s">
        <v>539</v>
      </c>
      <c r="H140" s="188">
        <v>1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78</v>
      </c>
      <c r="AY140" s="14" t="s">
        <v>139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147</v>
      </c>
      <c r="BK140" s="197">
        <f t="shared" si="9"/>
        <v>0</v>
      </c>
      <c r="BL140" s="14" t="s">
        <v>146</v>
      </c>
      <c r="BM140" s="196" t="s">
        <v>228</v>
      </c>
    </row>
    <row r="141" spans="1:65" s="2" customFormat="1" ht="16.5" customHeight="1">
      <c r="A141" s="31"/>
      <c r="B141" s="32"/>
      <c r="C141" s="184" t="s">
        <v>230</v>
      </c>
      <c r="D141" s="184" t="s">
        <v>142</v>
      </c>
      <c r="E141" s="185" t="s">
        <v>550</v>
      </c>
      <c r="F141" s="186" t="s">
        <v>551</v>
      </c>
      <c r="G141" s="187" t="s">
        <v>539</v>
      </c>
      <c r="H141" s="188">
        <v>1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78</v>
      </c>
      <c r="AY141" s="14" t="s">
        <v>139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147</v>
      </c>
      <c r="BK141" s="197">
        <f t="shared" si="9"/>
        <v>0</v>
      </c>
      <c r="BL141" s="14" t="s">
        <v>146</v>
      </c>
      <c r="BM141" s="196" t="s">
        <v>233</v>
      </c>
    </row>
    <row r="142" spans="1:65" s="2" customFormat="1" ht="16.5" customHeight="1">
      <c r="A142" s="31"/>
      <c r="B142" s="32"/>
      <c r="C142" s="184" t="s">
        <v>191</v>
      </c>
      <c r="D142" s="184" t="s">
        <v>142</v>
      </c>
      <c r="E142" s="185" t="s">
        <v>552</v>
      </c>
      <c r="F142" s="186" t="s">
        <v>553</v>
      </c>
      <c r="G142" s="187" t="s">
        <v>539</v>
      </c>
      <c r="H142" s="188">
        <v>1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146</v>
      </c>
      <c r="AT142" s="196" t="s">
        <v>142</v>
      </c>
      <c r="AU142" s="196" t="s">
        <v>78</v>
      </c>
      <c r="AY142" s="14" t="s">
        <v>139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147</v>
      </c>
      <c r="BK142" s="197">
        <f t="shared" si="9"/>
        <v>0</v>
      </c>
      <c r="BL142" s="14" t="s">
        <v>146</v>
      </c>
      <c r="BM142" s="196" t="s">
        <v>236</v>
      </c>
    </row>
    <row r="143" spans="1:65" s="2" customFormat="1" ht="16.5" customHeight="1">
      <c r="A143" s="31"/>
      <c r="B143" s="32"/>
      <c r="C143" s="184" t="s">
        <v>237</v>
      </c>
      <c r="D143" s="184" t="s">
        <v>142</v>
      </c>
      <c r="E143" s="185" t="s">
        <v>554</v>
      </c>
      <c r="F143" s="186" t="s">
        <v>555</v>
      </c>
      <c r="G143" s="187" t="s">
        <v>539</v>
      </c>
      <c r="H143" s="188">
        <v>2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78</v>
      </c>
      <c r="AY143" s="14" t="s">
        <v>139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147</v>
      </c>
      <c r="BK143" s="197">
        <f t="shared" si="9"/>
        <v>0</v>
      </c>
      <c r="BL143" s="14" t="s">
        <v>146</v>
      </c>
      <c r="BM143" s="196" t="s">
        <v>240</v>
      </c>
    </row>
    <row r="144" spans="1:65" s="2" customFormat="1" ht="16.5" customHeight="1">
      <c r="A144" s="31"/>
      <c r="B144" s="32"/>
      <c r="C144" s="184" t="s">
        <v>194</v>
      </c>
      <c r="D144" s="184" t="s">
        <v>142</v>
      </c>
      <c r="E144" s="185" t="s">
        <v>556</v>
      </c>
      <c r="F144" s="186" t="s">
        <v>557</v>
      </c>
      <c r="G144" s="187" t="s">
        <v>502</v>
      </c>
      <c r="H144" s="188">
        <v>10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78</v>
      </c>
      <c r="AY144" s="14" t="s">
        <v>139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147</v>
      </c>
      <c r="BK144" s="197">
        <f t="shared" si="9"/>
        <v>0</v>
      </c>
      <c r="BL144" s="14" t="s">
        <v>146</v>
      </c>
      <c r="BM144" s="196" t="s">
        <v>243</v>
      </c>
    </row>
    <row r="145" spans="1:65" s="2" customFormat="1" ht="16.5" customHeight="1">
      <c r="A145" s="31"/>
      <c r="B145" s="32"/>
      <c r="C145" s="184" t="s">
        <v>244</v>
      </c>
      <c r="D145" s="184" t="s">
        <v>142</v>
      </c>
      <c r="E145" s="185" t="s">
        <v>558</v>
      </c>
      <c r="F145" s="186" t="s">
        <v>559</v>
      </c>
      <c r="G145" s="187" t="s">
        <v>539</v>
      </c>
      <c r="H145" s="188">
        <v>1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78</v>
      </c>
      <c r="AY145" s="14" t="s">
        <v>139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147</v>
      </c>
      <c r="BK145" s="197">
        <f t="shared" si="9"/>
        <v>0</v>
      </c>
      <c r="BL145" s="14" t="s">
        <v>146</v>
      </c>
      <c r="BM145" s="196" t="s">
        <v>248</v>
      </c>
    </row>
    <row r="146" spans="1:65" s="2" customFormat="1" ht="16.5" customHeight="1">
      <c r="A146" s="31"/>
      <c r="B146" s="32"/>
      <c r="C146" s="184" t="s">
        <v>197</v>
      </c>
      <c r="D146" s="184" t="s">
        <v>142</v>
      </c>
      <c r="E146" s="185" t="s">
        <v>560</v>
      </c>
      <c r="F146" s="186" t="s">
        <v>561</v>
      </c>
      <c r="G146" s="187" t="s">
        <v>539</v>
      </c>
      <c r="H146" s="188">
        <v>1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78</v>
      </c>
      <c r="AY146" s="14" t="s">
        <v>139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147</v>
      </c>
      <c r="BK146" s="197">
        <f t="shared" si="9"/>
        <v>0</v>
      </c>
      <c r="BL146" s="14" t="s">
        <v>146</v>
      </c>
      <c r="BM146" s="196" t="s">
        <v>251</v>
      </c>
    </row>
    <row r="147" spans="1:65" s="2" customFormat="1" ht="16.5" customHeight="1">
      <c r="A147" s="31"/>
      <c r="B147" s="32"/>
      <c r="C147" s="184" t="s">
        <v>252</v>
      </c>
      <c r="D147" s="184" t="s">
        <v>142</v>
      </c>
      <c r="E147" s="185" t="s">
        <v>562</v>
      </c>
      <c r="F147" s="186" t="s">
        <v>563</v>
      </c>
      <c r="G147" s="187" t="s">
        <v>539</v>
      </c>
      <c r="H147" s="188">
        <v>1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78</v>
      </c>
      <c r="AY147" s="14" t="s">
        <v>139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147</v>
      </c>
      <c r="BK147" s="197">
        <f t="shared" si="9"/>
        <v>0</v>
      </c>
      <c r="BL147" s="14" t="s">
        <v>146</v>
      </c>
      <c r="BM147" s="196" t="s">
        <v>255</v>
      </c>
    </row>
    <row r="148" spans="1:65" s="2" customFormat="1" ht="16.5" customHeight="1">
      <c r="A148" s="31"/>
      <c r="B148" s="32"/>
      <c r="C148" s="184" t="s">
        <v>200</v>
      </c>
      <c r="D148" s="184" t="s">
        <v>142</v>
      </c>
      <c r="E148" s="185" t="s">
        <v>564</v>
      </c>
      <c r="F148" s="186" t="s">
        <v>565</v>
      </c>
      <c r="G148" s="187" t="s">
        <v>502</v>
      </c>
      <c r="H148" s="188">
        <v>1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78</v>
      </c>
      <c r="AY148" s="14" t="s">
        <v>139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147</v>
      </c>
      <c r="BK148" s="197">
        <f t="shared" si="9"/>
        <v>0</v>
      </c>
      <c r="BL148" s="14" t="s">
        <v>146</v>
      </c>
      <c r="BM148" s="196" t="s">
        <v>369</v>
      </c>
    </row>
    <row r="149" spans="1:65" s="2" customFormat="1" ht="16.5" customHeight="1">
      <c r="A149" s="31"/>
      <c r="B149" s="32"/>
      <c r="C149" s="184" t="s">
        <v>259</v>
      </c>
      <c r="D149" s="184" t="s">
        <v>142</v>
      </c>
      <c r="E149" s="185" t="s">
        <v>566</v>
      </c>
      <c r="F149" s="186" t="s">
        <v>567</v>
      </c>
      <c r="G149" s="187" t="s">
        <v>539</v>
      </c>
      <c r="H149" s="188">
        <v>1</v>
      </c>
      <c r="I149" s="189"/>
      <c r="J149" s="190">
        <f t="shared" si="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78</v>
      </c>
      <c r="AY149" s="14" t="s">
        <v>139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4" t="s">
        <v>147</v>
      </c>
      <c r="BK149" s="197">
        <f t="shared" si="9"/>
        <v>0</v>
      </c>
      <c r="BL149" s="14" t="s">
        <v>146</v>
      </c>
      <c r="BM149" s="196" t="s">
        <v>262</v>
      </c>
    </row>
    <row r="150" spans="1:65" s="2" customFormat="1" ht="16.5" customHeight="1">
      <c r="A150" s="31"/>
      <c r="B150" s="32"/>
      <c r="C150" s="184" t="s">
        <v>252</v>
      </c>
      <c r="D150" s="184" t="s">
        <v>142</v>
      </c>
      <c r="E150" s="185" t="s">
        <v>568</v>
      </c>
      <c r="F150" s="186" t="s">
        <v>569</v>
      </c>
      <c r="G150" s="187" t="s">
        <v>539</v>
      </c>
      <c r="H150" s="188">
        <v>1</v>
      </c>
      <c r="I150" s="189"/>
      <c r="J150" s="190">
        <f t="shared" si="0"/>
        <v>0</v>
      </c>
      <c r="K150" s="191"/>
      <c r="L150" s="36"/>
      <c r="M150" s="210" t="s">
        <v>1</v>
      </c>
      <c r="N150" s="211" t="s">
        <v>44</v>
      </c>
      <c r="O150" s="212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78</v>
      </c>
      <c r="AY150" s="14" t="s">
        <v>139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4" t="s">
        <v>147</v>
      </c>
      <c r="BK150" s="197">
        <f t="shared" si="9"/>
        <v>0</v>
      </c>
      <c r="BL150" s="14" t="s">
        <v>146</v>
      </c>
      <c r="BM150" s="196" t="s">
        <v>265</v>
      </c>
    </row>
    <row r="151" spans="1:31" s="2" customFormat="1" ht="6.9" customHeight="1">
      <c r="A151" s="31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36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sheetProtection algorithmName="SHA-512" hashValue="A9wNVztY4N0lFor+wIs594FOUw9Hmwx3uYaIhPjxiBlyRDyi1XLroA99QsZ8fI4Z3nlz33+aJnwcQ8rrk8CZ9g==" saltValue="jnWN7hJMfAWl7x9f4k1R8tH/C/tISyl74sglk2wYM0Wjn60D1Rd4b1WfJgeNuBblQR02ojSkWXh/zJCwNqBftQ==" spinCount="100000" sheet="1" objects="1" scenarios="1" formatColumns="0" formatRows="0" autoFilter="0"/>
  <autoFilter ref="C115:K15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93</v>
      </c>
    </row>
    <row r="3" spans="2:46" s="1" customFormat="1" ht="6.9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" customHeight="1" hidden="1">
      <c r="B4" s="17"/>
      <c r="D4" s="107" t="s">
        <v>100</v>
      </c>
      <c r="L4" s="17"/>
      <c r="M4" s="108" t="s">
        <v>10</v>
      </c>
      <c r="AT4" s="14" t="s">
        <v>4</v>
      </c>
    </row>
    <row r="5" spans="2:12" s="1" customFormat="1" ht="6.9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31" s="2" customFormat="1" ht="12" customHeight="1" hidden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2" t="s">
        <v>570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ROUND(J116,2)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19" t="s">
        <v>42</v>
      </c>
      <c r="E33" s="109" t="s">
        <v>43</v>
      </c>
      <c r="F33" s="120">
        <f>ROUND((SUM(BE116:BE200)),2)</f>
        <v>0</v>
      </c>
      <c r="G33" s="31"/>
      <c r="H33" s="31"/>
      <c r="I33" s="121">
        <v>0.21</v>
      </c>
      <c r="J33" s="120">
        <f>ROUND(((SUM(BE116:BE200))*I33),2)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9" t="s">
        <v>44</v>
      </c>
      <c r="F34" s="120">
        <f>ROUND((SUM(BF116:BF200)),2)</f>
        <v>0</v>
      </c>
      <c r="G34" s="31"/>
      <c r="H34" s="31"/>
      <c r="I34" s="121">
        <v>0.15</v>
      </c>
      <c r="J34" s="120">
        <f>ROUND(((SUM(BF116:BF200))*I34),2)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45</v>
      </c>
      <c r="F35" s="120">
        <f>ROUND((SUM(BG116:BG200)),2)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46</v>
      </c>
      <c r="F36" s="120">
        <f>ROUND((SUM(BH116:BH200)),2)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47</v>
      </c>
      <c r="F37" s="120">
        <f>ROUND((SUM(BI116:BI200)),2)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2:12" ht="10.2" hidden="1">
      <c r="B51" s="17"/>
      <c r="L51" s="17"/>
    </row>
    <row r="52" spans="2:12" ht="10.2" hidden="1">
      <c r="B52" s="17"/>
      <c r="L52" s="17"/>
    </row>
    <row r="53" spans="2:12" ht="10.2" hidden="1">
      <c r="B53" s="17"/>
      <c r="L53" s="17"/>
    </row>
    <row r="54" spans="2:12" ht="10.2" hidden="1">
      <c r="B54" s="17"/>
      <c r="L54" s="17"/>
    </row>
    <row r="55" spans="2:12" ht="10.2" hidden="1">
      <c r="B55" s="17"/>
      <c r="L55" s="17"/>
    </row>
    <row r="56" spans="2:12" ht="10.2" hidden="1">
      <c r="B56" s="17"/>
      <c r="L56" s="17"/>
    </row>
    <row r="57" spans="2:12" ht="10.2" hidden="1">
      <c r="B57" s="17"/>
      <c r="L57" s="17"/>
    </row>
    <row r="58" spans="2:12" ht="10.2" hidden="1">
      <c r="B58" s="17"/>
      <c r="L58" s="17"/>
    </row>
    <row r="59" spans="2:12" ht="10.2" hidden="1">
      <c r="B59" s="17"/>
      <c r="L59" s="17"/>
    </row>
    <row r="60" spans="2:12" ht="10.2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 hidden="1">
      <c r="B62" s="17"/>
      <c r="L62" s="17"/>
    </row>
    <row r="63" spans="2:12" ht="10.2" hidden="1">
      <c r="B63" s="17"/>
      <c r="L63" s="17"/>
    </row>
    <row r="64" spans="2:12" ht="10.2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 hidden="1">
      <c r="B66" s="17"/>
      <c r="L66" s="17"/>
    </row>
    <row r="67" spans="2:12" ht="10.2" hidden="1">
      <c r="B67" s="17"/>
      <c r="L67" s="17"/>
    </row>
    <row r="68" spans="2:12" ht="10.2" hidden="1">
      <c r="B68" s="17"/>
      <c r="L68" s="17"/>
    </row>
    <row r="69" spans="2:12" ht="10.2" hidden="1">
      <c r="B69" s="17"/>
      <c r="L69" s="17"/>
    </row>
    <row r="70" spans="2:12" ht="10.2" hidden="1">
      <c r="B70" s="17"/>
      <c r="L70" s="17"/>
    </row>
    <row r="71" spans="2:12" ht="10.2" hidden="1">
      <c r="B71" s="17"/>
      <c r="L71" s="17"/>
    </row>
    <row r="72" spans="2:12" ht="10.2" hidden="1">
      <c r="B72" s="17"/>
      <c r="L72" s="17"/>
    </row>
    <row r="73" spans="2:12" ht="10.2" hidden="1">
      <c r="B73" s="17"/>
      <c r="L73" s="17"/>
    </row>
    <row r="74" spans="2:12" ht="10.2" hidden="1">
      <c r="B74" s="17"/>
      <c r="L74" s="17"/>
    </row>
    <row r="75" spans="2:12" ht="10.2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.2" hidden="1"/>
    <row r="79" ht="10.2" hidden="1"/>
    <row r="80" ht="10.2" hidden="1"/>
    <row r="81" spans="1:31" s="2" customFormat="1" ht="6.9" customHeight="1" hidden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 hidden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19" t="str">
        <f>E9</f>
        <v>04 - elektro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 hidden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 hidden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 hidden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J116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1:31" s="2" customFormat="1" ht="21.75" customHeight="1" hidden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6.9" customHeight="1" hidden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ht="10.2" hidden="1"/>
    <row r="100" ht="10.2" hidden="1"/>
    <row r="101" ht="10.2" hidden="1"/>
    <row r="102" spans="1:31" s="2" customFormat="1" ht="6.9" customHeight="1">
      <c r="A102" s="3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4.9" customHeight="1">
      <c r="A103" s="31"/>
      <c r="B103" s="32"/>
      <c r="C103" s="20" t="s">
        <v>124</v>
      </c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12" customHeight="1">
      <c r="A105" s="31"/>
      <c r="B105" s="32"/>
      <c r="C105" s="26" t="s">
        <v>16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6.5" customHeight="1">
      <c r="A106" s="31"/>
      <c r="B106" s="32"/>
      <c r="C106" s="33"/>
      <c r="D106" s="33"/>
      <c r="E106" s="267" t="str">
        <f>E7</f>
        <v>Rekonstrukce objektu Bezdružická 283 - SŠŹ a ZŠ Planá</v>
      </c>
      <c r="F106" s="268"/>
      <c r="G106" s="268"/>
      <c r="H106" s="268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101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19" t="str">
        <f>E9</f>
        <v>04 - elektro</v>
      </c>
      <c r="F108" s="269"/>
      <c r="G108" s="269"/>
      <c r="H108" s="269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F12</f>
        <v xml:space="preserve"> </v>
      </c>
      <c r="G110" s="33"/>
      <c r="H110" s="33"/>
      <c r="I110" s="26" t="s">
        <v>22</v>
      </c>
      <c r="J110" s="63" t="str">
        <f>IF(J12="","",J12)</f>
        <v>9. 6. 2022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15" customHeight="1">
      <c r="A112" s="31"/>
      <c r="B112" s="32"/>
      <c r="C112" s="26" t="s">
        <v>24</v>
      </c>
      <c r="D112" s="33"/>
      <c r="E112" s="33"/>
      <c r="F112" s="24" t="str">
        <f>E15</f>
        <v xml:space="preserve">Střední škola živnostenská a Základní škola </v>
      </c>
      <c r="G112" s="33"/>
      <c r="H112" s="33"/>
      <c r="I112" s="26" t="s">
        <v>31</v>
      </c>
      <c r="J112" s="29" t="str">
        <f>E21</f>
        <v>SPIRAL spol.s r.o.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15" customHeight="1">
      <c r="A113" s="31"/>
      <c r="B113" s="32"/>
      <c r="C113" s="26" t="s">
        <v>29</v>
      </c>
      <c r="D113" s="33"/>
      <c r="E113" s="33"/>
      <c r="F113" s="24" t="str">
        <f>IF(E18="","",E18)</f>
        <v>Vyplň údaj</v>
      </c>
      <c r="G113" s="33"/>
      <c r="H113" s="33"/>
      <c r="I113" s="26" t="s">
        <v>35</v>
      </c>
      <c r="J113" s="29" t="str">
        <f>E24</f>
        <v xml:space="preserve">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1" customFormat="1" ht="29.25" customHeight="1">
      <c r="A115" s="156"/>
      <c r="B115" s="157"/>
      <c r="C115" s="158" t="s">
        <v>125</v>
      </c>
      <c r="D115" s="159" t="s">
        <v>63</v>
      </c>
      <c r="E115" s="159" t="s">
        <v>59</v>
      </c>
      <c r="F115" s="159" t="s">
        <v>60</v>
      </c>
      <c r="G115" s="159" t="s">
        <v>126</v>
      </c>
      <c r="H115" s="159" t="s">
        <v>127</v>
      </c>
      <c r="I115" s="159" t="s">
        <v>128</v>
      </c>
      <c r="J115" s="160" t="s">
        <v>105</v>
      </c>
      <c r="K115" s="161" t="s">
        <v>129</v>
      </c>
      <c r="L115" s="162"/>
      <c r="M115" s="72" t="s">
        <v>1</v>
      </c>
      <c r="N115" s="73" t="s">
        <v>42</v>
      </c>
      <c r="O115" s="73" t="s">
        <v>130</v>
      </c>
      <c r="P115" s="73" t="s">
        <v>131</v>
      </c>
      <c r="Q115" s="73" t="s">
        <v>132</v>
      </c>
      <c r="R115" s="73" t="s">
        <v>133</v>
      </c>
      <c r="S115" s="73" t="s">
        <v>134</v>
      </c>
      <c r="T115" s="74" t="s">
        <v>135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3" s="2" customFormat="1" ht="22.8" customHeight="1">
      <c r="A116" s="31"/>
      <c r="B116" s="32"/>
      <c r="C116" s="79" t="s">
        <v>136</v>
      </c>
      <c r="D116" s="33"/>
      <c r="E116" s="33"/>
      <c r="F116" s="33"/>
      <c r="G116" s="33"/>
      <c r="H116" s="33"/>
      <c r="I116" s="33"/>
      <c r="J116" s="163">
        <f>BK116</f>
        <v>0</v>
      </c>
      <c r="K116" s="33"/>
      <c r="L116" s="36"/>
      <c r="M116" s="75"/>
      <c r="N116" s="164"/>
      <c r="O116" s="76"/>
      <c r="P116" s="165">
        <f>SUM(P117:P200)</f>
        <v>0</v>
      </c>
      <c r="Q116" s="76"/>
      <c r="R116" s="165">
        <f>SUM(R117:R200)</f>
        <v>0</v>
      </c>
      <c r="S116" s="76"/>
      <c r="T116" s="166">
        <f>SUM(T117:T200)</f>
        <v>0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77</v>
      </c>
      <c r="AU116" s="14" t="s">
        <v>107</v>
      </c>
      <c r="BK116" s="167">
        <f>SUM(BK117:BK200)</f>
        <v>0</v>
      </c>
    </row>
    <row r="117" spans="1:65" s="2" customFormat="1" ht="16.5" customHeight="1">
      <c r="A117" s="31"/>
      <c r="B117" s="32"/>
      <c r="C117" s="184" t="s">
        <v>86</v>
      </c>
      <c r="D117" s="184" t="s">
        <v>142</v>
      </c>
      <c r="E117" s="185" t="s">
        <v>571</v>
      </c>
      <c r="F117" s="186" t="s">
        <v>572</v>
      </c>
      <c r="G117" s="187" t="s">
        <v>247</v>
      </c>
      <c r="H117" s="188">
        <v>10</v>
      </c>
      <c r="I117" s="189"/>
      <c r="J117" s="190">
        <f aca="true" t="shared" si="0" ref="J117:J148">ROUND(I117*H117,2)</f>
        <v>0</v>
      </c>
      <c r="K117" s="191"/>
      <c r="L117" s="36"/>
      <c r="M117" s="192" t="s">
        <v>1</v>
      </c>
      <c r="N117" s="193" t="s">
        <v>44</v>
      </c>
      <c r="O117" s="68"/>
      <c r="P117" s="194">
        <f aca="true" t="shared" si="1" ref="P117:P148">O117*H117</f>
        <v>0</v>
      </c>
      <c r="Q117" s="194">
        <v>0</v>
      </c>
      <c r="R117" s="194">
        <f aca="true" t="shared" si="2" ref="R117:R148">Q117*H117</f>
        <v>0</v>
      </c>
      <c r="S117" s="194">
        <v>0</v>
      </c>
      <c r="T117" s="195">
        <f aca="true" t="shared" si="3" ref="T117:T148"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96" t="s">
        <v>146</v>
      </c>
      <c r="AT117" s="196" t="s">
        <v>142</v>
      </c>
      <c r="AU117" s="196" t="s">
        <v>78</v>
      </c>
      <c r="AY117" s="14" t="s">
        <v>139</v>
      </c>
      <c r="BE117" s="197">
        <f aca="true" t="shared" si="4" ref="BE117:BE148">IF(N117="základní",J117,0)</f>
        <v>0</v>
      </c>
      <c r="BF117" s="197">
        <f aca="true" t="shared" si="5" ref="BF117:BF148">IF(N117="snížená",J117,0)</f>
        <v>0</v>
      </c>
      <c r="BG117" s="197">
        <f aca="true" t="shared" si="6" ref="BG117:BG148">IF(N117="zákl. přenesená",J117,0)</f>
        <v>0</v>
      </c>
      <c r="BH117" s="197">
        <f aca="true" t="shared" si="7" ref="BH117:BH148">IF(N117="sníž. přenesená",J117,0)</f>
        <v>0</v>
      </c>
      <c r="BI117" s="197">
        <f aca="true" t="shared" si="8" ref="BI117:BI148">IF(N117="nulová",J117,0)</f>
        <v>0</v>
      </c>
      <c r="BJ117" s="14" t="s">
        <v>147</v>
      </c>
      <c r="BK117" s="197">
        <f aca="true" t="shared" si="9" ref="BK117:BK148">ROUND(I117*H117,2)</f>
        <v>0</v>
      </c>
      <c r="BL117" s="14" t="s">
        <v>146</v>
      </c>
      <c r="BM117" s="196" t="s">
        <v>147</v>
      </c>
    </row>
    <row r="118" spans="1:65" s="2" customFormat="1" ht="16.5" customHeight="1">
      <c r="A118" s="31"/>
      <c r="B118" s="32"/>
      <c r="C118" s="184" t="s">
        <v>147</v>
      </c>
      <c r="D118" s="184" t="s">
        <v>142</v>
      </c>
      <c r="E118" s="185" t="s">
        <v>573</v>
      </c>
      <c r="F118" s="186" t="s">
        <v>574</v>
      </c>
      <c r="G118" s="187" t="s">
        <v>502</v>
      </c>
      <c r="H118" s="188">
        <v>3</v>
      </c>
      <c r="I118" s="189"/>
      <c r="J118" s="190">
        <f t="shared" si="0"/>
        <v>0</v>
      </c>
      <c r="K118" s="191"/>
      <c r="L118" s="36"/>
      <c r="M118" s="192" t="s">
        <v>1</v>
      </c>
      <c r="N118" s="193" t="s">
        <v>44</v>
      </c>
      <c r="O118" s="68"/>
      <c r="P118" s="194">
        <f t="shared" si="1"/>
        <v>0</v>
      </c>
      <c r="Q118" s="194">
        <v>0</v>
      </c>
      <c r="R118" s="194">
        <f t="shared" si="2"/>
        <v>0</v>
      </c>
      <c r="S118" s="194">
        <v>0</v>
      </c>
      <c r="T118" s="195">
        <f t="shared" si="3"/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96" t="s">
        <v>146</v>
      </c>
      <c r="AT118" s="196" t="s">
        <v>142</v>
      </c>
      <c r="AU118" s="196" t="s">
        <v>78</v>
      </c>
      <c r="AY118" s="14" t="s">
        <v>139</v>
      </c>
      <c r="BE118" s="197">
        <f t="shared" si="4"/>
        <v>0</v>
      </c>
      <c r="BF118" s="197">
        <f t="shared" si="5"/>
        <v>0</v>
      </c>
      <c r="BG118" s="197">
        <f t="shared" si="6"/>
        <v>0</v>
      </c>
      <c r="BH118" s="197">
        <f t="shared" si="7"/>
        <v>0</v>
      </c>
      <c r="BI118" s="197">
        <f t="shared" si="8"/>
        <v>0</v>
      </c>
      <c r="BJ118" s="14" t="s">
        <v>147</v>
      </c>
      <c r="BK118" s="197">
        <f t="shared" si="9"/>
        <v>0</v>
      </c>
      <c r="BL118" s="14" t="s">
        <v>146</v>
      </c>
      <c r="BM118" s="196" t="s">
        <v>146</v>
      </c>
    </row>
    <row r="119" spans="1:65" s="2" customFormat="1" ht="24.15" customHeight="1">
      <c r="A119" s="31"/>
      <c r="B119" s="32"/>
      <c r="C119" s="184" t="s">
        <v>140</v>
      </c>
      <c r="D119" s="184" t="s">
        <v>142</v>
      </c>
      <c r="E119" s="185" t="s">
        <v>575</v>
      </c>
      <c r="F119" s="186" t="s">
        <v>576</v>
      </c>
      <c r="G119" s="187" t="s">
        <v>502</v>
      </c>
      <c r="H119" s="188">
        <v>1</v>
      </c>
      <c r="I119" s="189"/>
      <c r="J119" s="190">
        <f t="shared" si="0"/>
        <v>0</v>
      </c>
      <c r="K119" s="191"/>
      <c r="L119" s="36"/>
      <c r="M119" s="192" t="s">
        <v>1</v>
      </c>
      <c r="N119" s="193" t="s">
        <v>44</v>
      </c>
      <c r="O119" s="68"/>
      <c r="P119" s="194">
        <f t="shared" si="1"/>
        <v>0</v>
      </c>
      <c r="Q119" s="194">
        <v>0</v>
      </c>
      <c r="R119" s="194">
        <f t="shared" si="2"/>
        <v>0</v>
      </c>
      <c r="S119" s="194">
        <v>0</v>
      </c>
      <c r="T119" s="195">
        <f t="shared" si="3"/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6" t="s">
        <v>146</v>
      </c>
      <c r="AT119" s="196" t="s">
        <v>142</v>
      </c>
      <c r="AU119" s="196" t="s">
        <v>78</v>
      </c>
      <c r="AY119" s="14" t="s">
        <v>139</v>
      </c>
      <c r="BE119" s="197">
        <f t="shared" si="4"/>
        <v>0</v>
      </c>
      <c r="BF119" s="197">
        <f t="shared" si="5"/>
        <v>0</v>
      </c>
      <c r="BG119" s="197">
        <f t="shared" si="6"/>
        <v>0</v>
      </c>
      <c r="BH119" s="197">
        <f t="shared" si="7"/>
        <v>0</v>
      </c>
      <c r="BI119" s="197">
        <f t="shared" si="8"/>
        <v>0</v>
      </c>
      <c r="BJ119" s="14" t="s">
        <v>147</v>
      </c>
      <c r="BK119" s="197">
        <f t="shared" si="9"/>
        <v>0</v>
      </c>
      <c r="BL119" s="14" t="s">
        <v>146</v>
      </c>
      <c r="BM119" s="196" t="s">
        <v>153</v>
      </c>
    </row>
    <row r="120" spans="1:65" s="2" customFormat="1" ht="24.15" customHeight="1">
      <c r="A120" s="31"/>
      <c r="B120" s="32"/>
      <c r="C120" s="184" t="s">
        <v>146</v>
      </c>
      <c r="D120" s="184" t="s">
        <v>142</v>
      </c>
      <c r="E120" s="185" t="s">
        <v>577</v>
      </c>
      <c r="F120" s="186" t="s">
        <v>578</v>
      </c>
      <c r="G120" s="187" t="s">
        <v>502</v>
      </c>
      <c r="H120" s="188">
        <v>2</v>
      </c>
      <c r="I120" s="189"/>
      <c r="J120" s="190">
        <f t="shared" si="0"/>
        <v>0</v>
      </c>
      <c r="K120" s="191"/>
      <c r="L120" s="36"/>
      <c r="M120" s="192" t="s">
        <v>1</v>
      </c>
      <c r="N120" s="193" t="s">
        <v>44</v>
      </c>
      <c r="O120" s="68"/>
      <c r="P120" s="194">
        <f t="shared" si="1"/>
        <v>0</v>
      </c>
      <c r="Q120" s="194">
        <v>0</v>
      </c>
      <c r="R120" s="194">
        <f t="shared" si="2"/>
        <v>0</v>
      </c>
      <c r="S120" s="194">
        <v>0</v>
      </c>
      <c r="T120" s="19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6" t="s">
        <v>146</v>
      </c>
      <c r="AT120" s="196" t="s">
        <v>142</v>
      </c>
      <c r="AU120" s="196" t="s">
        <v>78</v>
      </c>
      <c r="AY120" s="14" t="s">
        <v>139</v>
      </c>
      <c r="BE120" s="197">
        <f t="shared" si="4"/>
        <v>0</v>
      </c>
      <c r="BF120" s="197">
        <f t="shared" si="5"/>
        <v>0</v>
      </c>
      <c r="BG120" s="197">
        <f t="shared" si="6"/>
        <v>0</v>
      </c>
      <c r="BH120" s="197">
        <f t="shared" si="7"/>
        <v>0</v>
      </c>
      <c r="BI120" s="197">
        <f t="shared" si="8"/>
        <v>0</v>
      </c>
      <c r="BJ120" s="14" t="s">
        <v>147</v>
      </c>
      <c r="BK120" s="197">
        <f t="shared" si="9"/>
        <v>0</v>
      </c>
      <c r="BL120" s="14" t="s">
        <v>146</v>
      </c>
      <c r="BM120" s="196" t="s">
        <v>157</v>
      </c>
    </row>
    <row r="121" spans="1:65" s="2" customFormat="1" ht="16.5" customHeight="1">
      <c r="A121" s="31"/>
      <c r="B121" s="32"/>
      <c r="C121" s="184" t="s">
        <v>158</v>
      </c>
      <c r="D121" s="184" t="s">
        <v>142</v>
      </c>
      <c r="E121" s="185" t="s">
        <v>579</v>
      </c>
      <c r="F121" s="186" t="s">
        <v>580</v>
      </c>
      <c r="G121" s="187" t="s">
        <v>247</v>
      </c>
      <c r="H121" s="188">
        <v>50</v>
      </c>
      <c r="I121" s="189"/>
      <c r="J121" s="190">
        <f t="shared" si="0"/>
        <v>0</v>
      </c>
      <c r="K121" s="191"/>
      <c r="L121" s="36"/>
      <c r="M121" s="192" t="s">
        <v>1</v>
      </c>
      <c r="N121" s="193" t="s">
        <v>44</v>
      </c>
      <c r="O121" s="68"/>
      <c r="P121" s="194">
        <f t="shared" si="1"/>
        <v>0</v>
      </c>
      <c r="Q121" s="194">
        <v>0</v>
      </c>
      <c r="R121" s="194">
        <f t="shared" si="2"/>
        <v>0</v>
      </c>
      <c r="S121" s="194">
        <v>0</v>
      </c>
      <c r="T121" s="19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146</v>
      </c>
      <c r="AT121" s="196" t="s">
        <v>142</v>
      </c>
      <c r="AU121" s="196" t="s">
        <v>78</v>
      </c>
      <c r="AY121" s="14" t="s">
        <v>139</v>
      </c>
      <c r="BE121" s="197">
        <f t="shared" si="4"/>
        <v>0</v>
      </c>
      <c r="BF121" s="197">
        <f t="shared" si="5"/>
        <v>0</v>
      </c>
      <c r="BG121" s="197">
        <f t="shared" si="6"/>
        <v>0</v>
      </c>
      <c r="BH121" s="197">
        <f t="shared" si="7"/>
        <v>0</v>
      </c>
      <c r="BI121" s="197">
        <f t="shared" si="8"/>
        <v>0</v>
      </c>
      <c r="BJ121" s="14" t="s">
        <v>147</v>
      </c>
      <c r="BK121" s="197">
        <f t="shared" si="9"/>
        <v>0</v>
      </c>
      <c r="BL121" s="14" t="s">
        <v>146</v>
      </c>
      <c r="BM121" s="196" t="s">
        <v>162</v>
      </c>
    </row>
    <row r="122" spans="1:65" s="2" customFormat="1" ht="16.5" customHeight="1">
      <c r="A122" s="31"/>
      <c r="B122" s="32"/>
      <c r="C122" s="184" t="s">
        <v>153</v>
      </c>
      <c r="D122" s="184" t="s">
        <v>142</v>
      </c>
      <c r="E122" s="185" t="s">
        <v>581</v>
      </c>
      <c r="F122" s="186" t="s">
        <v>582</v>
      </c>
      <c r="G122" s="187" t="s">
        <v>502</v>
      </c>
      <c r="H122" s="188">
        <v>1</v>
      </c>
      <c r="I122" s="189"/>
      <c r="J122" s="190">
        <f t="shared" si="0"/>
        <v>0</v>
      </c>
      <c r="K122" s="191"/>
      <c r="L122" s="36"/>
      <c r="M122" s="192" t="s">
        <v>1</v>
      </c>
      <c r="N122" s="193" t="s">
        <v>44</v>
      </c>
      <c r="O122" s="68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146</v>
      </c>
      <c r="AT122" s="196" t="s">
        <v>142</v>
      </c>
      <c r="AU122" s="196" t="s">
        <v>78</v>
      </c>
      <c r="AY122" s="14" t="s">
        <v>139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4" t="s">
        <v>147</v>
      </c>
      <c r="BK122" s="197">
        <f t="shared" si="9"/>
        <v>0</v>
      </c>
      <c r="BL122" s="14" t="s">
        <v>146</v>
      </c>
      <c r="BM122" s="196" t="s">
        <v>165</v>
      </c>
    </row>
    <row r="123" spans="1:65" s="2" customFormat="1" ht="24.15" customHeight="1">
      <c r="A123" s="31"/>
      <c r="B123" s="32"/>
      <c r="C123" s="184" t="s">
        <v>166</v>
      </c>
      <c r="D123" s="184" t="s">
        <v>142</v>
      </c>
      <c r="E123" s="185" t="s">
        <v>583</v>
      </c>
      <c r="F123" s="186" t="s">
        <v>584</v>
      </c>
      <c r="G123" s="187" t="s">
        <v>502</v>
      </c>
      <c r="H123" s="188">
        <v>1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44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146</v>
      </c>
      <c r="AT123" s="196" t="s">
        <v>142</v>
      </c>
      <c r="AU123" s="196" t="s">
        <v>78</v>
      </c>
      <c r="AY123" s="14" t="s">
        <v>139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147</v>
      </c>
      <c r="BK123" s="197">
        <f t="shared" si="9"/>
        <v>0</v>
      </c>
      <c r="BL123" s="14" t="s">
        <v>146</v>
      </c>
      <c r="BM123" s="196" t="s">
        <v>169</v>
      </c>
    </row>
    <row r="124" spans="1:65" s="2" customFormat="1" ht="16.5" customHeight="1">
      <c r="A124" s="31"/>
      <c r="B124" s="32"/>
      <c r="C124" s="184" t="s">
        <v>157</v>
      </c>
      <c r="D124" s="184" t="s">
        <v>142</v>
      </c>
      <c r="E124" s="185" t="s">
        <v>585</v>
      </c>
      <c r="F124" s="186" t="s">
        <v>586</v>
      </c>
      <c r="G124" s="187" t="s">
        <v>247</v>
      </c>
      <c r="H124" s="188">
        <v>20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44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146</v>
      </c>
      <c r="AT124" s="196" t="s">
        <v>142</v>
      </c>
      <c r="AU124" s="196" t="s">
        <v>78</v>
      </c>
      <c r="AY124" s="14" t="s">
        <v>139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147</v>
      </c>
      <c r="BK124" s="197">
        <f t="shared" si="9"/>
        <v>0</v>
      </c>
      <c r="BL124" s="14" t="s">
        <v>146</v>
      </c>
      <c r="BM124" s="196" t="s">
        <v>173</v>
      </c>
    </row>
    <row r="125" spans="1:65" s="2" customFormat="1" ht="16.5" customHeight="1">
      <c r="A125" s="31"/>
      <c r="B125" s="32"/>
      <c r="C125" s="184" t="s">
        <v>174</v>
      </c>
      <c r="D125" s="184" t="s">
        <v>142</v>
      </c>
      <c r="E125" s="185" t="s">
        <v>587</v>
      </c>
      <c r="F125" s="186" t="s">
        <v>588</v>
      </c>
      <c r="G125" s="187" t="s">
        <v>502</v>
      </c>
      <c r="H125" s="188">
        <v>1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44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146</v>
      </c>
      <c r="AT125" s="196" t="s">
        <v>142</v>
      </c>
      <c r="AU125" s="196" t="s">
        <v>78</v>
      </c>
      <c r="AY125" s="14" t="s">
        <v>139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147</v>
      </c>
      <c r="BK125" s="197">
        <f t="shared" si="9"/>
        <v>0</v>
      </c>
      <c r="BL125" s="14" t="s">
        <v>146</v>
      </c>
      <c r="BM125" s="196" t="s">
        <v>177</v>
      </c>
    </row>
    <row r="126" spans="1:65" s="2" customFormat="1" ht="16.5" customHeight="1">
      <c r="A126" s="31"/>
      <c r="B126" s="32"/>
      <c r="C126" s="184" t="s">
        <v>162</v>
      </c>
      <c r="D126" s="184" t="s">
        <v>142</v>
      </c>
      <c r="E126" s="185" t="s">
        <v>589</v>
      </c>
      <c r="F126" s="186" t="s">
        <v>590</v>
      </c>
      <c r="G126" s="187" t="s">
        <v>502</v>
      </c>
      <c r="H126" s="188">
        <v>265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44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146</v>
      </c>
      <c r="AT126" s="196" t="s">
        <v>142</v>
      </c>
      <c r="AU126" s="196" t="s">
        <v>78</v>
      </c>
      <c r="AY126" s="14" t="s">
        <v>139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147</v>
      </c>
      <c r="BK126" s="197">
        <f t="shared" si="9"/>
        <v>0</v>
      </c>
      <c r="BL126" s="14" t="s">
        <v>146</v>
      </c>
      <c r="BM126" s="196" t="s">
        <v>180</v>
      </c>
    </row>
    <row r="127" spans="1:65" s="2" customFormat="1" ht="16.5" customHeight="1">
      <c r="A127" s="31"/>
      <c r="B127" s="32"/>
      <c r="C127" s="184" t="s">
        <v>181</v>
      </c>
      <c r="D127" s="184" t="s">
        <v>142</v>
      </c>
      <c r="E127" s="185" t="s">
        <v>591</v>
      </c>
      <c r="F127" s="186" t="s">
        <v>592</v>
      </c>
      <c r="G127" s="187" t="s">
        <v>502</v>
      </c>
      <c r="H127" s="188">
        <v>4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44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146</v>
      </c>
      <c r="AT127" s="196" t="s">
        <v>142</v>
      </c>
      <c r="AU127" s="196" t="s">
        <v>78</v>
      </c>
      <c r="AY127" s="14" t="s">
        <v>139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147</v>
      </c>
      <c r="BK127" s="197">
        <f t="shared" si="9"/>
        <v>0</v>
      </c>
      <c r="BL127" s="14" t="s">
        <v>146</v>
      </c>
      <c r="BM127" s="196" t="s">
        <v>184</v>
      </c>
    </row>
    <row r="128" spans="1:65" s="2" customFormat="1" ht="16.5" customHeight="1">
      <c r="A128" s="31"/>
      <c r="B128" s="32"/>
      <c r="C128" s="184" t="s">
        <v>165</v>
      </c>
      <c r="D128" s="184" t="s">
        <v>142</v>
      </c>
      <c r="E128" s="185" t="s">
        <v>593</v>
      </c>
      <c r="F128" s="186" t="s">
        <v>594</v>
      </c>
      <c r="G128" s="187" t="s">
        <v>502</v>
      </c>
      <c r="H128" s="188">
        <v>4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44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146</v>
      </c>
      <c r="AT128" s="196" t="s">
        <v>142</v>
      </c>
      <c r="AU128" s="196" t="s">
        <v>78</v>
      </c>
      <c r="AY128" s="14" t="s">
        <v>139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147</v>
      </c>
      <c r="BK128" s="197">
        <f t="shared" si="9"/>
        <v>0</v>
      </c>
      <c r="BL128" s="14" t="s">
        <v>146</v>
      </c>
      <c r="BM128" s="196" t="s">
        <v>187</v>
      </c>
    </row>
    <row r="129" spans="1:65" s="2" customFormat="1" ht="24.15" customHeight="1">
      <c r="A129" s="31"/>
      <c r="B129" s="32"/>
      <c r="C129" s="184" t="s">
        <v>188</v>
      </c>
      <c r="D129" s="184" t="s">
        <v>142</v>
      </c>
      <c r="E129" s="185" t="s">
        <v>595</v>
      </c>
      <c r="F129" s="186" t="s">
        <v>596</v>
      </c>
      <c r="G129" s="187" t="s">
        <v>502</v>
      </c>
      <c r="H129" s="188">
        <v>24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44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146</v>
      </c>
      <c r="AT129" s="196" t="s">
        <v>142</v>
      </c>
      <c r="AU129" s="196" t="s">
        <v>78</v>
      </c>
      <c r="AY129" s="14" t="s">
        <v>139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147</v>
      </c>
      <c r="BK129" s="197">
        <f t="shared" si="9"/>
        <v>0</v>
      </c>
      <c r="BL129" s="14" t="s">
        <v>146</v>
      </c>
      <c r="BM129" s="196" t="s">
        <v>191</v>
      </c>
    </row>
    <row r="130" spans="1:65" s="2" customFormat="1" ht="24.15" customHeight="1">
      <c r="A130" s="31"/>
      <c r="B130" s="32"/>
      <c r="C130" s="184" t="s">
        <v>169</v>
      </c>
      <c r="D130" s="184" t="s">
        <v>142</v>
      </c>
      <c r="E130" s="185" t="s">
        <v>597</v>
      </c>
      <c r="F130" s="186" t="s">
        <v>598</v>
      </c>
      <c r="G130" s="187" t="s">
        <v>502</v>
      </c>
      <c r="H130" s="188">
        <v>3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44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146</v>
      </c>
      <c r="AT130" s="196" t="s">
        <v>142</v>
      </c>
      <c r="AU130" s="196" t="s">
        <v>78</v>
      </c>
      <c r="AY130" s="14" t="s">
        <v>139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147</v>
      </c>
      <c r="BK130" s="197">
        <f t="shared" si="9"/>
        <v>0</v>
      </c>
      <c r="BL130" s="14" t="s">
        <v>146</v>
      </c>
      <c r="BM130" s="196" t="s">
        <v>194</v>
      </c>
    </row>
    <row r="131" spans="1:65" s="2" customFormat="1" ht="24.15" customHeight="1">
      <c r="A131" s="31"/>
      <c r="B131" s="32"/>
      <c r="C131" s="184" t="s">
        <v>8</v>
      </c>
      <c r="D131" s="184" t="s">
        <v>142</v>
      </c>
      <c r="E131" s="185" t="s">
        <v>599</v>
      </c>
      <c r="F131" s="186" t="s">
        <v>600</v>
      </c>
      <c r="G131" s="187" t="s">
        <v>502</v>
      </c>
      <c r="H131" s="188">
        <v>3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44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146</v>
      </c>
      <c r="AT131" s="196" t="s">
        <v>142</v>
      </c>
      <c r="AU131" s="196" t="s">
        <v>78</v>
      </c>
      <c r="AY131" s="14" t="s">
        <v>139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147</v>
      </c>
      <c r="BK131" s="197">
        <f t="shared" si="9"/>
        <v>0</v>
      </c>
      <c r="BL131" s="14" t="s">
        <v>146</v>
      </c>
      <c r="BM131" s="196" t="s">
        <v>197</v>
      </c>
    </row>
    <row r="132" spans="1:65" s="2" customFormat="1" ht="16.5" customHeight="1">
      <c r="A132" s="31"/>
      <c r="B132" s="32"/>
      <c r="C132" s="184" t="s">
        <v>173</v>
      </c>
      <c r="D132" s="184" t="s">
        <v>142</v>
      </c>
      <c r="E132" s="185" t="s">
        <v>601</v>
      </c>
      <c r="F132" s="186" t="s">
        <v>602</v>
      </c>
      <c r="G132" s="187" t="s">
        <v>247</v>
      </c>
      <c r="H132" s="188">
        <v>25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44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146</v>
      </c>
      <c r="AT132" s="196" t="s">
        <v>142</v>
      </c>
      <c r="AU132" s="196" t="s">
        <v>78</v>
      </c>
      <c r="AY132" s="14" t="s">
        <v>139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147</v>
      </c>
      <c r="BK132" s="197">
        <f t="shared" si="9"/>
        <v>0</v>
      </c>
      <c r="BL132" s="14" t="s">
        <v>146</v>
      </c>
      <c r="BM132" s="196" t="s">
        <v>200</v>
      </c>
    </row>
    <row r="133" spans="1:65" s="2" customFormat="1" ht="24.15" customHeight="1">
      <c r="A133" s="31"/>
      <c r="B133" s="32"/>
      <c r="C133" s="184" t="s">
        <v>201</v>
      </c>
      <c r="D133" s="184" t="s">
        <v>142</v>
      </c>
      <c r="E133" s="185" t="s">
        <v>603</v>
      </c>
      <c r="F133" s="186" t="s">
        <v>604</v>
      </c>
      <c r="G133" s="187" t="s">
        <v>502</v>
      </c>
      <c r="H133" s="188">
        <v>6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44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146</v>
      </c>
      <c r="AT133" s="196" t="s">
        <v>142</v>
      </c>
      <c r="AU133" s="196" t="s">
        <v>78</v>
      </c>
      <c r="AY133" s="14" t="s">
        <v>139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147</v>
      </c>
      <c r="BK133" s="197">
        <f t="shared" si="9"/>
        <v>0</v>
      </c>
      <c r="BL133" s="14" t="s">
        <v>146</v>
      </c>
      <c r="BM133" s="196" t="s">
        <v>204</v>
      </c>
    </row>
    <row r="134" spans="1:65" s="2" customFormat="1" ht="16.5" customHeight="1">
      <c r="A134" s="31"/>
      <c r="B134" s="32"/>
      <c r="C134" s="184" t="s">
        <v>177</v>
      </c>
      <c r="D134" s="184" t="s">
        <v>142</v>
      </c>
      <c r="E134" s="185" t="s">
        <v>605</v>
      </c>
      <c r="F134" s="186" t="s">
        <v>606</v>
      </c>
      <c r="G134" s="187" t="s">
        <v>607</v>
      </c>
      <c r="H134" s="188">
        <v>3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44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146</v>
      </c>
      <c r="AT134" s="196" t="s">
        <v>142</v>
      </c>
      <c r="AU134" s="196" t="s">
        <v>78</v>
      </c>
      <c r="AY134" s="14" t="s">
        <v>139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147</v>
      </c>
      <c r="BK134" s="197">
        <f t="shared" si="9"/>
        <v>0</v>
      </c>
      <c r="BL134" s="14" t="s">
        <v>146</v>
      </c>
      <c r="BM134" s="196" t="s">
        <v>207</v>
      </c>
    </row>
    <row r="135" spans="1:65" s="2" customFormat="1" ht="16.5" customHeight="1">
      <c r="A135" s="31"/>
      <c r="B135" s="32"/>
      <c r="C135" s="184" t="s">
        <v>208</v>
      </c>
      <c r="D135" s="184" t="s">
        <v>142</v>
      </c>
      <c r="E135" s="185" t="s">
        <v>608</v>
      </c>
      <c r="F135" s="186" t="s">
        <v>609</v>
      </c>
      <c r="G135" s="187" t="s">
        <v>607</v>
      </c>
      <c r="H135" s="188">
        <v>2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78</v>
      </c>
      <c r="AY135" s="14" t="s">
        <v>139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147</v>
      </c>
      <c r="BK135" s="197">
        <f t="shared" si="9"/>
        <v>0</v>
      </c>
      <c r="BL135" s="14" t="s">
        <v>146</v>
      </c>
      <c r="BM135" s="196" t="s">
        <v>212</v>
      </c>
    </row>
    <row r="136" spans="1:65" s="2" customFormat="1" ht="16.5" customHeight="1">
      <c r="A136" s="31"/>
      <c r="B136" s="32"/>
      <c r="C136" s="184" t="s">
        <v>180</v>
      </c>
      <c r="D136" s="184" t="s">
        <v>142</v>
      </c>
      <c r="E136" s="185" t="s">
        <v>610</v>
      </c>
      <c r="F136" s="186" t="s">
        <v>611</v>
      </c>
      <c r="G136" s="187" t="s">
        <v>502</v>
      </c>
      <c r="H136" s="188">
        <v>265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78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215</v>
      </c>
    </row>
    <row r="137" spans="1:65" s="2" customFormat="1" ht="16.5" customHeight="1">
      <c r="A137" s="31"/>
      <c r="B137" s="32"/>
      <c r="C137" s="184" t="s">
        <v>7</v>
      </c>
      <c r="D137" s="184" t="s">
        <v>142</v>
      </c>
      <c r="E137" s="185" t="s">
        <v>612</v>
      </c>
      <c r="F137" s="186" t="s">
        <v>613</v>
      </c>
      <c r="G137" s="187" t="s">
        <v>502</v>
      </c>
      <c r="H137" s="188">
        <v>142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44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146</v>
      </c>
      <c r="AT137" s="196" t="s">
        <v>142</v>
      </c>
      <c r="AU137" s="196" t="s">
        <v>78</v>
      </c>
      <c r="AY137" s="14" t="s">
        <v>139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147</v>
      </c>
      <c r="BK137" s="197">
        <f t="shared" si="9"/>
        <v>0</v>
      </c>
      <c r="BL137" s="14" t="s">
        <v>146</v>
      </c>
      <c r="BM137" s="196" t="s">
        <v>218</v>
      </c>
    </row>
    <row r="138" spans="1:65" s="2" customFormat="1" ht="16.5" customHeight="1">
      <c r="A138" s="31"/>
      <c r="B138" s="32"/>
      <c r="C138" s="184" t="s">
        <v>184</v>
      </c>
      <c r="D138" s="184" t="s">
        <v>142</v>
      </c>
      <c r="E138" s="185" t="s">
        <v>614</v>
      </c>
      <c r="F138" s="186" t="s">
        <v>615</v>
      </c>
      <c r="G138" s="187" t="s">
        <v>502</v>
      </c>
      <c r="H138" s="188">
        <v>20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44</v>
      </c>
      <c r="O138" s="68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78</v>
      </c>
      <c r="AY138" s="14" t="s">
        <v>139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147</v>
      </c>
      <c r="BK138" s="197">
        <f t="shared" si="9"/>
        <v>0</v>
      </c>
      <c r="BL138" s="14" t="s">
        <v>146</v>
      </c>
      <c r="BM138" s="196" t="s">
        <v>221</v>
      </c>
    </row>
    <row r="139" spans="1:65" s="2" customFormat="1" ht="16.5" customHeight="1">
      <c r="A139" s="31"/>
      <c r="B139" s="32"/>
      <c r="C139" s="184" t="s">
        <v>222</v>
      </c>
      <c r="D139" s="184" t="s">
        <v>142</v>
      </c>
      <c r="E139" s="185" t="s">
        <v>616</v>
      </c>
      <c r="F139" s="186" t="s">
        <v>617</v>
      </c>
      <c r="G139" s="187" t="s">
        <v>502</v>
      </c>
      <c r="H139" s="188">
        <v>26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78</v>
      </c>
      <c r="AY139" s="14" t="s">
        <v>139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147</v>
      </c>
      <c r="BK139" s="197">
        <f t="shared" si="9"/>
        <v>0</v>
      </c>
      <c r="BL139" s="14" t="s">
        <v>146</v>
      </c>
      <c r="BM139" s="196" t="s">
        <v>225</v>
      </c>
    </row>
    <row r="140" spans="1:65" s="2" customFormat="1" ht="16.5" customHeight="1">
      <c r="A140" s="31"/>
      <c r="B140" s="32"/>
      <c r="C140" s="184" t="s">
        <v>187</v>
      </c>
      <c r="D140" s="184" t="s">
        <v>142</v>
      </c>
      <c r="E140" s="185" t="s">
        <v>618</v>
      </c>
      <c r="F140" s="186" t="s">
        <v>619</v>
      </c>
      <c r="G140" s="187" t="s">
        <v>502</v>
      </c>
      <c r="H140" s="188">
        <v>6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78</v>
      </c>
      <c r="AY140" s="14" t="s">
        <v>139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147</v>
      </c>
      <c r="BK140" s="197">
        <f t="shared" si="9"/>
        <v>0</v>
      </c>
      <c r="BL140" s="14" t="s">
        <v>146</v>
      </c>
      <c r="BM140" s="196" t="s">
        <v>228</v>
      </c>
    </row>
    <row r="141" spans="1:65" s="2" customFormat="1" ht="16.5" customHeight="1">
      <c r="A141" s="31"/>
      <c r="B141" s="32"/>
      <c r="C141" s="184" t="s">
        <v>230</v>
      </c>
      <c r="D141" s="184" t="s">
        <v>142</v>
      </c>
      <c r="E141" s="185" t="s">
        <v>620</v>
      </c>
      <c r="F141" s="186" t="s">
        <v>621</v>
      </c>
      <c r="G141" s="187" t="s">
        <v>502</v>
      </c>
      <c r="H141" s="188">
        <v>22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78</v>
      </c>
      <c r="AY141" s="14" t="s">
        <v>139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147</v>
      </c>
      <c r="BK141" s="197">
        <f t="shared" si="9"/>
        <v>0</v>
      </c>
      <c r="BL141" s="14" t="s">
        <v>146</v>
      </c>
      <c r="BM141" s="196" t="s">
        <v>233</v>
      </c>
    </row>
    <row r="142" spans="1:65" s="2" customFormat="1" ht="16.5" customHeight="1">
      <c r="A142" s="31"/>
      <c r="B142" s="32"/>
      <c r="C142" s="184" t="s">
        <v>191</v>
      </c>
      <c r="D142" s="184" t="s">
        <v>142</v>
      </c>
      <c r="E142" s="185" t="s">
        <v>622</v>
      </c>
      <c r="F142" s="186" t="s">
        <v>623</v>
      </c>
      <c r="G142" s="187" t="s">
        <v>502</v>
      </c>
      <c r="H142" s="188">
        <v>16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146</v>
      </c>
      <c r="AT142" s="196" t="s">
        <v>142</v>
      </c>
      <c r="AU142" s="196" t="s">
        <v>78</v>
      </c>
      <c r="AY142" s="14" t="s">
        <v>139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147</v>
      </c>
      <c r="BK142" s="197">
        <f t="shared" si="9"/>
        <v>0</v>
      </c>
      <c r="BL142" s="14" t="s">
        <v>146</v>
      </c>
      <c r="BM142" s="196" t="s">
        <v>236</v>
      </c>
    </row>
    <row r="143" spans="1:65" s="2" customFormat="1" ht="16.5" customHeight="1">
      <c r="A143" s="31"/>
      <c r="B143" s="32"/>
      <c r="C143" s="184" t="s">
        <v>237</v>
      </c>
      <c r="D143" s="184" t="s">
        <v>142</v>
      </c>
      <c r="E143" s="185" t="s">
        <v>624</v>
      </c>
      <c r="F143" s="186" t="s">
        <v>625</v>
      </c>
      <c r="G143" s="187" t="s">
        <v>502</v>
      </c>
      <c r="H143" s="188">
        <v>10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78</v>
      </c>
      <c r="AY143" s="14" t="s">
        <v>139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147</v>
      </c>
      <c r="BK143" s="197">
        <f t="shared" si="9"/>
        <v>0</v>
      </c>
      <c r="BL143" s="14" t="s">
        <v>146</v>
      </c>
      <c r="BM143" s="196" t="s">
        <v>240</v>
      </c>
    </row>
    <row r="144" spans="1:65" s="2" customFormat="1" ht="16.5" customHeight="1">
      <c r="A144" s="31"/>
      <c r="B144" s="32"/>
      <c r="C144" s="184" t="s">
        <v>194</v>
      </c>
      <c r="D144" s="184" t="s">
        <v>142</v>
      </c>
      <c r="E144" s="185" t="s">
        <v>626</v>
      </c>
      <c r="F144" s="186" t="s">
        <v>627</v>
      </c>
      <c r="G144" s="187" t="s">
        <v>502</v>
      </c>
      <c r="H144" s="188">
        <v>150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78</v>
      </c>
      <c r="AY144" s="14" t="s">
        <v>139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147</v>
      </c>
      <c r="BK144" s="197">
        <f t="shared" si="9"/>
        <v>0</v>
      </c>
      <c r="BL144" s="14" t="s">
        <v>146</v>
      </c>
      <c r="BM144" s="196" t="s">
        <v>243</v>
      </c>
    </row>
    <row r="145" spans="1:65" s="2" customFormat="1" ht="16.5" customHeight="1">
      <c r="A145" s="31"/>
      <c r="B145" s="32"/>
      <c r="C145" s="184" t="s">
        <v>244</v>
      </c>
      <c r="D145" s="184" t="s">
        <v>142</v>
      </c>
      <c r="E145" s="185" t="s">
        <v>628</v>
      </c>
      <c r="F145" s="186" t="s">
        <v>629</v>
      </c>
      <c r="G145" s="187" t="s">
        <v>502</v>
      </c>
      <c r="H145" s="188">
        <v>23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78</v>
      </c>
      <c r="AY145" s="14" t="s">
        <v>139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147</v>
      </c>
      <c r="BK145" s="197">
        <f t="shared" si="9"/>
        <v>0</v>
      </c>
      <c r="BL145" s="14" t="s">
        <v>146</v>
      </c>
      <c r="BM145" s="196" t="s">
        <v>248</v>
      </c>
    </row>
    <row r="146" spans="1:65" s="2" customFormat="1" ht="16.5" customHeight="1">
      <c r="A146" s="31"/>
      <c r="B146" s="32"/>
      <c r="C146" s="184" t="s">
        <v>197</v>
      </c>
      <c r="D146" s="184" t="s">
        <v>142</v>
      </c>
      <c r="E146" s="185" t="s">
        <v>630</v>
      </c>
      <c r="F146" s="186" t="s">
        <v>631</v>
      </c>
      <c r="G146" s="187" t="s">
        <v>502</v>
      </c>
      <c r="H146" s="188">
        <v>2</v>
      </c>
      <c r="I146" s="189"/>
      <c r="J146" s="190">
        <f t="shared" si="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78</v>
      </c>
      <c r="AY146" s="14" t="s">
        <v>139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4" t="s">
        <v>147</v>
      </c>
      <c r="BK146" s="197">
        <f t="shared" si="9"/>
        <v>0</v>
      </c>
      <c r="BL146" s="14" t="s">
        <v>146</v>
      </c>
      <c r="BM146" s="196" t="s">
        <v>251</v>
      </c>
    </row>
    <row r="147" spans="1:65" s="2" customFormat="1" ht="16.5" customHeight="1">
      <c r="A147" s="31"/>
      <c r="B147" s="32"/>
      <c r="C147" s="184" t="s">
        <v>252</v>
      </c>
      <c r="D147" s="184" t="s">
        <v>142</v>
      </c>
      <c r="E147" s="185" t="s">
        <v>632</v>
      </c>
      <c r="F147" s="186" t="s">
        <v>633</v>
      </c>
      <c r="G147" s="187" t="s">
        <v>502</v>
      </c>
      <c r="H147" s="188">
        <v>10</v>
      </c>
      <c r="I147" s="189"/>
      <c r="J147" s="190">
        <f t="shared" si="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78</v>
      </c>
      <c r="AY147" s="14" t="s">
        <v>139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4" t="s">
        <v>147</v>
      </c>
      <c r="BK147" s="197">
        <f t="shared" si="9"/>
        <v>0</v>
      </c>
      <c r="BL147" s="14" t="s">
        <v>146</v>
      </c>
      <c r="BM147" s="196" t="s">
        <v>255</v>
      </c>
    </row>
    <row r="148" spans="1:65" s="2" customFormat="1" ht="24.15" customHeight="1">
      <c r="A148" s="31"/>
      <c r="B148" s="32"/>
      <c r="C148" s="184" t="s">
        <v>200</v>
      </c>
      <c r="D148" s="184" t="s">
        <v>142</v>
      </c>
      <c r="E148" s="185" t="s">
        <v>634</v>
      </c>
      <c r="F148" s="186" t="s">
        <v>635</v>
      </c>
      <c r="G148" s="187" t="s">
        <v>502</v>
      </c>
      <c r="H148" s="188">
        <v>5</v>
      </c>
      <c r="I148" s="189"/>
      <c r="J148" s="190">
        <f t="shared" si="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78</v>
      </c>
      <c r="AY148" s="14" t="s">
        <v>139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4" t="s">
        <v>147</v>
      </c>
      <c r="BK148" s="197">
        <f t="shared" si="9"/>
        <v>0</v>
      </c>
      <c r="BL148" s="14" t="s">
        <v>146</v>
      </c>
      <c r="BM148" s="196" t="s">
        <v>369</v>
      </c>
    </row>
    <row r="149" spans="1:65" s="2" customFormat="1" ht="24.15" customHeight="1">
      <c r="A149" s="31"/>
      <c r="B149" s="32"/>
      <c r="C149" s="184" t="s">
        <v>259</v>
      </c>
      <c r="D149" s="184" t="s">
        <v>142</v>
      </c>
      <c r="E149" s="185" t="s">
        <v>636</v>
      </c>
      <c r="F149" s="186" t="s">
        <v>637</v>
      </c>
      <c r="G149" s="187" t="s">
        <v>502</v>
      </c>
      <c r="H149" s="188">
        <v>1</v>
      </c>
      <c r="I149" s="189"/>
      <c r="J149" s="190">
        <f aca="true" t="shared" si="10" ref="J149:J180">ROUND(I149*H149,2)</f>
        <v>0</v>
      </c>
      <c r="K149" s="191"/>
      <c r="L149" s="36"/>
      <c r="M149" s="192" t="s">
        <v>1</v>
      </c>
      <c r="N149" s="193" t="s">
        <v>44</v>
      </c>
      <c r="O149" s="68"/>
      <c r="P149" s="194">
        <f aca="true" t="shared" si="11" ref="P149:P180">O149*H149</f>
        <v>0</v>
      </c>
      <c r="Q149" s="194">
        <v>0</v>
      </c>
      <c r="R149" s="194">
        <f aca="true" t="shared" si="12" ref="R149:R180">Q149*H149</f>
        <v>0</v>
      </c>
      <c r="S149" s="194">
        <v>0</v>
      </c>
      <c r="T149" s="195">
        <f aca="true" t="shared" si="13" ref="T149:T180"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78</v>
      </c>
      <c r="AY149" s="14" t="s">
        <v>139</v>
      </c>
      <c r="BE149" s="197">
        <f aca="true" t="shared" si="14" ref="BE149:BE180">IF(N149="základní",J149,0)</f>
        <v>0</v>
      </c>
      <c r="BF149" s="197">
        <f aca="true" t="shared" si="15" ref="BF149:BF180">IF(N149="snížená",J149,0)</f>
        <v>0</v>
      </c>
      <c r="BG149" s="197">
        <f aca="true" t="shared" si="16" ref="BG149:BG180">IF(N149="zákl. přenesená",J149,0)</f>
        <v>0</v>
      </c>
      <c r="BH149" s="197">
        <f aca="true" t="shared" si="17" ref="BH149:BH180">IF(N149="sníž. přenesená",J149,0)</f>
        <v>0</v>
      </c>
      <c r="BI149" s="197">
        <f aca="true" t="shared" si="18" ref="BI149:BI180">IF(N149="nulová",J149,0)</f>
        <v>0</v>
      </c>
      <c r="BJ149" s="14" t="s">
        <v>147</v>
      </c>
      <c r="BK149" s="197">
        <f aca="true" t="shared" si="19" ref="BK149:BK180">ROUND(I149*H149,2)</f>
        <v>0</v>
      </c>
      <c r="BL149" s="14" t="s">
        <v>146</v>
      </c>
      <c r="BM149" s="196" t="s">
        <v>262</v>
      </c>
    </row>
    <row r="150" spans="1:65" s="2" customFormat="1" ht="24.15" customHeight="1">
      <c r="A150" s="31"/>
      <c r="B150" s="32"/>
      <c r="C150" s="184" t="s">
        <v>204</v>
      </c>
      <c r="D150" s="184" t="s">
        <v>142</v>
      </c>
      <c r="E150" s="185" t="s">
        <v>638</v>
      </c>
      <c r="F150" s="186" t="s">
        <v>639</v>
      </c>
      <c r="G150" s="187" t="s">
        <v>502</v>
      </c>
      <c r="H150" s="188">
        <v>1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78</v>
      </c>
      <c r="AY150" s="14" t="s">
        <v>139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147</v>
      </c>
      <c r="BK150" s="197">
        <f t="shared" si="19"/>
        <v>0</v>
      </c>
      <c r="BL150" s="14" t="s">
        <v>146</v>
      </c>
      <c r="BM150" s="196" t="s">
        <v>265</v>
      </c>
    </row>
    <row r="151" spans="1:65" s="2" customFormat="1" ht="24.15" customHeight="1">
      <c r="A151" s="31"/>
      <c r="B151" s="32"/>
      <c r="C151" s="184" t="s">
        <v>266</v>
      </c>
      <c r="D151" s="184" t="s">
        <v>142</v>
      </c>
      <c r="E151" s="185" t="s">
        <v>640</v>
      </c>
      <c r="F151" s="186" t="s">
        <v>641</v>
      </c>
      <c r="G151" s="187" t="s">
        <v>502</v>
      </c>
      <c r="H151" s="188">
        <v>5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1"/>
        <v>0</v>
      </c>
      <c r="Q151" s="194">
        <v>0</v>
      </c>
      <c r="R151" s="194">
        <f t="shared" si="12"/>
        <v>0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146</v>
      </c>
      <c r="AT151" s="196" t="s">
        <v>142</v>
      </c>
      <c r="AU151" s="196" t="s">
        <v>78</v>
      </c>
      <c r="AY151" s="14" t="s">
        <v>139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147</v>
      </c>
      <c r="BK151" s="197">
        <f t="shared" si="19"/>
        <v>0</v>
      </c>
      <c r="BL151" s="14" t="s">
        <v>146</v>
      </c>
      <c r="BM151" s="196" t="s">
        <v>269</v>
      </c>
    </row>
    <row r="152" spans="1:65" s="2" customFormat="1" ht="24.15" customHeight="1">
      <c r="A152" s="31"/>
      <c r="B152" s="32"/>
      <c r="C152" s="184" t="s">
        <v>207</v>
      </c>
      <c r="D152" s="184" t="s">
        <v>142</v>
      </c>
      <c r="E152" s="185" t="s">
        <v>642</v>
      </c>
      <c r="F152" s="186" t="s">
        <v>643</v>
      </c>
      <c r="G152" s="187" t="s">
        <v>502</v>
      </c>
      <c r="H152" s="188">
        <v>1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146</v>
      </c>
      <c r="AT152" s="196" t="s">
        <v>142</v>
      </c>
      <c r="AU152" s="196" t="s">
        <v>78</v>
      </c>
      <c r="AY152" s="14" t="s">
        <v>139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147</v>
      </c>
      <c r="BK152" s="197">
        <f t="shared" si="19"/>
        <v>0</v>
      </c>
      <c r="BL152" s="14" t="s">
        <v>146</v>
      </c>
      <c r="BM152" s="196" t="s">
        <v>274</v>
      </c>
    </row>
    <row r="153" spans="1:65" s="2" customFormat="1" ht="24.15" customHeight="1">
      <c r="A153" s="31"/>
      <c r="B153" s="32"/>
      <c r="C153" s="184" t="s">
        <v>275</v>
      </c>
      <c r="D153" s="184" t="s">
        <v>142</v>
      </c>
      <c r="E153" s="185" t="s">
        <v>644</v>
      </c>
      <c r="F153" s="186" t="s">
        <v>645</v>
      </c>
      <c r="G153" s="187" t="s">
        <v>502</v>
      </c>
      <c r="H153" s="188">
        <v>4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1"/>
        <v>0</v>
      </c>
      <c r="Q153" s="194">
        <v>0</v>
      </c>
      <c r="R153" s="194">
        <f t="shared" si="12"/>
        <v>0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146</v>
      </c>
      <c r="AT153" s="196" t="s">
        <v>142</v>
      </c>
      <c r="AU153" s="196" t="s">
        <v>78</v>
      </c>
      <c r="AY153" s="14" t="s">
        <v>139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147</v>
      </c>
      <c r="BK153" s="197">
        <f t="shared" si="19"/>
        <v>0</v>
      </c>
      <c r="BL153" s="14" t="s">
        <v>146</v>
      </c>
      <c r="BM153" s="196" t="s">
        <v>278</v>
      </c>
    </row>
    <row r="154" spans="1:65" s="2" customFormat="1" ht="16.5" customHeight="1">
      <c r="A154" s="31"/>
      <c r="B154" s="32"/>
      <c r="C154" s="184" t="s">
        <v>212</v>
      </c>
      <c r="D154" s="184" t="s">
        <v>142</v>
      </c>
      <c r="E154" s="185" t="s">
        <v>646</v>
      </c>
      <c r="F154" s="186" t="s">
        <v>647</v>
      </c>
      <c r="G154" s="187" t="s">
        <v>247</v>
      </c>
      <c r="H154" s="188">
        <v>100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146</v>
      </c>
      <c r="AT154" s="196" t="s">
        <v>142</v>
      </c>
      <c r="AU154" s="196" t="s">
        <v>78</v>
      </c>
      <c r="AY154" s="14" t="s">
        <v>139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147</v>
      </c>
      <c r="BK154" s="197">
        <f t="shared" si="19"/>
        <v>0</v>
      </c>
      <c r="BL154" s="14" t="s">
        <v>146</v>
      </c>
      <c r="BM154" s="196" t="s">
        <v>281</v>
      </c>
    </row>
    <row r="155" spans="1:65" s="2" customFormat="1" ht="16.5" customHeight="1">
      <c r="A155" s="31"/>
      <c r="B155" s="32"/>
      <c r="C155" s="184" t="s">
        <v>282</v>
      </c>
      <c r="D155" s="184" t="s">
        <v>142</v>
      </c>
      <c r="E155" s="185" t="s">
        <v>648</v>
      </c>
      <c r="F155" s="186" t="s">
        <v>649</v>
      </c>
      <c r="G155" s="187" t="s">
        <v>247</v>
      </c>
      <c r="H155" s="188">
        <v>300</v>
      </c>
      <c r="I155" s="189"/>
      <c r="J155" s="190">
        <f t="shared" si="10"/>
        <v>0</v>
      </c>
      <c r="K155" s="191"/>
      <c r="L155" s="36"/>
      <c r="M155" s="192" t="s">
        <v>1</v>
      </c>
      <c r="N155" s="193" t="s">
        <v>44</v>
      </c>
      <c r="O155" s="68"/>
      <c r="P155" s="194">
        <f t="shared" si="11"/>
        <v>0</v>
      </c>
      <c r="Q155" s="194">
        <v>0</v>
      </c>
      <c r="R155" s="194">
        <f t="shared" si="12"/>
        <v>0</v>
      </c>
      <c r="S155" s="194">
        <v>0</v>
      </c>
      <c r="T155" s="195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146</v>
      </c>
      <c r="AT155" s="196" t="s">
        <v>142</v>
      </c>
      <c r="AU155" s="196" t="s">
        <v>78</v>
      </c>
      <c r="AY155" s="14" t="s">
        <v>139</v>
      </c>
      <c r="BE155" s="197">
        <f t="shared" si="14"/>
        <v>0</v>
      </c>
      <c r="BF155" s="197">
        <f t="shared" si="15"/>
        <v>0</v>
      </c>
      <c r="BG155" s="197">
        <f t="shared" si="16"/>
        <v>0</v>
      </c>
      <c r="BH155" s="197">
        <f t="shared" si="17"/>
        <v>0</v>
      </c>
      <c r="BI155" s="197">
        <f t="shared" si="18"/>
        <v>0</v>
      </c>
      <c r="BJ155" s="14" t="s">
        <v>147</v>
      </c>
      <c r="BK155" s="197">
        <f t="shared" si="19"/>
        <v>0</v>
      </c>
      <c r="BL155" s="14" t="s">
        <v>146</v>
      </c>
      <c r="BM155" s="196" t="s">
        <v>285</v>
      </c>
    </row>
    <row r="156" spans="1:65" s="2" customFormat="1" ht="16.5" customHeight="1">
      <c r="A156" s="31"/>
      <c r="B156" s="32"/>
      <c r="C156" s="184" t="s">
        <v>215</v>
      </c>
      <c r="D156" s="184" t="s">
        <v>142</v>
      </c>
      <c r="E156" s="185" t="s">
        <v>650</v>
      </c>
      <c r="F156" s="186" t="s">
        <v>651</v>
      </c>
      <c r="G156" s="187" t="s">
        <v>247</v>
      </c>
      <c r="H156" s="188">
        <v>885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44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146</v>
      </c>
      <c r="AT156" s="196" t="s">
        <v>142</v>
      </c>
      <c r="AU156" s="196" t="s">
        <v>78</v>
      </c>
      <c r="AY156" s="14" t="s">
        <v>139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147</v>
      </c>
      <c r="BK156" s="197">
        <f t="shared" si="19"/>
        <v>0</v>
      </c>
      <c r="BL156" s="14" t="s">
        <v>146</v>
      </c>
      <c r="BM156" s="196" t="s">
        <v>290</v>
      </c>
    </row>
    <row r="157" spans="1:65" s="2" customFormat="1" ht="16.5" customHeight="1">
      <c r="A157" s="31"/>
      <c r="B157" s="32"/>
      <c r="C157" s="184" t="s">
        <v>295</v>
      </c>
      <c r="D157" s="184" t="s">
        <v>142</v>
      </c>
      <c r="E157" s="185" t="s">
        <v>652</v>
      </c>
      <c r="F157" s="186" t="s">
        <v>653</v>
      </c>
      <c r="G157" s="187" t="s">
        <v>247</v>
      </c>
      <c r="H157" s="188">
        <v>425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146</v>
      </c>
      <c r="AT157" s="196" t="s">
        <v>142</v>
      </c>
      <c r="AU157" s="196" t="s">
        <v>78</v>
      </c>
      <c r="AY157" s="14" t="s">
        <v>139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147</v>
      </c>
      <c r="BK157" s="197">
        <f t="shared" si="19"/>
        <v>0</v>
      </c>
      <c r="BL157" s="14" t="s">
        <v>146</v>
      </c>
      <c r="BM157" s="196" t="s">
        <v>298</v>
      </c>
    </row>
    <row r="158" spans="1:65" s="2" customFormat="1" ht="16.5" customHeight="1">
      <c r="A158" s="31"/>
      <c r="B158" s="32"/>
      <c r="C158" s="184" t="s">
        <v>218</v>
      </c>
      <c r="D158" s="184" t="s">
        <v>142</v>
      </c>
      <c r="E158" s="185" t="s">
        <v>654</v>
      </c>
      <c r="F158" s="186" t="s">
        <v>655</v>
      </c>
      <c r="G158" s="187" t="s">
        <v>247</v>
      </c>
      <c r="H158" s="188">
        <v>900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146</v>
      </c>
      <c r="AT158" s="196" t="s">
        <v>142</v>
      </c>
      <c r="AU158" s="196" t="s">
        <v>78</v>
      </c>
      <c r="AY158" s="14" t="s">
        <v>139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147</v>
      </c>
      <c r="BK158" s="197">
        <f t="shared" si="19"/>
        <v>0</v>
      </c>
      <c r="BL158" s="14" t="s">
        <v>146</v>
      </c>
      <c r="BM158" s="196" t="s">
        <v>301</v>
      </c>
    </row>
    <row r="159" spans="1:65" s="2" customFormat="1" ht="16.5" customHeight="1">
      <c r="A159" s="31"/>
      <c r="B159" s="32"/>
      <c r="C159" s="184" t="s">
        <v>302</v>
      </c>
      <c r="D159" s="184" t="s">
        <v>142</v>
      </c>
      <c r="E159" s="185" t="s">
        <v>656</v>
      </c>
      <c r="F159" s="186" t="s">
        <v>657</v>
      </c>
      <c r="G159" s="187" t="s">
        <v>247</v>
      </c>
      <c r="H159" s="188">
        <v>90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11"/>
        <v>0</v>
      </c>
      <c r="Q159" s="194">
        <v>0</v>
      </c>
      <c r="R159" s="194">
        <f t="shared" si="12"/>
        <v>0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146</v>
      </c>
      <c r="AT159" s="196" t="s">
        <v>142</v>
      </c>
      <c r="AU159" s="196" t="s">
        <v>78</v>
      </c>
      <c r="AY159" s="14" t="s">
        <v>139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147</v>
      </c>
      <c r="BK159" s="197">
        <f t="shared" si="19"/>
        <v>0</v>
      </c>
      <c r="BL159" s="14" t="s">
        <v>146</v>
      </c>
      <c r="BM159" s="196" t="s">
        <v>306</v>
      </c>
    </row>
    <row r="160" spans="1:65" s="2" customFormat="1" ht="16.5" customHeight="1">
      <c r="A160" s="31"/>
      <c r="B160" s="32"/>
      <c r="C160" s="184" t="s">
        <v>221</v>
      </c>
      <c r="D160" s="184" t="s">
        <v>142</v>
      </c>
      <c r="E160" s="185" t="s">
        <v>658</v>
      </c>
      <c r="F160" s="186" t="s">
        <v>659</v>
      </c>
      <c r="G160" s="187" t="s">
        <v>247</v>
      </c>
      <c r="H160" s="188">
        <v>15</v>
      </c>
      <c r="I160" s="189"/>
      <c r="J160" s="190">
        <f t="shared" si="1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11"/>
        <v>0</v>
      </c>
      <c r="Q160" s="194">
        <v>0</v>
      </c>
      <c r="R160" s="194">
        <f t="shared" si="12"/>
        <v>0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146</v>
      </c>
      <c r="AT160" s="196" t="s">
        <v>142</v>
      </c>
      <c r="AU160" s="196" t="s">
        <v>78</v>
      </c>
      <c r="AY160" s="14" t="s">
        <v>139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147</v>
      </c>
      <c r="BK160" s="197">
        <f t="shared" si="19"/>
        <v>0</v>
      </c>
      <c r="BL160" s="14" t="s">
        <v>146</v>
      </c>
      <c r="BM160" s="196" t="s">
        <v>458</v>
      </c>
    </row>
    <row r="161" spans="1:65" s="2" customFormat="1" ht="16.5" customHeight="1">
      <c r="A161" s="31"/>
      <c r="B161" s="32"/>
      <c r="C161" s="184" t="s">
        <v>660</v>
      </c>
      <c r="D161" s="184" t="s">
        <v>142</v>
      </c>
      <c r="E161" s="185" t="s">
        <v>661</v>
      </c>
      <c r="F161" s="186" t="s">
        <v>662</v>
      </c>
      <c r="G161" s="187" t="s">
        <v>247</v>
      </c>
      <c r="H161" s="188">
        <v>35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146</v>
      </c>
      <c r="AT161" s="196" t="s">
        <v>142</v>
      </c>
      <c r="AU161" s="196" t="s">
        <v>78</v>
      </c>
      <c r="AY161" s="14" t="s">
        <v>139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147</v>
      </c>
      <c r="BK161" s="197">
        <f t="shared" si="19"/>
        <v>0</v>
      </c>
      <c r="BL161" s="14" t="s">
        <v>146</v>
      </c>
      <c r="BM161" s="196" t="s">
        <v>466</v>
      </c>
    </row>
    <row r="162" spans="1:65" s="2" customFormat="1" ht="16.5" customHeight="1">
      <c r="A162" s="31"/>
      <c r="B162" s="32"/>
      <c r="C162" s="184" t="s">
        <v>225</v>
      </c>
      <c r="D162" s="184" t="s">
        <v>142</v>
      </c>
      <c r="E162" s="185" t="s">
        <v>663</v>
      </c>
      <c r="F162" s="186" t="s">
        <v>664</v>
      </c>
      <c r="G162" s="187" t="s">
        <v>247</v>
      </c>
      <c r="H162" s="188">
        <v>235</v>
      </c>
      <c r="I162" s="189"/>
      <c r="J162" s="190">
        <f t="shared" si="1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146</v>
      </c>
      <c r="AT162" s="196" t="s">
        <v>142</v>
      </c>
      <c r="AU162" s="196" t="s">
        <v>78</v>
      </c>
      <c r="AY162" s="14" t="s">
        <v>139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147</v>
      </c>
      <c r="BK162" s="197">
        <f t="shared" si="19"/>
        <v>0</v>
      </c>
      <c r="BL162" s="14" t="s">
        <v>146</v>
      </c>
      <c r="BM162" s="196" t="s">
        <v>311</v>
      </c>
    </row>
    <row r="163" spans="1:65" s="2" customFormat="1" ht="16.5" customHeight="1">
      <c r="A163" s="31"/>
      <c r="B163" s="32"/>
      <c r="C163" s="184" t="s">
        <v>665</v>
      </c>
      <c r="D163" s="184" t="s">
        <v>142</v>
      </c>
      <c r="E163" s="185" t="s">
        <v>666</v>
      </c>
      <c r="F163" s="186" t="s">
        <v>667</v>
      </c>
      <c r="G163" s="187" t="s">
        <v>502</v>
      </c>
      <c r="H163" s="188">
        <v>3</v>
      </c>
      <c r="I163" s="189"/>
      <c r="J163" s="190">
        <f t="shared" si="1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11"/>
        <v>0</v>
      </c>
      <c r="Q163" s="194">
        <v>0</v>
      </c>
      <c r="R163" s="194">
        <f t="shared" si="12"/>
        <v>0</v>
      </c>
      <c r="S163" s="194">
        <v>0</v>
      </c>
      <c r="T163" s="195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146</v>
      </c>
      <c r="AT163" s="196" t="s">
        <v>142</v>
      </c>
      <c r="AU163" s="196" t="s">
        <v>78</v>
      </c>
      <c r="AY163" s="14" t="s">
        <v>139</v>
      </c>
      <c r="BE163" s="197">
        <f t="shared" si="14"/>
        <v>0</v>
      </c>
      <c r="BF163" s="197">
        <f t="shared" si="15"/>
        <v>0</v>
      </c>
      <c r="BG163" s="197">
        <f t="shared" si="16"/>
        <v>0</v>
      </c>
      <c r="BH163" s="197">
        <f t="shared" si="17"/>
        <v>0</v>
      </c>
      <c r="BI163" s="197">
        <f t="shared" si="18"/>
        <v>0</v>
      </c>
      <c r="BJ163" s="14" t="s">
        <v>147</v>
      </c>
      <c r="BK163" s="197">
        <f t="shared" si="19"/>
        <v>0</v>
      </c>
      <c r="BL163" s="14" t="s">
        <v>146</v>
      </c>
      <c r="BM163" s="196" t="s">
        <v>315</v>
      </c>
    </row>
    <row r="164" spans="1:65" s="2" customFormat="1" ht="16.5" customHeight="1">
      <c r="A164" s="31"/>
      <c r="B164" s="32"/>
      <c r="C164" s="184" t="s">
        <v>228</v>
      </c>
      <c r="D164" s="184" t="s">
        <v>142</v>
      </c>
      <c r="E164" s="185" t="s">
        <v>668</v>
      </c>
      <c r="F164" s="186" t="s">
        <v>669</v>
      </c>
      <c r="G164" s="187" t="s">
        <v>502</v>
      </c>
      <c r="H164" s="188">
        <v>1</v>
      </c>
      <c r="I164" s="189"/>
      <c r="J164" s="190">
        <f t="shared" si="1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11"/>
        <v>0</v>
      </c>
      <c r="Q164" s="194">
        <v>0</v>
      </c>
      <c r="R164" s="194">
        <f t="shared" si="12"/>
        <v>0</v>
      </c>
      <c r="S164" s="194">
        <v>0</v>
      </c>
      <c r="T164" s="195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146</v>
      </c>
      <c r="AT164" s="196" t="s">
        <v>142</v>
      </c>
      <c r="AU164" s="196" t="s">
        <v>78</v>
      </c>
      <c r="AY164" s="14" t="s">
        <v>139</v>
      </c>
      <c r="BE164" s="197">
        <f t="shared" si="14"/>
        <v>0</v>
      </c>
      <c r="BF164" s="197">
        <f t="shared" si="15"/>
        <v>0</v>
      </c>
      <c r="BG164" s="197">
        <f t="shared" si="16"/>
        <v>0</v>
      </c>
      <c r="BH164" s="197">
        <f t="shared" si="17"/>
        <v>0</v>
      </c>
      <c r="BI164" s="197">
        <f t="shared" si="18"/>
        <v>0</v>
      </c>
      <c r="BJ164" s="14" t="s">
        <v>147</v>
      </c>
      <c r="BK164" s="197">
        <f t="shared" si="19"/>
        <v>0</v>
      </c>
      <c r="BL164" s="14" t="s">
        <v>146</v>
      </c>
      <c r="BM164" s="196" t="s">
        <v>318</v>
      </c>
    </row>
    <row r="165" spans="1:65" s="2" customFormat="1" ht="16.5" customHeight="1">
      <c r="A165" s="31"/>
      <c r="B165" s="32"/>
      <c r="C165" s="184" t="s">
        <v>312</v>
      </c>
      <c r="D165" s="184" t="s">
        <v>142</v>
      </c>
      <c r="E165" s="185" t="s">
        <v>670</v>
      </c>
      <c r="F165" s="186" t="s">
        <v>671</v>
      </c>
      <c r="G165" s="187" t="s">
        <v>502</v>
      </c>
      <c r="H165" s="188">
        <v>1</v>
      </c>
      <c r="I165" s="189"/>
      <c r="J165" s="190">
        <f t="shared" si="1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11"/>
        <v>0</v>
      </c>
      <c r="Q165" s="194">
        <v>0</v>
      </c>
      <c r="R165" s="194">
        <f t="shared" si="12"/>
        <v>0</v>
      </c>
      <c r="S165" s="194">
        <v>0</v>
      </c>
      <c r="T165" s="195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146</v>
      </c>
      <c r="AT165" s="196" t="s">
        <v>142</v>
      </c>
      <c r="AU165" s="196" t="s">
        <v>78</v>
      </c>
      <c r="AY165" s="14" t="s">
        <v>139</v>
      </c>
      <c r="BE165" s="197">
        <f t="shared" si="14"/>
        <v>0</v>
      </c>
      <c r="BF165" s="197">
        <f t="shared" si="15"/>
        <v>0</v>
      </c>
      <c r="BG165" s="197">
        <f t="shared" si="16"/>
        <v>0</v>
      </c>
      <c r="BH165" s="197">
        <f t="shared" si="17"/>
        <v>0</v>
      </c>
      <c r="BI165" s="197">
        <f t="shared" si="18"/>
        <v>0</v>
      </c>
      <c r="BJ165" s="14" t="s">
        <v>147</v>
      </c>
      <c r="BK165" s="197">
        <f t="shared" si="19"/>
        <v>0</v>
      </c>
      <c r="BL165" s="14" t="s">
        <v>146</v>
      </c>
      <c r="BM165" s="196" t="s">
        <v>322</v>
      </c>
    </row>
    <row r="166" spans="1:65" s="2" customFormat="1" ht="16.5" customHeight="1">
      <c r="A166" s="31"/>
      <c r="B166" s="32"/>
      <c r="C166" s="184" t="s">
        <v>233</v>
      </c>
      <c r="D166" s="184" t="s">
        <v>142</v>
      </c>
      <c r="E166" s="185" t="s">
        <v>672</v>
      </c>
      <c r="F166" s="186" t="s">
        <v>673</v>
      </c>
      <c r="G166" s="187" t="s">
        <v>502</v>
      </c>
      <c r="H166" s="188">
        <v>1</v>
      </c>
      <c r="I166" s="189"/>
      <c r="J166" s="190">
        <f t="shared" si="1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11"/>
        <v>0</v>
      </c>
      <c r="Q166" s="194">
        <v>0</v>
      </c>
      <c r="R166" s="194">
        <f t="shared" si="12"/>
        <v>0</v>
      </c>
      <c r="S166" s="194">
        <v>0</v>
      </c>
      <c r="T166" s="195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146</v>
      </c>
      <c r="AT166" s="196" t="s">
        <v>142</v>
      </c>
      <c r="AU166" s="196" t="s">
        <v>78</v>
      </c>
      <c r="AY166" s="14" t="s">
        <v>139</v>
      </c>
      <c r="BE166" s="197">
        <f t="shared" si="14"/>
        <v>0</v>
      </c>
      <c r="BF166" s="197">
        <f t="shared" si="15"/>
        <v>0</v>
      </c>
      <c r="BG166" s="197">
        <f t="shared" si="16"/>
        <v>0</v>
      </c>
      <c r="BH166" s="197">
        <f t="shared" si="17"/>
        <v>0</v>
      </c>
      <c r="BI166" s="197">
        <f t="shared" si="18"/>
        <v>0</v>
      </c>
      <c r="BJ166" s="14" t="s">
        <v>147</v>
      </c>
      <c r="BK166" s="197">
        <f t="shared" si="19"/>
        <v>0</v>
      </c>
      <c r="BL166" s="14" t="s">
        <v>146</v>
      </c>
      <c r="BM166" s="196" t="s">
        <v>325</v>
      </c>
    </row>
    <row r="167" spans="1:65" s="2" customFormat="1" ht="24.15" customHeight="1">
      <c r="A167" s="31"/>
      <c r="B167" s="32"/>
      <c r="C167" s="184" t="s">
        <v>319</v>
      </c>
      <c r="D167" s="184" t="s">
        <v>142</v>
      </c>
      <c r="E167" s="185" t="s">
        <v>674</v>
      </c>
      <c r="F167" s="186" t="s">
        <v>675</v>
      </c>
      <c r="G167" s="187" t="s">
        <v>502</v>
      </c>
      <c r="H167" s="188">
        <v>1</v>
      </c>
      <c r="I167" s="189"/>
      <c r="J167" s="190">
        <f t="shared" si="1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11"/>
        <v>0</v>
      </c>
      <c r="Q167" s="194">
        <v>0</v>
      </c>
      <c r="R167" s="194">
        <f t="shared" si="12"/>
        <v>0</v>
      </c>
      <c r="S167" s="194">
        <v>0</v>
      </c>
      <c r="T167" s="195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146</v>
      </c>
      <c r="AT167" s="196" t="s">
        <v>142</v>
      </c>
      <c r="AU167" s="196" t="s">
        <v>78</v>
      </c>
      <c r="AY167" s="14" t="s">
        <v>139</v>
      </c>
      <c r="BE167" s="197">
        <f t="shared" si="14"/>
        <v>0</v>
      </c>
      <c r="BF167" s="197">
        <f t="shared" si="15"/>
        <v>0</v>
      </c>
      <c r="BG167" s="197">
        <f t="shared" si="16"/>
        <v>0</v>
      </c>
      <c r="BH167" s="197">
        <f t="shared" si="17"/>
        <v>0</v>
      </c>
      <c r="BI167" s="197">
        <f t="shared" si="18"/>
        <v>0</v>
      </c>
      <c r="BJ167" s="14" t="s">
        <v>147</v>
      </c>
      <c r="BK167" s="197">
        <f t="shared" si="19"/>
        <v>0</v>
      </c>
      <c r="BL167" s="14" t="s">
        <v>146</v>
      </c>
      <c r="BM167" s="196" t="s">
        <v>331</v>
      </c>
    </row>
    <row r="168" spans="1:65" s="2" customFormat="1" ht="16.5" customHeight="1">
      <c r="A168" s="31"/>
      <c r="B168" s="32"/>
      <c r="C168" s="184" t="s">
        <v>236</v>
      </c>
      <c r="D168" s="184" t="s">
        <v>142</v>
      </c>
      <c r="E168" s="185" t="s">
        <v>676</v>
      </c>
      <c r="F168" s="186" t="s">
        <v>677</v>
      </c>
      <c r="G168" s="187" t="s">
        <v>502</v>
      </c>
      <c r="H168" s="188">
        <v>2</v>
      </c>
      <c r="I168" s="189"/>
      <c r="J168" s="190">
        <f t="shared" si="1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11"/>
        <v>0</v>
      </c>
      <c r="Q168" s="194">
        <v>0</v>
      </c>
      <c r="R168" s="194">
        <f t="shared" si="12"/>
        <v>0</v>
      </c>
      <c r="S168" s="194">
        <v>0</v>
      </c>
      <c r="T168" s="195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146</v>
      </c>
      <c r="AT168" s="196" t="s">
        <v>142</v>
      </c>
      <c r="AU168" s="196" t="s">
        <v>78</v>
      </c>
      <c r="AY168" s="14" t="s">
        <v>139</v>
      </c>
      <c r="BE168" s="197">
        <f t="shared" si="14"/>
        <v>0</v>
      </c>
      <c r="BF168" s="197">
        <f t="shared" si="15"/>
        <v>0</v>
      </c>
      <c r="BG168" s="197">
        <f t="shared" si="16"/>
        <v>0</v>
      </c>
      <c r="BH168" s="197">
        <f t="shared" si="17"/>
        <v>0</v>
      </c>
      <c r="BI168" s="197">
        <f t="shared" si="18"/>
        <v>0</v>
      </c>
      <c r="BJ168" s="14" t="s">
        <v>147</v>
      </c>
      <c r="BK168" s="197">
        <f t="shared" si="19"/>
        <v>0</v>
      </c>
      <c r="BL168" s="14" t="s">
        <v>146</v>
      </c>
      <c r="BM168" s="196" t="s">
        <v>334</v>
      </c>
    </row>
    <row r="169" spans="1:65" s="2" customFormat="1" ht="16.5" customHeight="1">
      <c r="A169" s="31"/>
      <c r="B169" s="32"/>
      <c r="C169" s="184" t="s">
        <v>328</v>
      </c>
      <c r="D169" s="184" t="s">
        <v>142</v>
      </c>
      <c r="E169" s="185" t="s">
        <v>678</v>
      </c>
      <c r="F169" s="186" t="s">
        <v>679</v>
      </c>
      <c r="G169" s="187" t="s">
        <v>502</v>
      </c>
      <c r="H169" s="188">
        <v>1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11"/>
        <v>0</v>
      </c>
      <c r="Q169" s="194">
        <v>0</v>
      </c>
      <c r="R169" s="194">
        <f t="shared" si="12"/>
        <v>0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146</v>
      </c>
      <c r="AT169" s="196" t="s">
        <v>142</v>
      </c>
      <c r="AU169" s="196" t="s">
        <v>78</v>
      </c>
      <c r="AY169" s="14" t="s">
        <v>139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147</v>
      </c>
      <c r="BK169" s="197">
        <f t="shared" si="19"/>
        <v>0</v>
      </c>
      <c r="BL169" s="14" t="s">
        <v>146</v>
      </c>
      <c r="BM169" s="196" t="s">
        <v>338</v>
      </c>
    </row>
    <row r="170" spans="1:65" s="2" customFormat="1" ht="16.5" customHeight="1">
      <c r="A170" s="31"/>
      <c r="B170" s="32"/>
      <c r="C170" s="184" t="s">
        <v>240</v>
      </c>
      <c r="D170" s="184" t="s">
        <v>142</v>
      </c>
      <c r="E170" s="185" t="s">
        <v>680</v>
      </c>
      <c r="F170" s="186" t="s">
        <v>681</v>
      </c>
      <c r="G170" s="187" t="s">
        <v>502</v>
      </c>
      <c r="H170" s="188">
        <v>11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11"/>
        <v>0</v>
      </c>
      <c r="Q170" s="194">
        <v>0</v>
      </c>
      <c r="R170" s="194">
        <f t="shared" si="12"/>
        <v>0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146</v>
      </c>
      <c r="AT170" s="196" t="s">
        <v>142</v>
      </c>
      <c r="AU170" s="196" t="s">
        <v>78</v>
      </c>
      <c r="AY170" s="14" t="s">
        <v>139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147</v>
      </c>
      <c r="BK170" s="197">
        <f t="shared" si="19"/>
        <v>0</v>
      </c>
      <c r="BL170" s="14" t="s">
        <v>146</v>
      </c>
      <c r="BM170" s="196" t="s">
        <v>341</v>
      </c>
    </row>
    <row r="171" spans="1:65" s="2" customFormat="1" ht="16.5" customHeight="1">
      <c r="A171" s="31"/>
      <c r="B171" s="32"/>
      <c r="C171" s="184" t="s">
        <v>335</v>
      </c>
      <c r="D171" s="184" t="s">
        <v>142</v>
      </c>
      <c r="E171" s="185" t="s">
        <v>682</v>
      </c>
      <c r="F171" s="186" t="s">
        <v>683</v>
      </c>
      <c r="G171" s="187" t="s">
        <v>502</v>
      </c>
      <c r="H171" s="188">
        <v>22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11"/>
        <v>0</v>
      </c>
      <c r="Q171" s="194">
        <v>0</v>
      </c>
      <c r="R171" s="194">
        <f t="shared" si="12"/>
        <v>0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146</v>
      </c>
      <c r="AT171" s="196" t="s">
        <v>142</v>
      </c>
      <c r="AU171" s="196" t="s">
        <v>78</v>
      </c>
      <c r="AY171" s="14" t="s">
        <v>139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147</v>
      </c>
      <c r="BK171" s="197">
        <f t="shared" si="19"/>
        <v>0</v>
      </c>
      <c r="BL171" s="14" t="s">
        <v>146</v>
      </c>
      <c r="BM171" s="196" t="s">
        <v>352</v>
      </c>
    </row>
    <row r="172" spans="1:65" s="2" customFormat="1" ht="16.5" customHeight="1">
      <c r="A172" s="31"/>
      <c r="B172" s="32"/>
      <c r="C172" s="184" t="s">
        <v>243</v>
      </c>
      <c r="D172" s="184" t="s">
        <v>142</v>
      </c>
      <c r="E172" s="185" t="s">
        <v>684</v>
      </c>
      <c r="F172" s="186" t="s">
        <v>685</v>
      </c>
      <c r="G172" s="187" t="s">
        <v>502</v>
      </c>
      <c r="H172" s="188">
        <v>4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44</v>
      </c>
      <c r="O172" s="68"/>
      <c r="P172" s="194">
        <f t="shared" si="11"/>
        <v>0</v>
      </c>
      <c r="Q172" s="194">
        <v>0</v>
      </c>
      <c r="R172" s="194">
        <f t="shared" si="12"/>
        <v>0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146</v>
      </c>
      <c r="AT172" s="196" t="s">
        <v>142</v>
      </c>
      <c r="AU172" s="196" t="s">
        <v>78</v>
      </c>
      <c r="AY172" s="14" t="s">
        <v>139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147</v>
      </c>
      <c r="BK172" s="197">
        <f t="shared" si="19"/>
        <v>0</v>
      </c>
      <c r="BL172" s="14" t="s">
        <v>146</v>
      </c>
      <c r="BM172" s="196" t="s">
        <v>357</v>
      </c>
    </row>
    <row r="173" spans="1:65" s="2" customFormat="1" ht="16.5" customHeight="1">
      <c r="A173" s="31"/>
      <c r="B173" s="32"/>
      <c r="C173" s="184" t="s">
        <v>342</v>
      </c>
      <c r="D173" s="184" t="s">
        <v>142</v>
      </c>
      <c r="E173" s="185" t="s">
        <v>686</v>
      </c>
      <c r="F173" s="186" t="s">
        <v>687</v>
      </c>
      <c r="G173" s="187" t="s">
        <v>502</v>
      </c>
      <c r="H173" s="188">
        <v>39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44</v>
      </c>
      <c r="O173" s="68"/>
      <c r="P173" s="194">
        <f t="shared" si="11"/>
        <v>0</v>
      </c>
      <c r="Q173" s="194">
        <v>0</v>
      </c>
      <c r="R173" s="194">
        <f t="shared" si="12"/>
        <v>0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146</v>
      </c>
      <c r="AT173" s="196" t="s">
        <v>142</v>
      </c>
      <c r="AU173" s="196" t="s">
        <v>78</v>
      </c>
      <c r="AY173" s="14" t="s">
        <v>139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147</v>
      </c>
      <c r="BK173" s="197">
        <f t="shared" si="19"/>
        <v>0</v>
      </c>
      <c r="BL173" s="14" t="s">
        <v>146</v>
      </c>
      <c r="BM173" s="196" t="s">
        <v>361</v>
      </c>
    </row>
    <row r="174" spans="1:65" s="2" customFormat="1" ht="16.5" customHeight="1">
      <c r="A174" s="31"/>
      <c r="B174" s="32"/>
      <c r="C174" s="184" t="s">
        <v>248</v>
      </c>
      <c r="D174" s="184" t="s">
        <v>142</v>
      </c>
      <c r="E174" s="185" t="s">
        <v>688</v>
      </c>
      <c r="F174" s="186" t="s">
        <v>689</v>
      </c>
      <c r="G174" s="187" t="s">
        <v>502</v>
      </c>
      <c r="H174" s="188">
        <v>2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44</v>
      </c>
      <c r="O174" s="68"/>
      <c r="P174" s="194">
        <f t="shared" si="11"/>
        <v>0</v>
      </c>
      <c r="Q174" s="194">
        <v>0</v>
      </c>
      <c r="R174" s="194">
        <f t="shared" si="12"/>
        <v>0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146</v>
      </c>
      <c r="AT174" s="196" t="s">
        <v>142</v>
      </c>
      <c r="AU174" s="196" t="s">
        <v>78</v>
      </c>
      <c r="AY174" s="14" t="s">
        <v>139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147</v>
      </c>
      <c r="BK174" s="197">
        <f t="shared" si="19"/>
        <v>0</v>
      </c>
      <c r="BL174" s="14" t="s">
        <v>146</v>
      </c>
      <c r="BM174" s="196" t="s">
        <v>364</v>
      </c>
    </row>
    <row r="175" spans="1:65" s="2" customFormat="1" ht="16.5" customHeight="1">
      <c r="A175" s="31"/>
      <c r="B175" s="32"/>
      <c r="C175" s="184" t="s">
        <v>349</v>
      </c>
      <c r="D175" s="184" t="s">
        <v>142</v>
      </c>
      <c r="E175" s="185" t="s">
        <v>690</v>
      </c>
      <c r="F175" s="186" t="s">
        <v>691</v>
      </c>
      <c r="G175" s="187" t="s">
        <v>502</v>
      </c>
      <c r="H175" s="188">
        <v>5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44</v>
      </c>
      <c r="O175" s="68"/>
      <c r="P175" s="194">
        <f t="shared" si="11"/>
        <v>0</v>
      </c>
      <c r="Q175" s="194">
        <v>0</v>
      </c>
      <c r="R175" s="194">
        <f t="shared" si="12"/>
        <v>0</v>
      </c>
      <c r="S175" s="194">
        <v>0</v>
      </c>
      <c r="T175" s="19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146</v>
      </c>
      <c r="AT175" s="196" t="s">
        <v>142</v>
      </c>
      <c r="AU175" s="196" t="s">
        <v>78</v>
      </c>
      <c r="AY175" s="14" t="s">
        <v>139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147</v>
      </c>
      <c r="BK175" s="197">
        <f t="shared" si="19"/>
        <v>0</v>
      </c>
      <c r="BL175" s="14" t="s">
        <v>146</v>
      </c>
      <c r="BM175" s="196" t="s">
        <v>368</v>
      </c>
    </row>
    <row r="176" spans="1:65" s="2" customFormat="1" ht="16.5" customHeight="1">
      <c r="A176" s="31"/>
      <c r="B176" s="32"/>
      <c r="C176" s="184" t="s">
        <v>251</v>
      </c>
      <c r="D176" s="184" t="s">
        <v>142</v>
      </c>
      <c r="E176" s="185" t="s">
        <v>692</v>
      </c>
      <c r="F176" s="186" t="s">
        <v>693</v>
      </c>
      <c r="G176" s="187" t="s">
        <v>502</v>
      </c>
      <c r="H176" s="188">
        <v>5</v>
      </c>
      <c r="I176" s="189"/>
      <c r="J176" s="190">
        <f t="shared" si="10"/>
        <v>0</v>
      </c>
      <c r="K176" s="191"/>
      <c r="L176" s="36"/>
      <c r="M176" s="192" t="s">
        <v>1</v>
      </c>
      <c r="N176" s="193" t="s">
        <v>44</v>
      </c>
      <c r="O176" s="68"/>
      <c r="P176" s="194">
        <f t="shared" si="11"/>
        <v>0</v>
      </c>
      <c r="Q176" s="194">
        <v>0</v>
      </c>
      <c r="R176" s="194">
        <f t="shared" si="12"/>
        <v>0</v>
      </c>
      <c r="S176" s="194">
        <v>0</v>
      </c>
      <c r="T176" s="19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146</v>
      </c>
      <c r="AT176" s="196" t="s">
        <v>142</v>
      </c>
      <c r="AU176" s="196" t="s">
        <v>78</v>
      </c>
      <c r="AY176" s="14" t="s">
        <v>139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147</v>
      </c>
      <c r="BK176" s="197">
        <f t="shared" si="19"/>
        <v>0</v>
      </c>
      <c r="BL176" s="14" t="s">
        <v>146</v>
      </c>
      <c r="BM176" s="196" t="s">
        <v>372</v>
      </c>
    </row>
    <row r="177" spans="1:65" s="2" customFormat="1" ht="24.15" customHeight="1">
      <c r="A177" s="31"/>
      <c r="B177" s="32"/>
      <c r="C177" s="184" t="s">
        <v>358</v>
      </c>
      <c r="D177" s="184" t="s">
        <v>142</v>
      </c>
      <c r="E177" s="185" t="s">
        <v>694</v>
      </c>
      <c r="F177" s="186" t="s">
        <v>695</v>
      </c>
      <c r="G177" s="187" t="s">
        <v>502</v>
      </c>
      <c r="H177" s="188">
        <v>1</v>
      </c>
      <c r="I177" s="189"/>
      <c r="J177" s="190">
        <f t="shared" si="10"/>
        <v>0</v>
      </c>
      <c r="K177" s="191"/>
      <c r="L177" s="36"/>
      <c r="M177" s="192" t="s">
        <v>1</v>
      </c>
      <c r="N177" s="193" t="s">
        <v>44</v>
      </c>
      <c r="O177" s="68"/>
      <c r="P177" s="194">
        <f t="shared" si="11"/>
        <v>0</v>
      </c>
      <c r="Q177" s="194">
        <v>0</v>
      </c>
      <c r="R177" s="194">
        <f t="shared" si="12"/>
        <v>0</v>
      </c>
      <c r="S177" s="194">
        <v>0</v>
      </c>
      <c r="T177" s="195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146</v>
      </c>
      <c r="AT177" s="196" t="s">
        <v>142</v>
      </c>
      <c r="AU177" s="196" t="s">
        <v>78</v>
      </c>
      <c r="AY177" s="14" t="s">
        <v>139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147</v>
      </c>
      <c r="BK177" s="197">
        <f t="shared" si="19"/>
        <v>0</v>
      </c>
      <c r="BL177" s="14" t="s">
        <v>146</v>
      </c>
      <c r="BM177" s="196" t="s">
        <v>376</v>
      </c>
    </row>
    <row r="178" spans="1:65" s="2" customFormat="1" ht="24.15" customHeight="1">
      <c r="A178" s="31"/>
      <c r="B178" s="32"/>
      <c r="C178" s="184" t="s">
        <v>255</v>
      </c>
      <c r="D178" s="184" t="s">
        <v>142</v>
      </c>
      <c r="E178" s="185" t="s">
        <v>696</v>
      </c>
      <c r="F178" s="186" t="s">
        <v>697</v>
      </c>
      <c r="G178" s="187" t="s">
        <v>502</v>
      </c>
      <c r="H178" s="188">
        <v>2</v>
      </c>
      <c r="I178" s="189"/>
      <c r="J178" s="190">
        <f t="shared" si="10"/>
        <v>0</v>
      </c>
      <c r="K178" s="191"/>
      <c r="L178" s="36"/>
      <c r="M178" s="192" t="s">
        <v>1</v>
      </c>
      <c r="N178" s="193" t="s">
        <v>44</v>
      </c>
      <c r="O178" s="68"/>
      <c r="P178" s="194">
        <f t="shared" si="11"/>
        <v>0</v>
      </c>
      <c r="Q178" s="194">
        <v>0</v>
      </c>
      <c r="R178" s="194">
        <f t="shared" si="12"/>
        <v>0</v>
      </c>
      <c r="S178" s="194">
        <v>0</v>
      </c>
      <c r="T178" s="19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146</v>
      </c>
      <c r="AT178" s="196" t="s">
        <v>142</v>
      </c>
      <c r="AU178" s="196" t="s">
        <v>78</v>
      </c>
      <c r="AY178" s="14" t="s">
        <v>139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147</v>
      </c>
      <c r="BK178" s="197">
        <f t="shared" si="19"/>
        <v>0</v>
      </c>
      <c r="BL178" s="14" t="s">
        <v>146</v>
      </c>
      <c r="BM178" s="196" t="s">
        <v>379</v>
      </c>
    </row>
    <row r="179" spans="1:65" s="2" customFormat="1" ht="24.15" customHeight="1">
      <c r="A179" s="31"/>
      <c r="B179" s="32"/>
      <c r="C179" s="184" t="s">
        <v>365</v>
      </c>
      <c r="D179" s="184" t="s">
        <v>142</v>
      </c>
      <c r="E179" s="185" t="s">
        <v>698</v>
      </c>
      <c r="F179" s="186" t="s">
        <v>699</v>
      </c>
      <c r="G179" s="187" t="s">
        <v>502</v>
      </c>
      <c r="H179" s="188">
        <v>10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44</v>
      </c>
      <c r="O179" s="68"/>
      <c r="P179" s="194">
        <f t="shared" si="11"/>
        <v>0</v>
      </c>
      <c r="Q179" s="194">
        <v>0</v>
      </c>
      <c r="R179" s="194">
        <f t="shared" si="12"/>
        <v>0</v>
      </c>
      <c r="S179" s="194">
        <v>0</v>
      </c>
      <c r="T179" s="19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146</v>
      </c>
      <c r="AT179" s="196" t="s">
        <v>142</v>
      </c>
      <c r="AU179" s="196" t="s">
        <v>78</v>
      </c>
      <c r="AY179" s="14" t="s">
        <v>139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147</v>
      </c>
      <c r="BK179" s="197">
        <f t="shared" si="19"/>
        <v>0</v>
      </c>
      <c r="BL179" s="14" t="s">
        <v>146</v>
      </c>
      <c r="BM179" s="196" t="s">
        <v>383</v>
      </c>
    </row>
    <row r="180" spans="1:65" s="2" customFormat="1" ht="16.5" customHeight="1">
      <c r="A180" s="31"/>
      <c r="B180" s="32"/>
      <c r="C180" s="184" t="s">
        <v>369</v>
      </c>
      <c r="D180" s="184" t="s">
        <v>142</v>
      </c>
      <c r="E180" s="185" t="s">
        <v>700</v>
      </c>
      <c r="F180" s="186" t="s">
        <v>701</v>
      </c>
      <c r="G180" s="187" t="s">
        <v>502</v>
      </c>
      <c r="H180" s="188">
        <v>4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44</v>
      </c>
      <c r="O180" s="68"/>
      <c r="P180" s="194">
        <f t="shared" si="11"/>
        <v>0</v>
      </c>
      <c r="Q180" s="194">
        <v>0</v>
      </c>
      <c r="R180" s="194">
        <f t="shared" si="12"/>
        <v>0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146</v>
      </c>
      <c r="AT180" s="196" t="s">
        <v>142</v>
      </c>
      <c r="AU180" s="196" t="s">
        <v>78</v>
      </c>
      <c r="AY180" s="14" t="s">
        <v>139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147</v>
      </c>
      <c r="BK180" s="197">
        <f t="shared" si="19"/>
        <v>0</v>
      </c>
      <c r="BL180" s="14" t="s">
        <v>146</v>
      </c>
      <c r="BM180" s="196" t="s">
        <v>386</v>
      </c>
    </row>
    <row r="181" spans="1:65" s="2" customFormat="1" ht="16.5" customHeight="1">
      <c r="A181" s="31"/>
      <c r="B181" s="32"/>
      <c r="C181" s="184" t="s">
        <v>373</v>
      </c>
      <c r="D181" s="184" t="s">
        <v>142</v>
      </c>
      <c r="E181" s="185" t="s">
        <v>702</v>
      </c>
      <c r="F181" s="186" t="s">
        <v>703</v>
      </c>
      <c r="G181" s="187" t="s">
        <v>247</v>
      </c>
      <c r="H181" s="188">
        <v>20</v>
      </c>
      <c r="I181" s="189"/>
      <c r="J181" s="190">
        <f aca="true" t="shared" si="20" ref="J181:J212">ROUND(I181*H181,2)</f>
        <v>0</v>
      </c>
      <c r="K181" s="191"/>
      <c r="L181" s="36"/>
      <c r="M181" s="192" t="s">
        <v>1</v>
      </c>
      <c r="N181" s="193" t="s">
        <v>44</v>
      </c>
      <c r="O181" s="68"/>
      <c r="P181" s="194">
        <f aca="true" t="shared" si="21" ref="P181:P212">O181*H181</f>
        <v>0</v>
      </c>
      <c r="Q181" s="194">
        <v>0</v>
      </c>
      <c r="R181" s="194">
        <f aca="true" t="shared" si="22" ref="R181:R212">Q181*H181</f>
        <v>0</v>
      </c>
      <c r="S181" s="194">
        <v>0</v>
      </c>
      <c r="T181" s="195">
        <f aca="true" t="shared" si="23" ref="T181:T212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146</v>
      </c>
      <c r="AT181" s="196" t="s">
        <v>142</v>
      </c>
      <c r="AU181" s="196" t="s">
        <v>78</v>
      </c>
      <c r="AY181" s="14" t="s">
        <v>139</v>
      </c>
      <c r="BE181" s="197">
        <f aca="true" t="shared" si="24" ref="BE181:BE200">IF(N181="základní",J181,0)</f>
        <v>0</v>
      </c>
      <c r="BF181" s="197">
        <f aca="true" t="shared" si="25" ref="BF181:BF200">IF(N181="snížená",J181,0)</f>
        <v>0</v>
      </c>
      <c r="BG181" s="197">
        <f aca="true" t="shared" si="26" ref="BG181:BG200">IF(N181="zákl. přenesená",J181,0)</f>
        <v>0</v>
      </c>
      <c r="BH181" s="197">
        <f aca="true" t="shared" si="27" ref="BH181:BH200">IF(N181="sníž. přenesená",J181,0)</f>
        <v>0</v>
      </c>
      <c r="BI181" s="197">
        <f aca="true" t="shared" si="28" ref="BI181:BI200">IF(N181="nulová",J181,0)</f>
        <v>0</v>
      </c>
      <c r="BJ181" s="14" t="s">
        <v>147</v>
      </c>
      <c r="BK181" s="197">
        <f aca="true" t="shared" si="29" ref="BK181:BK200">ROUND(I181*H181,2)</f>
        <v>0</v>
      </c>
      <c r="BL181" s="14" t="s">
        <v>146</v>
      </c>
      <c r="BM181" s="196" t="s">
        <v>390</v>
      </c>
    </row>
    <row r="182" spans="1:65" s="2" customFormat="1" ht="21.75" customHeight="1">
      <c r="A182" s="31"/>
      <c r="B182" s="32"/>
      <c r="C182" s="184" t="s">
        <v>262</v>
      </c>
      <c r="D182" s="184" t="s">
        <v>142</v>
      </c>
      <c r="E182" s="185" t="s">
        <v>704</v>
      </c>
      <c r="F182" s="186" t="s">
        <v>705</v>
      </c>
      <c r="G182" s="187" t="s">
        <v>502</v>
      </c>
      <c r="H182" s="188">
        <v>1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44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146</v>
      </c>
      <c r="AT182" s="196" t="s">
        <v>142</v>
      </c>
      <c r="AU182" s="196" t="s">
        <v>78</v>
      </c>
      <c r="AY182" s="14" t="s">
        <v>139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147</v>
      </c>
      <c r="BK182" s="197">
        <f t="shared" si="29"/>
        <v>0</v>
      </c>
      <c r="BL182" s="14" t="s">
        <v>146</v>
      </c>
      <c r="BM182" s="196" t="s">
        <v>393</v>
      </c>
    </row>
    <row r="183" spans="1:65" s="2" customFormat="1" ht="16.5" customHeight="1">
      <c r="A183" s="31"/>
      <c r="B183" s="32"/>
      <c r="C183" s="184" t="s">
        <v>380</v>
      </c>
      <c r="D183" s="184" t="s">
        <v>142</v>
      </c>
      <c r="E183" s="185" t="s">
        <v>706</v>
      </c>
      <c r="F183" s="186" t="s">
        <v>707</v>
      </c>
      <c r="G183" s="187" t="s">
        <v>502</v>
      </c>
      <c r="H183" s="188">
        <v>3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44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146</v>
      </c>
      <c r="AT183" s="196" t="s">
        <v>142</v>
      </c>
      <c r="AU183" s="196" t="s">
        <v>78</v>
      </c>
      <c r="AY183" s="14" t="s">
        <v>139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147</v>
      </c>
      <c r="BK183" s="197">
        <f t="shared" si="29"/>
        <v>0</v>
      </c>
      <c r="BL183" s="14" t="s">
        <v>146</v>
      </c>
      <c r="BM183" s="196" t="s">
        <v>397</v>
      </c>
    </row>
    <row r="184" spans="1:65" s="2" customFormat="1" ht="21.75" customHeight="1">
      <c r="A184" s="31"/>
      <c r="B184" s="32"/>
      <c r="C184" s="184" t="s">
        <v>265</v>
      </c>
      <c r="D184" s="184" t="s">
        <v>142</v>
      </c>
      <c r="E184" s="185" t="s">
        <v>708</v>
      </c>
      <c r="F184" s="186" t="s">
        <v>709</v>
      </c>
      <c r="G184" s="187" t="s">
        <v>502</v>
      </c>
      <c r="H184" s="188">
        <v>3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44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146</v>
      </c>
      <c r="AT184" s="196" t="s">
        <v>142</v>
      </c>
      <c r="AU184" s="196" t="s">
        <v>78</v>
      </c>
      <c r="AY184" s="14" t="s">
        <v>139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147</v>
      </c>
      <c r="BK184" s="197">
        <f t="shared" si="29"/>
        <v>0</v>
      </c>
      <c r="BL184" s="14" t="s">
        <v>146</v>
      </c>
      <c r="BM184" s="196" t="s">
        <v>400</v>
      </c>
    </row>
    <row r="185" spans="1:65" s="2" customFormat="1" ht="16.5" customHeight="1">
      <c r="A185" s="31"/>
      <c r="B185" s="32"/>
      <c r="C185" s="184" t="s">
        <v>387</v>
      </c>
      <c r="D185" s="184" t="s">
        <v>142</v>
      </c>
      <c r="E185" s="185" t="s">
        <v>710</v>
      </c>
      <c r="F185" s="186" t="s">
        <v>711</v>
      </c>
      <c r="G185" s="187" t="s">
        <v>502</v>
      </c>
      <c r="H185" s="188">
        <v>1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44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146</v>
      </c>
      <c r="AT185" s="196" t="s">
        <v>142</v>
      </c>
      <c r="AU185" s="196" t="s">
        <v>78</v>
      </c>
      <c r="AY185" s="14" t="s">
        <v>139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147</v>
      </c>
      <c r="BK185" s="197">
        <f t="shared" si="29"/>
        <v>0</v>
      </c>
      <c r="BL185" s="14" t="s">
        <v>146</v>
      </c>
      <c r="BM185" s="196" t="s">
        <v>404</v>
      </c>
    </row>
    <row r="186" spans="1:65" s="2" customFormat="1" ht="16.5" customHeight="1">
      <c r="A186" s="31"/>
      <c r="B186" s="32"/>
      <c r="C186" s="184" t="s">
        <v>269</v>
      </c>
      <c r="D186" s="184" t="s">
        <v>142</v>
      </c>
      <c r="E186" s="185" t="s">
        <v>712</v>
      </c>
      <c r="F186" s="186" t="s">
        <v>713</v>
      </c>
      <c r="G186" s="187" t="s">
        <v>502</v>
      </c>
      <c r="H186" s="188">
        <v>1</v>
      </c>
      <c r="I186" s="189"/>
      <c r="J186" s="190">
        <f t="shared" si="20"/>
        <v>0</v>
      </c>
      <c r="K186" s="191"/>
      <c r="L186" s="36"/>
      <c r="M186" s="192" t="s">
        <v>1</v>
      </c>
      <c r="N186" s="193" t="s">
        <v>44</v>
      </c>
      <c r="O186" s="68"/>
      <c r="P186" s="194">
        <f t="shared" si="21"/>
        <v>0</v>
      </c>
      <c r="Q186" s="194">
        <v>0</v>
      </c>
      <c r="R186" s="194">
        <f t="shared" si="22"/>
        <v>0</v>
      </c>
      <c r="S186" s="194">
        <v>0</v>
      </c>
      <c r="T186" s="195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146</v>
      </c>
      <c r="AT186" s="196" t="s">
        <v>142</v>
      </c>
      <c r="AU186" s="196" t="s">
        <v>78</v>
      </c>
      <c r="AY186" s="14" t="s">
        <v>139</v>
      </c>
      <c r="BE186" s="197">
        <f t="shared" si="24"/>
        <v>0</v>
      </c>
      <c r="BF186" s="197">
        <f t="shared" si="25"/>
        <v>0</v>
      </c>
      <c r="BG186" s="197">
        <f t="shared" si="26"/>
        <v>0</v>
      </c>
      <c r="BH186" s="197">
        <f t="shared" si="27"/>
        <v>0</v>
      </c>
      <c r="BI186" s="197">
        <f t="shared" si="28"/>
        <v>0</v>
      </c>
      <c r="BJ186" s="14" t="s">
        <v>147</v>
      </c>
      <c r="BK186" s="197">
        <f t="shared" si="29"/>
        <v>0</v>
      </c>
      <c r="BL186" s="14" t="s">
        <v>146</v>
      </c>
      <c r="BM186" s="196" t="s">
        <v>409</v>
      </c>
    </row>
    <row r="187" spans="1:65" s="2" customFormat="1" ht="16.5" customHeight="1">
      <c r="A187" s="31"/>
      <c r="B187" s="32"/>
      <c r="C187" s="184" t="s">
        <v>394</v>
      </c>
      <c r="D187" s="184" t="s">
        <v>142</v>
      </c>
      <c r="E187" s="185" t="s">
        <v>714</v>
      </c>
      <c r="F187" s="186" t="s">
        <v>715</v>
      </c>
      <c r="G187" s="187" t="s">
        <v>502</v>
      </c>
      <c r="H187" s="188">
        <v>1</v>
      </c>
      <c r="I187" s="189"/>
      <c r="J187" s="190">
        <f t="shared" si="20"/>
        <v>0</v>
      </c>
      <c r="K187" s="191"/>
      <c r="L187" s="36"/>
      <c r="M187" s="192" t="s">
        <v>1</v>
      </c>
      <c r="N187" s="193" t="s">
        <v>44</v>
      </c>
      <c r="O187" s="68"/>
      <c r="P187" s="194">
        <f t="shared" si="21"/>
        <v>0</v>
      </c>
      <c r="Q187" s="194">
        <v>0</v>
      </c>
      <c r="R187" s="194">
        <f t="shared" si="22"/>
        <v>0</v>
      </c>
      <c r="S187" s="194">
        <v>0</v>
      </c>
      <c r="T187" s="195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146</v>
      </c>
      <c r="AT187" s="196" t="s">
        <v>142</v>
      </c>
      <c r="AU187" s="196" t="s">
        <v>78</v>
      </c>
      <c r="AY187" s="14" t="s">
        <v>139</v>
      </c>
      <c r="BE187" s="197">
        <f t="shared" si="24"/>
        <v>0</v>
      </c>
      <c r="BF187" s="197">
        <f t="shared" si="25"/>
        <v>0</v>
      </c>
      <c r="BG187" s="197">
        <f t="shared" si="26"/>
        <v>0</v>
      </c>
      <c r="BH187" s="197">
        <f t="shared" si="27"/>
        <v>0</v>
      </c>
      <c r="BI187" s="197">
        <f t="shared" si="28"/>
        <v>0</v>
      </c>
      <c r="BJ187" s="14" t="s">
        <v>147</v>
      </c>
      <c r="BK187" s="197">
        <f t="shared" si="29"/>
        <v>0</v>
      </c>
      <c r="BL187" s="14" t="s">
        <v>146</v>
      </c>
      <c r="BM187" s="196" t="s">
        <v>413</v>
      </c>
    </row>
    <row r="188" spans="1:65" s="2" customFormat="1" ht="16.5" customHeight="1">
      <c r="A188" s="31"/>
      <c r="B188" s="32"/>
      <c r="C188" s="184" t="s">
        <v>274</v>
      </c>
      <c r="D188" s="184" t="s">
        <v>142</v>
      </c>
      <c r="E188" s="185" t="s">
        <v>716</v>
      </c>
      <c r="F188" s="186" t="s">
        <v>717</v>
      </c>
      <c r="G188" s="187" t="s">
        <v>502</v>
      </c>
      <c r="H188" s="188">
        <v>1</v>
      </c>
      <c r="I188" s="189"/>
      <c r="J188" s="190">
        <f t="shared" si="20"/>
        <v>0</v>
      </c>
      <c r="K188" s="191"/>
      <c r="L188" s="36"/>
      <c r="M188" s="192" t="s">
        <v>1</v>
      </c>
      <c r="N188" s="193" t="s">
        <v>44</v>
      </c>
      <c r="O188" s="68"/>
      <c r="P188" s="194">
        <f t="shared" si="21"/>
        <v>0</v>
      </c>
      <c r="Q188" s="194">
        <v>0</v>
      </c>
      <c r="R188" s="194">
        <f t="shared" si="22"/>
        <v>0</v>
      </c>
      <c r="S188" s="194">
        <v>0</v>
      </c>
      <c r="T188" s="195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146</v>
      </c>
      <c r="AT188" s="196" t="s">
        <v>142</v>
      </c>
      <c r="AU188" s="196" t="s">
        <v>78</v>
      </c>
      <c r="AY188" s="14" t="s">
        <v>139</v>
      </c>
      <c r="BE188" s="197">
        <f t="shared" si="24"/>
        <v>0</v>
      </c>
      <c r="BF188" s="197">
        <f t="shared" si="25"/>
        <v>0</v>
      </c>
      <c r="BG188" s="197">
        <f t="shared" si="26"/>
        <v>0</v>
      </c>
      <c r="BH188" s="197">
        <f t="shared" si="27"/>
        <v>0</v>
      </c>
      <c r="BI188" s="197">
        <f t="shared" si="28"/>
        <v>0</v>
      </c>
      <c r="BJ188" s="14" t="s">
        <v>147</v>
      </c>
      <c r="BK188" s="197">
        <f t="shared" si="29"/>
        <v>0</v>
      </c>
      <c r="BL188" s="14" t="s">
        <v>146</v>
      </c>
      <c r="BM188" s="196" t="s">
        <v>416</v>
      </c>
    </row>
    <row r="189" spans="1:65" s="2" customFormat="1" ht="24.15" customHeight="1">
      <c r="A189" s="31"/>
      <c r="B189" s="32"/>
      <c r="C189" s="184" t="s">
        <v>401</v>
      </c>
      <c r="D189" s="184" t="s">
        <v>142</v>
      </c>
      <c r="E189" s="185" t="s">
        <v>718</v>
      </c>
      <c r="F189" s="186" t="s">
        <v>719</v>
      </c>
      <c r="G189" s="187" t="s">
        <v>502</v>
      </c>
      <c r="H189" s="188">
        <v>13</v>
      </c>
      <c r="I189" s="189"/>
      <c r="J189" s="190">
        <f t="shared" si="20"/>
        <v>0</v>
      </c>
      <c r="K189" s="191"/>
      <c r="L189" s="36"/>
      <c r="M189" s="192" t="s">
        <v>1</v>
      </c>
      <c r="N189" s="193" t="s">
        <v>44</v>
      </c>
      <c r="O189" s="68"/>
      <c r="P189" s="194">
        <f t="shared" si="21"/>
        <v>0</v>
      </c>
      <c r="Q189" s="194">
        <v>0</v>
      </c>
      <c r="R189" s="194">
        <f t="shared" si="22"/>
        <v>0</v>
      </c>
      <c r="S189" s="194">
        <v>0</v>
      </c>
      <c r="T189" s="195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146</v>
      </c>
      <c r="AT189" s="196" t="s">
        <v>142</v>
      </c>
      <c r="AU189" s="196" t="s">
        <v>78</v>
      </c>
      <c r="AY189" s="14" t="s">
        <v>139</v>
      </c>
      <c r="BE189" s="197">
        <f t="shared" si="24"/>
        <v>0</v>
      </c>
      <c r="BF189" s="197">
        <f t="shared" si="25"/>
        <v>0</v>
      </c>
      <c r="BG189" s="197">
        <f t="shared" si="26"/>
        <v>0</v>
      </c>
      <c r="BH189" s="197">
        <f t="shared" si="27"/>
        <v>0</v>
      </c>
      <c r="BI189" s="197">
        <f t="shared" si="28"/>
        <v>0</v>
      </c>
      <c r="BJ189" s="14" t="s">
        <v>147</v>
      </c>
      <c r="BK189" s="197">
        <f t="shared" si="29"/>
        <v>0</v>
      </c>
      <c r="BL189" s="14" t="s">
        <v>146</v>
      </c>
      <c r="BM189" s="196" t="s">
        <v>420</v>
      </c>
    </row>
    <row r="190" spans="1:65" s="2" customFormat="1" ht="24.15" customHeight="1">
      <c r="A190" s="31"/>
      <c r="B190" s="32"/>
      <c r="C190" s="184" t="s">
        <v>278</v>
      </c>
      <c r="D190" s="184" t="s">
        <v>142</v>
      </c>
      <c r="E190" s="185" t="s">
        <v>720</v>
      </c>
      <c r="F190" s="186" t="s">
        <v>721</v>
      </c>
      <c r="G190" s="187" t="s">
        <v>502</v>
      </c>
      <c r="H190" s="188">
        <v>1</v>
      </c>
      <c r="I190" s="189"/>
      <c r="J190" s="190">
        <f t="shared" si="20"/>
        <v>0</v>
      </c>
      <c r="K190" s="191"/>
      <c r="L190" s="36"/>
      <c r="M190" s="192" t="s">
        <v>1</v>
      </c>
      <c r="N190" s="193" t="s">
        <v>44</v>
      </c>
      <c r="O190" s="68"/>
      <c r="P190" s="194">
        <f t="shared" si="21"/>
        <v>0</v>
      </c>
      <c r="Q190" s="194">
        <v>0</v>
      </c>
      <c r="R190" s="194">
        <f t="shared" si="22"/>
        <v>0</v>
      </c>
      <c r="S190" s="194">
        <v>0</v>
      </c>
      <c r="T190" s="195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146</v>
      </c>
      <c r="AT190" s="196" t="s">
        <v>142</v>
      </c>
      <c r="AU190" s="196" t="s">
        <v>78</v>
      </c>
      <c r="AY190" s="14" t="s">
        <v>139</v>
      </c>
      <c r="BE190" s="197">
        <f t="shared" si="24"/>
        <v>0</v>
      </c>
      <c r="BF190" s="197">
        <f t="shared" si="25"/>
        <v>0</v>
      </c>
      <c r="BG190" s="197">
        <f t="shared" si="26"/>
        <v>0</v>
      </c>
      <c r="BH190" s="197">
        <f t="shared" si="27"/>
        <v>0</v>
      </c>
      <c r="BI190" s="197">
        <f t="shared" si="28"/>
        <v>0</v>
      </c>
      <c r="BJ190" s="14" t="s">
        <v>147</v>
      </c>
      <c r="BK190" s="197">
        <f t="shared" si="29"/>
        <v>0</v>
      </c>
      <c r="BL190" s="14" t="s">
        <v>146</v>
      </c>
      <c r="BM190" s="196" t="s">
        <v>421</v>
      </c>
    </row>
    <row r="191" spans="1:65" s="2" customFormat="1" ht="24.15" customHeight="1">
      <c r="A191" s="31"/>
      <c r="B191" s="32"/>
      <c r="C191" s="184" t="s">
        <v>410</v>
      </c>
      <c r="D191" s="184" t="s">
        <v>142</v>
      </c>
      <c r="E191" s="185" t="s">
        <v>722</v>
      </c>
      <c r="F191" s="186" t="s">
        <v>723</v>
      </c>
      <c r="G191" s="187" t="s">
        <v>502</v>
      </c>
      <c r="H191" s="188">
        <v>36</v>
      </c>
      <c r="I191" s="189"/>
      <c r="J191" s="190">
        <f t="shared" si="20"/>
        <v>0</v>
      </c>
      <c r="K191" s="191"/>
      <c r="L191" s="36"/>
      <c r="M191" s="192" t="s">
        <v>1</v>
      </c>
      <c r="N191" s="193" t="s">
        <v>44</v>
      </c>
      <c r="O191" s="68"/>
      <c r="P191" s="194">
        <f t="shared" si="21"/>
        <v>0</v>
      </c>
      <c r="Q191" s="194">
        <v>0</v>
      </c>
      <c r="R191" s="194">
        <f t="shared" si="22"/>
        <v>0</v>
      </c>
      <c r="S191" s="194">
        <v>0</v>
      </c>
      <c r="T191" s="195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6" t="s">
        <v>146</v>
      </c>
      <c r="AT191" s="196" t="s">
        <v>142</v>
      </c>
      <c r="AU191" s="196" t="s">
        <v>78</v>
      </c>
      <c r="AY191" s="14" t="s">
        <v>139</v>
      </c>
      <c r="BE191" s="197">
        <f t="shared" si="24"/>
        <v>0</v>
      </c>
      <c r="BF191" s="197">
        <f t="shared" si="25"/>
        <v>0</v>
      </c>
      <c r="BG191" s="197">
        <f t="shared" si="26"/>
        <v>0</v>
      </c>
      <c r="BH191" s="197">
        <f t="shared" si="27"/>
        <v>0</v>
      </c>
      <c r="BI191" s="197">
        <f t="shared" si="28"/>
        <v>0</v>
      </c>
      <c r="BJ191" s="14" t="s">
        <v>147</v>
      </c>
      <c r="BK191" s="197">
        <f t="shared" si="29"/>
        <v>0</v>
      </c>
      <c r="BL191" s="14" t="s">
        <v>146</v>
      </c>
      <c r="BM191" s="196" t="s">
        <v>425</v>
      </c>
    </row>
    <row r="192" spans="1:65" s="2" customFormat="1" ht="24.15" customHeight="1">
      <c r="A192" s="31"/>
      <c r="B192" s="32"/>
      <c r="C192" s="184" t="s">
        <v>281</v>
      </c>
      <c r="D192" s="184" t="s">
        <v>142</v>
      </c>
      <c r="E192" s="185" t="s">
        <v>724</v>
      </c>
      <c r="F192" s="186" t="s">
        <v>725</v>
      </c>
      <c r="G192" s="187" t="s">
        <v>502</v>
      </c>
      <c r="H192" s="188">
        <v>5</v>
      </c>
      <c r="I192" s="189"/>
      <c r="J192" s="190">
        <f t="shared" si="20"/>
        <v>0</v>
      </c>
      <c r="K192" s="191"/>
      <c r="L192" s="36"/>
      <c r="M192" s="192" t="s">
        <v>1</v>
      </c>
      <c r="N192" s="193" t="s">
        <v>44</v>
      </c>
      <c r="O192" s="68"/>
      <c r="P192" s="194">
        <f t="shared" si="21"/>
        <v>0</v>
      </c>
      <c r="Q192" s="194">
        <v>0</v>
      </c>
      <c r="R192" s="194">
        <f t="shared" si="22"/>
        <v>0</v>
      </c>
      <c r="S192" s="194">
        <v>0</v>
      </c>
      <c r="T192" s="195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146</v>
      </c>
      <c r="AT192" s="196" t="s">
        <v>142</v>
      </c>
      <c r="AU192" s="196" t="s">
        <v>78</v>
      </c>
      <c r="AY192" s="14" t="s">
        <v>139</v>
      </c>
      <c r="BE192" s="197">
        <f t="shared" si="24"/>
        <v>0</v>
      </c>
      <c r="BF192" s="197">
        <f t="shared" si="25"/>
        <v>0</v>
      </c>
      <c r="BG192" s="197">
        <f t="shared" si="26"/>
        <v>0</v>
      </c>
      <c r="BH192" s="197">
        <f t="shared" si="27"/>
        <v>0</v>
      </c>
      <c r="BI192" s="197">
        <f t="shared" si="28"/>
        <v>0</v>
      </c>
      <c r="BJ192" s="14" t="s">
        <v>147</v>
      </c>
      <c r="BK192" s="197">
        <f t="shared" si="29"/>
        <v>0</v>
      </c>
      <c r="BL192" s="14" t="s">
        <v>146</v>
      </c>
      <c r="BM192" s="196" t="s">
        <v>428</v>
      </c>
    </row>
    <row r="193" spans="1:65" s="2" customFormat="1" ht="24.15" customHeight="1">
      <c r="A193" s="31"/>
      <c r="B193" s="32"/>
      <c r="C193" s="184" t="s">
        <v>417</v>
      </c>
      <c r="D193" s="184" t="s">
        <v>142</v>
      </c>
      <c r="E193" s="185" t="s">
        <v>726</v>
      </c>
      <c r="F193" s="186" t="s">
        <v>727</v>
      </c>
      <c r="G193" s="187" t="s">
        <v>502</v>
      </c>
      <c r="H193" s="188">
        <v>1</v>
      </c>
      <c r="I193" s="189"/>
      <c r="J193" s="190">
        <f t="shared" si="20"/>
        <v>0</v>
      </c>
      <c r="K193" s="191"/>
      <c r="L193" s="36"/>
      <c r="M193" s="192" t="s">
        <v>1</v>
      </c>
      <c r="N193" s="193" t="s">
        <v>44</v>
      </c>
      <c r="O193" s="68"/>
      <c r="P193" s="194">
        <f t="shared" si="21"/>
        <v>0</v>
      </c>
      <c r="Q193" s="194">
        <v>0</v>
      </c>
      <c r="R193" s="194">
        <f t="shared" si="22"/>
        <v>0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146</v>
      </c>
      <c r="AT193" s="196" t="s">
        <v>142</v>
      </c>
      <c r="AU193" s="196" t="s">
        <v>78</v>
      </c>
      <c r="AY193" s="14" t="s">
        <v>139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147</v>
      </c>
      <c r="BK193" s="197">
        <f t="shared" si="29"/>
        <v>0</v>
      </c>
      <c r="BL193" s="14" t="s">
        <v>146</v>
      </c>
      <c r="BM193" s="196" t="s">
        <v>434</v>
      </c>
    </row>
    <row r="194" spans="1:65" s="2" customFormat="1" ht="24.15" customHeight="1">
      <c r="A194" s="31"/>
      <c r="B194" s="32"/>
      <c r="C194" s="184" t="s">
        <v>285</v>
      </c>
      <c r="D194" s="184" t="s">
        <v>142</v>
      </c>
      <c r="E194" s="185" t="s">
        <v>728</v>
      </c>
      <c r="F194" s="186" t="s">
        <v>729</v>
      </c>
      <c r="G194" s="187" t="s">
        <v>502</v>
      </c>
      <c r="H194" s="188">
        <v>1</v>
      </c>
      <c r="I194" s="189"/>
      <c r="J194" s="190">
        <f t="shared" si="20"/>
        <v>0</v>
      </c>
      <c r="K194" s="191"/>
      <c r="L194" s="36"/>
      <c r="M194" s="192" t="s">
        <v>1</v>
      </c>
      <c r="N194" s="193" t="s">
        <v>44</v>
      </c>
      <c r="O194" s="68"/>
      <c r="P194" s="194">
        <f t="shared" si="21"/>
        <v>0</v>
      </c>
      <c r="Q194" s="194">
        <v>0</v>
      </c>
      <c r="R194" s="194">
        <f t="shared" si="22"/>
        <v>0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146</v>
      </c>
      <c r="AT194" s="196" t="s">
        <v>142</v>
      </c>
      <c r="AU194" s="196" t="s">
        <v>78</v>
      </c>
      <c r="AY194" s="14" t="s">
        <v>139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147</v>
      </c>
      <c r="BK194" s="197">
        <f t="shared" si="29"/>
        <v>0</v>
      </c>
      <c r="BL194" s="14" t="s">
        <v>146</v>
      </c>
      <c r="BM194" s="196" t="s">
        <v>437</v>
      </c>
    </row>
    <row r="195" spans="1:65" s="2" customFormat="1" ht="24.15" customHeight="1">
      <c r="A195" s="31"/>
      <c r="B195" s="32"/>
      <c r="C195" s="184" t="s">
        <v>422</v>
      </c>
      <c r="D195" s="184" t="s">
        <v>142</v>
      </c>
      <c r="E195" s="185" t="s">
        <v>730</v>
      </c>
      <c r="F195" s="186" t="s">
        <v>731</v>
      </c>
      <c r="G195" s="187" t="s">
        <v>502</v>
      </c>
      <c r="H195" s="188">
        <v>35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44</v>
      </c>
      <c r="O195" s="68"/>
      <c r="P195" s="194">
        <f t="shared" si="21"/>
        <v>0</v>
      </c>
      <c r="Q195" s="194">
        <v>0</v>
      </c>
      <c r="R195" s="194">
        <f t="shared" si="22"/>
        <v>0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146</v>
      </c>
      <c r="AT195" s="196" t="s">
        <v>142</v>
      </c>
      <c r="AU195" s="196" t="s">
        <v>78</v>
      </c>
      <c r="AY195" s="14" t="s">
        <v>139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147</v>
      </c>
      <c r="BK195" s="197">
        <f t="shared" si="29"/>
        <v>0</v>
      </c>
      <c r="BL195" s="14" t="s">
        <v>146</v>
      </c>
      <c r="BM195" s="196" t="s">
        <v>441</v>
      </c>
    </row>
    <row r="196" spans="1:65" s="2" customFormat="1" ht="24.15" customHeight="1">
      <c r="A196" s="31"/>
      <c r="B196" s="32"/>
      <c r="C196" s="184" t="s">
        <v>290</v>
      </c>
      <c r="D196" s="184" t="s">
        <v>142</v>
      </c>
      <c r="E196" s="185" t="s">
        <v>732</v>
      </c>
      <c r="F196" s="186" t="s">
        <v>733</v>
      </c>
      <c r="G196" s="187" t="s">
        <v>502</v>
      </c>
      <c r="H196" s="188">
        <v>1</v>
      </c>
      <c r="I196" s="189"/>
      <c r="J196" s="190">
        <f t="shared" si="20"/>
        <v>0</v>
      </c>
      <c r="K196" s="191"/>
      <c r="L196" s="36"/>
      <c r="M196" s="192" t="s">
        <v>1</v>
      </c>
      <c r="N196" s="193" t="s">
        <v>44</v>
      </c>
      <c r="O196" s="68"/>
      <c r="P196" s="194">
        <f t="shared" si="21"/>
        <v>0</v>
      </c>
      <c r="Q196" s="194">
        <v>0</v>
      </c>
      <c r="R196" s="194">
        <f t="shared" si="22"/>
        <v>0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146</v>
      </c>
      <c r="AT196" s="196" t="s">
        <v>142</v>
      </c>
      <c r="AU196" s="196" t="s">
        <v>78</v>
      </c>
      <c r="AY196" s="14" t="s">
        <v>139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147</v>
      </c>
      <c r="BK196" s="197">
        <f t="shared" si="29"/>
        <v>0</v>
      </c>
      <c r="BL196" s="14" t="s">
        <v>146</v>
      </c>
      <c r="BM196" s="196" t="s">
        <v>444</v>
      </c>
    </row>
    <row r="197" spans="1:65" s="2" customFormat="1" ht="24.15" customHeight="1">
      <c r="A197" s="31"/>
      <c r="B197" s="32"/>
      <c r="C197" s="184" t="s">
        <v>431</v>
      </c>
      <c r="D197" s="184" t="s">
        <v>142</v>
      </c>
      <c r="E197" s="185" t="s">
        <v>734</v>
      </c>
      <c r="F197" s="186" t="s">
        <v>735</v>
      </c>
      <c r="G197" s="187" t="s">
        <v>502</v>
      </c>
      <c r="H197" s="188">
        <v>9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44</v>
      </c>
      <c r="O197" s="68"/>
      <c r="P197" s="194">
        <f t="shared" si="21"/>
        <v>0</v>
      </c>
      <c r="Q197" s="194">
        <v>0</v>
      </c>
      <c r="R197" s="194">
        <f t="shared" si="22"/>
        <v>0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146</v>
      </c>
      <c r="AT197" s="196" t="s">
        <v>142</v>
      </c>
      <c r="AU197" s="196" t="s">
        <v>78</v>
      </c>
      <c r="AY197" s="14" t="s">
        <v>139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147</v>
      </c>
      <c r="BK197" s="197">
        <f t="shared" si="29"/>
        <v>0</v>
      </c>
      <c r="BL197" s="14" t="s">
        <v>146</v>
      </c>
      <c r="BM197" s="196" t="s">
        <v>448</v>
      </c>
    </row>
    <row r="198" spans="1:65" s="2" customFormat="1" ht="24.15" customHeight="1">
      <c r="A198" s="31"/>
      <c r="B198" s="32"/>
      <c r="C198" s="184" t="s">
        <v>298</v>
      </c>
      <c r="D198" s="184" t="s">
        <v>142</v>
      </c>
      <c r="E198" s="185" t="s">
        <v>736</v>
      </c>
      <c r="F198" s="186" t="s">
        <v>737</v>
      </c>
      <c r="G198" s="187" t="s">
        <v>502</v>
      </c>
      <c r="H198" s="188">
        <v>12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44</v>
      </c>
      <c r="O198" s="68"/>
      <c r="P198" s="194">
        <f t="shared" si="21"/>
        <v>0</v>
      </c>
      <c r="Q198" s="194">
        <v>0</v>
      </c>
      <c r="R198" s="194">
        <f t="shared" si="22"/>
        <v>0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146</v>
      </c>
      <c r="AT198" s="196" t="s">
        <v>142</v>
      </c>
      <c r="AU198" s="196" t="s">
        <v>78</v>
      </c>
      <c r="AY198" s="14" t="s">
        <v>139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147</v>
      </c>
      <c r="BK198" s="197">
        <f t="shared" si="29"/>
        <v>0</v>
      </c>
      <c r="BL198" s="14" t="s">
        <v>146</v>
      </c>
      <c r="BM198" s="196" t="s">
        <v>451</v>
      </c>
    </row>
    <row r="199" spans="1:65" s="2" customFormat="1" ht="16.5" customHeight="1">
      <c r="A199" s="31"/>
      <c r="B199" s="32"/>
      <c r="C199" s="184" t="s">
        <v>438</v>
      </c>
      <c r="D199" s="184" t="s">
        <v>142</v>
      </c>
      <c r="E199" s="185" t="s">
        <v>738</v>
      </c>
      <c r="F199" s="186" t="s">
        <v>739</v>
      </c>
      <c r="G199" s="187" t="s">
        <v>740</v>
      </c>
      <c r="H199" s="188">
        <v>150</v>
      </c>
      <c r="I199" s="189"/>
      <c r="J199" s="190">
        <f t="shared" si="20"/>
        <v>0</v>
      </c>
      <c r="K199" s="191"/>
      <c r="L199" s="36"/>
      <c r="M199" s="192" t="s">
        <v>1</v>
      </c>
      <c r="N199" s="193" t="s">
        <v>44</v>
      </c>
      <c r="O199" s="68"/>
      <c r="P199" s="194">
        <f t="shared" si="21"/>
        <v>0</v>
      </c>
      <c r="Q199" s="194">
        <v>0</v>
      </c>
      <c r="R199" s="194">
        <f t="shared" si="22"/>
        <v>0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146</v>
      </c>
      <c r="AT199" s="196" t="s">
        <v>142</v>
      </c>
      <c r="AU199" s="196" t="s">
        <v>78</v>
      </c>
      <c r="AY199" s="14" t="s">
        <v>139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147</v>
      </c>
      <c r="BK199" s="197">
        <f t="shared" si="29"/>
        <v>0</v>
      </c>
      <c r="BL199" s="14" t="s">
        <v>146</v>
      </c>
      <c r="BM199" s="196" t="s">
        <v>457</v>
      </c>
    </row>
    <row r="200" spans="1:65" s="2" customFormat="1" ht="16.5" customHeight="1">
      <c r="A200" s="31"/>
      <c r="B200" s="32"/>
      <c r="C200" s="184" t="s">
        <v>301</v>
      </c>
      <c r="D200" s="184" t="s">
        <v>142</v>
      </c>
      <c r="E200" s="185" t="s">
        <v>741</v>
      </c>
      <c r="F200" s="186" t="s">
        <v>742</v>
      </c>
      <c r="G200" s="187" t="s">
        <v>247</v>
      </c>
      <c r="H200" s="188">
        <v>200</v>
      </c>
      <c r="I200" s="189"/>
      <c r="J200" s="190">
        <f t="shared" si="20"/>
        <v>0</v>
      </c>
      <c r="K200" s="191"/>
      <c r="L200" s="36"/>
      <c r="M200" s="210" t="s">
        <v>1</v>
      </c>
      <c r="N200" s="211" t="s">
        <v>44</v>
      </c>
      <c r="O200" s="212"/>
      <c r="P200" s="213">
        <f t="shared" si="21"/>
        <v>0</v>
      </c>
      <c r="Q200" s="213">
        <v>0</v>
      </c>
      <c r="R200" s="213">
        <f t="shared" si="22"/>
        <v>0</v>
      </c>
      <c r="S200" s="213">
        <v>0</v>
      </c>
      <c r="T200" s="214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146</v>
      </c>
      <c r="AT200" s="196" t="s">
        <v>142</v>
      </c>
      <c r="AU200" s="196" t="s">
        <v>78</v>
      </c>
      <c r="AY200" s="14" t="s">
        <v>139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147</v>
      </c>
      <c r="BK200" s="197">
        <f t="shared" si="29"/>
        <v>0</v>
      </c>
      <c r="BL200" s="14" t="s">
        <v>146</v>
      </c>
      <c r="BM200" s="196" t="s">
        <v>461</v>
      </c>
    </row>
    <row r="201" spans="1:31" s="2" customFormat="1" ht="6.9" customHeight="1">
      <c r="A201" s="31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36"/>
      <c r="M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</sheetData>
  <sheetProtection algorithmName="SHA-512" hashValue="JpoBuwO92H+KnpA+xLSazXwJokThCjOkG/Wlz02PhZH6nBX2nhsEulCM/1i2znuHTsQuEsSx0U3ZLB0hqv9XiQ==" saltValue="IlVoKCeEzlHtrZkOdmjUgq5POcDGDUVyTQc8uCVf5dvSFiEXz2lnIN+neGuAgCdMog5jbd253j2kOV5e4CfAWg==" spinCount="100000" sheet="1" objects="1" scenarios="1" formatColumns="0" formatRows="0" autoFilter="0"/>
  <autoFilter ref="C115:K20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96</v>
      </c>
    </row>
    <row r="3" spans="2:46" s="1" customFormat="1" ht="6.9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" customHeight="1" hidden="1">
      <c r="B4" s="17"/>
      <c r="D4" s="107" t="s">
        <v>100</v>
      </c>
      <c r="L4" s="17"/>
      <c r="M4" s="108" t="s">
        <v>10</v>
      </c>
      <c r="AT4" s="14" t="s">
        <v>4</v>
      </c>
    </row>
    <row r="5" spans="2:12" s="1" customFormat="1" ht="6.9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31" s="2" customFormat="1" ht="12" customHeight="1" hidden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2" t="s">
        <v>743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36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>48326437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tr">
        <f>IF('Rekapitulace stavby'!E11="","",'Rekapitulace stavby'!E11)</f>
        <v xml:space="preserve">Střední škola živnostenská a Základní škola </v>
      </c>
      <c r="F15" s="31"/>
      <c r="G15" s="31"/>
      <c r="H15" s="31"/>
      <c r="I15" s="109" t="s">
        <v>28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>64825663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tr">
        <f>IF('Rekapitulace stavby'!E17="","",'Rekapitulace stavby'!E17)</f>
        <v>SPIRAL spol.s r.o.</v>
      </c>
      <c r="F21" s="31"/>
      <c r="G21" s="31"/>
      <c r="H21" s="31"/>
      <c r="I21" s="109" t="s">
        <v>28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19" t="s">
        <v>42</v>
      </c>
      <c r="E33" s="109" t="s">
        <v>43</v>
      </c>
      <c r="F33" s="120">
        <f>ROUND((SUM(BE120:BE172)),2)</f>
        <v>0</v>
      </c>
      <c r="G33" s="31"/>
      <c r="H33" s="31"/>
      <c r="I33" s="121">
        <v>0.21</v>
      </c>
      <c r="J33" s="120">
        <f>ROUND(((SUM(BE120:BE172))*I33),2)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9" t="s">
        <v>44</v>
      </c>
      <c r="F34" s="120">
        <f>ROUND((SUM(BF120:BF172)),2)</f>
        <v>0</v>
      </c>
      <c r="G34" s="31"/>
      <c r="H34" s="31"/>
      <c r="I34" s="121">
        <v>0.15</v>
      </c>
      <c r="J34" s="120">
        <f>ROUND(((SUM(BF120:BF172))*I34),2)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45</v>
      </c>
      <c r="F35" s="120">
        <f>ROUND((SUM(BG120:BG172)),2)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46</v>
      </c>
      <c r="F36" s="120">
        <f>ROUND((SUM(BH120:BH172)),2)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47</v>
      </c>
      <c r="F37" s="120">
        <f>ROUND((SUM(BI120:BI172)),2)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2:12" ht="10.2" hidden="1">
      <c r="B51" s="17"/>
      <c r="L51" s="17"/>
    </row>
    <row r="52" spans="2:12" ht="10.2" hidden="1">
      <c r="B52" s="17"/>
      <c r="L52" s="17"/>
    </row>
    <row r="53" spans="2:12" ht="10.2" hidden="1">
      <c r="B53" s="17"/>
      <c r="L53" s="17"/>
    </row>
    <row r="54" spans="2:12" ht="10.2" hidden="1">
      <c r="B54" s="17"/>
      <c r="L54" s="17"/>
    </row>
    <row r="55" spans="2:12" ht="10.2" hidden="1">
      <c r="B55" s="17"/>
      <c r="L55" s="17"/>
    </row>
    <row r="56" spans="2:12" ht="10.2" hidden="1">
      <c r="B56" s="17"/>
      <c r="L56" s="17"/>
    </row>
    <row r="57" spans="2:12" ht="10.2" hidden="1">
      <c r="B57" s="17"/>
      <c r="L57" s="17"/>
    </row>
    <row r="58" spans="2:12" ht="10.2" hidden="1">
      <c r="B58" s="17"/>
      <c r="L58" s="17"/>
    </row>
    <row r="59" spans="2:12" ht="10.2" hidden="1">
      <c r="B59" s="17"/>
      <c r="L59" s="17"/>
    </row>
    <row r="60" spans="2:12" ht="10.2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 hidden="1">
      <c r="B62" s="17"/>
      <c r="L62" s="17"/>
    </row>
    <row r="63" spans="2:12" ht="10.2" hidden="1">
      <c r="B63" s="17"/>
      <c r="L63" s="17"/>
    </row>
    <row r="64" spans="2:12" ht="10.2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 hidden="1">
      <c r="B66" s="17"/>
      <c r="L66" s="17"/>
    </row>
    <row r="67" spans="2:12" ht="10.2" hidden="1">
      <c r="B67" s="17"/>
      <c r="L67" s="17"/>
    </row>
    <row r="68" spans="2:12" ht="10.2" hidden="1">
      <c r="B68" s="17"/>
      <c r="L68" s="17"/>
    </row>
    <row r="69" spans="2:12" ht="10.2" hidden="1">
      <c r="B69" s="17"/>
      <c r="L69" s="17"/>
    </row>
    <row r="70" spans="2:12" ht="10.2" hidden="1">
      <c r="B70" s="17"/>
      <c r="L70" s="17"/>
    </row>
    <row r="71" spans="2:12" ht="10.2" hidden="1">
      <c r="B71" s="17"/>
      <c r="L71" s="17"/>
    </row>
    <row r="72" spans="2:12" ht="10.2" hidden="1">
      <c r="B72" s="17"/>
      <c r="L72" s="17"/>
    </row>
    <row r="73" spans="2:12" ht="10.2" hidden="1">
      <c r="B73" s="17"/>
      <c r="L73" s="17"/>
    </row>
    <row r="74" spans="2:12" ht="10.2" hidden="1">
      <c r="B74" s="17"/>
      <c r="L74" s="17"/>
    </row>
    <row r="75" spans="2:12" ht="10.2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.2" hidden="1"/>
    <row r="79" ht="10.2" hidden="1"/>
    <row r="80" ht="10.2" hidden="1"/>
    <row r="81" spans="1:31" s="2" customFormat="1" ht="6.9" customHeight="1" hidden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 hidden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19" t="str">
        <f>E9</f>
        <v>02 - ZTI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 hidden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 hidden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 hidden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2:12" s="9" customFormat="1" ht="24.9" customHeight="1" hidden="1">
      <c r="B97" s="144"/>
      <c r="C97" s="145"/>
      <c r="D97" s="146" t="s">
        <v>744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2:12" s="9" customFormat="1" ht="24.9" customHeight="1" hidden="1">
      <c r="B98" s="144"/>
      <c r="C98" s="145"/>
      <c r="D98" s="146" t="s">
        <v>745</v>
      </c>
      <c r="E98" s="147"/>
      <c r="F98" s="147"/>
      <c r="G98" s="147"/>
      <c r="H98" s="147"/>
      <c r="I98" s="147"/>
      <c r="J98" s="148">
        <f>J137</f>
        <v>0</v>
      </c>
      <c r="K98" s="145"/>
      <c r="L98" s="149"/>
    </row>
    <row r="99" spans="2:12" s="9" customFormat="1" ht="24.9" customHeight="1" hidden="1">
      <c r="B99" s="144"/>
      <c r="C99" s="145"/>
      <c r="D99" s="146" t="s">
        <v>746</v>
      </c>
      <c r="E99" s="147"/>
      <c r="F99" s="147"/>
      <c r="G99" s="147"/>
      <c r="H99" s="147"/>
      <c r="I99" s="147"/>
      <c r="J99" s="148">
        <f>J155</f>
        <v>0</v>
      </c>
      <c r="K99" s="145"/>
      <c r="L99" s="149"/>
    </row>
    <row r="100" spans="2:12" s="9" customFormat="1" ht="24.9" customHeight="1" hidden="1">
      <c r="B100" s="144"/>
      <c r="C100" s="145"/>
      <c r="D100" s="146" t="s">
        <v>747</v>
      </c>
      <c r="E100" s="147"/>
      <c r="F100" s="147"/>
      <c r="G100" s="147"/>
      <c r="H100" s="147"/>
      <c r="I100" s="147"/>
      <c r="J100" s="148">
        <f>J172</f>
        <v>0</v>
      </c>
      <c r="K100" s="145"/>
      <c r="L100" s="149"/>
    </row>
    <row r="101" spans="1:31" s="2" customFormat="1" ht="21.75" customHeight="1" hidden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" customHeight="1" hidden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0.2" hidden="1"/>
    <row r="104" ht="10.2" hidden="1"/>
    <row r="105" ht="10.2" hidden="1"/>
    <row r="106" spans="1:31" s="2" customFormat="1" ht="6.9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" customHeight="1">
      <c r="A107" s="31"/>
      <c r="B107" s="32"/>
      <c r="C107" s="20" t="s">
        <v>124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7" t="str">
        <f>E7</f>
        <v>Rekonstrukce objektu Bezdružická 283 - SŠŹ a ZŠ Planá</v>
      </c>
      <c r="F110" s="268"/>
      <c r="G110" s="268"/>
      <c r="H110" s="268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101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19" t="str">
        <f>E9</f>
        <v>02 - ZTI</v>
      </c>
      <c r="F112" s="269"/>
      <c r="G112" s="269"/>
      <c r="H112" s="269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 xml:space="preserve"> </v>
      </c>
      <c r="G114" s="33"/>
      <c r="H114" s="33"/>
      <c r="I114" s="26" t="s">
        <v>22</v>
      </c>
      <c r="J114" s="63" t="str">
        <f>IF(J12="","",J12)</f>
        <v>9. 6. 2022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24</v>
      </c>
      <c r="D116" s="33"/>
      <c r="E116" s="33"/>
      <c r="F116" s="24" t="str">
        <f>E15</f>
        <v xml:space="preserve">Střední škola živnostenská a Základní škola </v>
      </c>
      <c r="G116" s="33"/>
      <c r="H116" s="33"/>
      <c r="I116" s="26" t="s">
        <v>31</v>
      </c>
      <c r="J116" s="29" t="str">
        <f>E21</f>
        <v>SPIRAL spol.s 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15" customHeight="1">
      <c r="A117" s="31"/>
      <c r="B117" s="32"/>
      <c r="C117" s="26" t="s">
        <v>29</v>
      </c>
      <c r="D117" s="33"/>
      <c r="E117" s="33"/>
      <c r="F117" s="24" t="str">
        <f>IF(E18="","",E18)</f>
        <v>Vyplň údaj</v>
      </c>
      <c r="G117" s="33"/>
      <c r="H117" s="33"/>
      <c r="I117" s="26" t="s">
        <v>35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6"/>
      <c r="B119" s="157"/>
      <c r="C119" s="158" t="s">
        <v>125</v>
      </c>
      <c r="D119" s="159" t="s">
        <v>63</v>
      </c>
      <c r="E119" s="159" t="s">
        <v>59</v>
      </c>
      <c r="F119" s="159" t="s">
        <v>60</v>
      </c>
      <c r="G119" s="159" t="s">
        <v>126</v>
      </c>
      <c r="H119" s="159" t="s">
        <v>127</v>
      </c>
      <c r="I119" s="159" t="s">
        <v>128</v>
      </c>
      <c r="J119" s="160" t="s">
        <v>105</v>
      </c>
      <c r="K119" s="161" t="s">
        <v>129</v>
      </c>
      <c r="L119" s="162"/>
      <c r="M119" s="72" t="s">
        <v>1</v>
      </c>
      <c r="N119" s="73" t="s">
        <v>42</v>
      </c>
      <c r="O119" s="73" t="s">
        <v>130</v>
      </c>
      <c r="P119" s="73" t="s">
        <v>131</v>
      </c>
      <c r="Q119" s="73" t="s">
        <v>132</v>
      </c>
      <c r="R119" s="73" t="s">
        <v>133</v>
      </c>
      <c r="S119" s="73" t="s">
        <v>134</v>
      </c>
      <c r="T119" s="74" t="s">
        <v>135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8" customHeight="1">
      <c r="A120" s="31"/>
      <c r="B120" s="32"/>
      <c r="C120" s="79" t="s">
        <v>136</v>
      </c>
      <c r="D120" s="33"/>
      <c r="E120" s="33"/>
      <c r="F120" s="33"/>
      <c r="G120" s="33"/>
      <c r="H120" s="33"/>
      <c r="I120" s="33"/>
      <c r="J120" s="163">
        <f>BK120</f>
        <v>0</v>
      </c>
      <c r="K120" s="33"/>
      <c r="L120" s="36"/>
      <c r="M120" s="75"/>
      <c r="N120" s="164"/>
      <c r="O120" s="76"/>
      <c r="P120" s="165">
        <f>P121+P137+P155+P172</f>
        <v>0</v>
      </c>
      <c r="Q120" s="76"/>
      <c r="R120" s="165">
        <f>R121+R137+R155+R172</f>
        <v>0</v>
      </c>
      <c r="S120" s="76"/>
      <c r="T120" s="166">
        <f>T121+T137+T155+T172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77</v>
      </c>
      <c r="AU120" s="14" t="s">
        <v>107</v>
      </c>
      <c r="BK120" s="167">
        <f>BK121+BK137+BK155+BK172</f>
        <v>0</v>
      </c>
    </row>
    <row r="121" spans="2:63" s="12" customFormat="1" ht="25.95" customHeight="1">
      <c r="B121" s="168"/>
      <c r="C121" s="169"/>
      <c r="D121" s="170" t="s">
        <v>77</v>
      </c>
      <c r="E121" s="171" t="s">
        <v>748</v>
      </c>
      <c r="F121" s="171" t="s">
        <v>749</v>
      </c>
      <c r="G121" s="169"/>
      <c r="H121" s="169"/>
      <c r="I121" s="172"/>
      <c r="J121" s="173">
        <f>BK121</f>
        <v>0</v>
      </c>
      <c r="K121" s="169"/>
      <c r="L121" s="174"/>
      <c r="M121" s="175"/>
      <c r="N121" s="176"/>
      <c r="O121" s="176"/>
      <c r="P121" s="177">
        <f>SUM(P122:P136)</f>
        <v>0</v>
      </c>
      <c r="Q121" s="176"/>
      <c r="R121" s="177">
        <f>SUM(R122:R136)</f>
        <v>0</v>
      </c>
      <c r="S121" s="176"/>
      <c r="T121" s="178">
        <f>SUM(T122:T136)</f>
        <v>0</v>
      </c>
      <c r="AR121" s="179" t="s">
        <v>86</v>
      </c>
      <c r="AT121" s="180" t="s">
        <v>77</v>
      </c>
      <c r="AU121" s="180" t="s">
        <v>78</v>
      </c>
      <c r="AY121" s="179" t="s">
        <v>139</v>
      </c>
      <c r="BK121" s="181">
        <f>SUM(BK122:BK136)</f>
        <v>0</v>
      </c>
    </row>
    <row r="122" spans="1:65" s="2" customFormat="1" ht="21.75" customHeight="1">
      <c r="A122" s="31"/>
      <c r="B122" s="32"/>
      <c r="C122" s="184" t="s">
        <v>78</v>
      </c>
      <c r="D122" s="184" t="s">
        <v>142</v>
      </c>
      <c r="E122" s="185" t="s">
        <v>750</v>
      </c>
      <c r="F122" s="186" t="s">
        <v>751</v>
      </c>
      <c r="G122" s="187" t="s">
        <v>247</v>
      </c>
      <c r="H122" s="188">
        <v>32</v>
      </c>
      <c r="I122" s="189"/>
      <c r="J122" s="190">
        <f aca="true" t="shared" si="0" ref="J122:J136">ROUND(I122*H122,2)</f>
        <v>0</v>
      </c>
      <c r="K122" s="191"/>
      <c r="L122" s="36"/>
      <c r="M122" s="192" t="s">
        <v>1</v>
      </c>
      <c r="N122" s="193" t="s">
        <v>44</v>
      </c>
      <c r="O122" s="68"/>
      <c r="P122" s="194">
        <f aca="true" t="shared" si="1" ref="P122:P136">O122*H122</f>
        <v>0</v>
      </c>
      <c r="Q122" s="194">
        <v>0</v>
      </c>
      <c r="R122" s="194">
        <f aca="true" t="shared" si="2" ref="R122:R136">Q122*H122</f>
        <v>0</v>
      </c>
      <c r="S122" s="194">
        <v>0</v>
      </c>
      <c r="T122" s="195">
        <f aca="true" t="shared" si="3" ref="T122:T136"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146</v>
      </c>
      <c r="AT122" s="196" t="s">
        <v>142</v>
      </c>
      <c r="AU122" s="196" t="s">
        <v>86</v>
      </c>
      <c r="AY122" s="14" t="s">
        <v>139</v>
      </c>
      <c r="BE122" s="197">
        <f aca="true" t="shared" si="4" ref="BE122:BE136">IF(N122="základní",J122,0)</f>
        <v>0</v>
      </c>
      <c r="BF122" s="197">
        <f aca="true" t="shared" si="5" ref="BF122:BF136">IF(N122="snížená",J122,0)</f>
        <v>0</v>
      </c>
      <c r="BG122" s="197">
        <f aca="true" t="shared" si="6" ref="BG122:BG136">IF(N122="zákl. přenesená",J122,0)</f>
        <v>0</v>
      </c>
      <c r="BH122" s="197">
        <f aca="true" t="shared" si="7" ref="BH122:BH136">IF(N122="sníž. přenesená",J122,0)</f>
        <v>0</v>
      </c>
      <c r="BI122" s="197">
        <f aca="true" t="shared" si="8" ref="BI122:BI136">IF(N122="nulová",J122,0)</f>
        <v>0</v>
      </c>
      <c r="BJ122" s="14" t="s">
        <v>147</v>
      </c>
      <c r="BK122" s="197">
        <f aca="true" t="shared" si="9" ref="BK122:BK136">ROUND(I122*H122,2)</f>
        <v>0</v>
      </c>
      <c r="BL122" s="14" t="s">
        <v>146</v>
      </c>
      <c r="BM122" s="196" t="s">
        <v>146</v>
      </c>
    </row>
    <row r="123" spans="1:65" s="2" customFormat="1" ht="21.75" customHeight="1">
      <c r="A123" s="31"/>
      <c r="B123" s="32"/>
      <c r="C123" s="184" t="s">
        <v>78</v>
      </c>
      <c r="D123" s="184" t="s">
        <v>142</v>
      </c>
      <c r="E123" s="185" t="s">
        <v>752</v>
      </c>
      <c r="F123" s="186" t="s">
        <v>753</v>
      </c>
      <c r="G123" s="187" t="s">
        <v>247</v>
      </c>
      <c r="H123" s="188">
        <v>18</v>
      </c>
      <c r="I123" s="189"/>
      <c r="J123" s="190">
        <f t="shared" si="0"/>
        <v>0</v>
      </c>
      <c r="K123" s="191"/>
      <c r="L123" s="36"/>
      <c r="M123" s="192" t="s">
        <v>1</v>
      </c>
      <c r="N123" s="193" t="s">
        <v>44</v>
      </c>
      <c r="O123" s="68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146</v>
      </c>
      <c r="AT123" s="196" t="s">
        <v>142</v>
      </c>
      <c r="AU123" s="196" t="s">
        <v>86</v>
      </c>
      <c r="AY123" s="14" t="s">
        <v>139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4" t="s">
        <v>147</v>
      </c>
      <c r="BK123" s="197">
        <f t="shared" si="9"/>
        <v>0</v>
      </c>
      <c r="BL123" s="14" t="s">
        <v>146</v>
      </c>
      <c r="BM123" s="196" t="s">
        <v>153</v>
      </c>
    </row>
    <row r="124" spans="1:65" s="2" customFormat="1" ht="21.75" customHeight="1">
      <c r="A124" s="31"/>
      <c r="B124" s="32"/>
      <c r="C124" s="184" t="s">
        <v>78</v>
      </c>
      <c r="D124" s="184" t="s">
        <v>142</v>
      </c>
      <c r="E124" s="185" t="s">
        <v>754</v>
      </c>
      <c r="F124" s="186" t="s">
        <v>755</v>
      </c>
      <c r="G124" s="187" t="s">
        <v>247</v>
      </c>
      <c r="H124" s="188">
        <v>65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44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146</v>
      </c>
      <c r="AT124" s="196" t="s">
        <v>142</v>
      </c>
      <c r="AU124" s="196" t="s">
        <v>86</v>
      </c>
      <c r="AY124" s="14" t="s">
        <v>139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147</v>
      </c>
      <c r="BK124" s="197">
        <f t="shared" si="9"/>
        <v>0</v>
      </c>
      <c r="BL124" s="14" t="s">
        <v>146</v>
      </c>
      <c r="BM124" s="196" t="s">
        <v>157</v>
      </c>
    </row>
    <row r="125" spans="1:65" s="2" customFormat="1" ht="21.75" customHeight="1">
      <c r="A125" s="31"/>
      <c r="B125" s="32"/>
      <c r="C125" s="184" t="s">
        <v>78</v>
      </c>
      <c r="D125" s="184" t="s">
        <v>142</v>
      </c>
      <c r="E125" s="185" t="s">
        <v>756</v>
      </c>
      <c r="F125" s="186" t="s">
        <v>757</v>
      </c>
      <c r="G125" s="187" t="s">
        <v>247</v>
      </c>
      <c r="H125" s="188">
        <v>16</v>
      </c>
      <c r="I125" s="189"/>
      <c r="J125" s="190">
        <f t="shared" si="0"/>
        <v>0</v>
      </c>
      <c r="K125" s="191"/>
      <c r="L125" s="36"/>
      <c r="M125" s="192" t="s">
        <v>1</v>
      </c>
      <c r="N125" s="193" t="s">
        <v>44</v>
      </c>
      <c r="O125" s="68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146</v>
      </c>
      <c r="AT125" s="196" t="s">
        <v>142</v>
      </c>
      <c r="AU125" s="196" t="s">
        <v>86</v>
      </c>
      <c r="AY125" s="14" t="s">
        <v>139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147</v>
      </c>
      <c r="BK125" s="197">
        <f t="shared" si="9"/>
        <v>0</v>
      </c>
      <c r="BL125" s="14" t="s">
        <v>146</v>
      </c>
      <c r="BM125" s="196" t="s">
        <v>162</v>
      </c>
    </row>
    <row r="126" spans="1:65" s="2" customFormat="1" ht="21.75" customHeight="1">
      <c r="A126" s="31"/>
      <c r="B126" s="32"/>
      <c r="C126" s="184" t="s">
        <v>78</v>
      </c>
      <c r="D126" s="184" t="s">
        <v>142</v>
      </c>
      <c r="E126" s="185" t="s">
        <v>758</v>
      </c>
      <c r="F126" s="186" t="s">
        <v>759</v>
      </c>
      <c r="G126" s="187" t="s">
        <v>247</v>
      </c>
      <c r="H126" s="188">
        <v>85</v>
      </c>
      <c r="I126" s="189"/>
      <c r="J126" s="190">
        <f t="shared" si="0"/>
        <v>0</v>
      </c>
      <c r="K126" s="191"/>
      <c r="L126" s="36"/>
      <c r="M126" s="192" t="s">
        <v>1</v>
      </c>
      <c r="N126" s="193" t="s">
        <v>44</v>
      </c>
      <c r="O126" s="68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146</v>
      </c>
      <c r="AT126" s="196" t="s">
        <v>142</v>
      </c>
      <c r="AU126" s="196" t="s">
        <v>86</v>
      </c>
      <c r="AY126" s="14" t="s">
        <v>139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147</v>
      </c>
      <c r="BK126" s="197">
        <f t="shared" si="9"/>
        <v>0</v>
      </c>
      <c r="BL126" s="14" t="s">
        <v>146</v>
      </c>
      <c r="BM126" s="196" t="s">
        <v>165</v>
      </c>
    </row>
    <row r="127" spans="1:65" s="2" customFormat="1" ht="24.15" customHeight="1">
      <c r="A127" s="31"/>
      <c r="B127" s="32"/>
      <c r="C127" s="184" t="s">
        <v>78</v>
      </c>
      <c r="D127" s="184" t="s">
        <v>142</v>
      </c>
      <c r="E127" s="185" t="s">
        <v>760</v>
      </c>
      <c r="F127" s="186" t="s">
        <v>761</v>
      </c>
      <c r="G127" s="187" t="s">
        <v>247</v>
      </c>
      <c r="H127" s="188">
        <v>20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44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146</v>
      </c>
      <c r="AT127" s="196" t="s">
        <v>142</v>
      </c>
      <c r="AU127" s="196" t="s">
        <v>86</v>
      </c>
      <c r="AY127" s="14" t="s">
        <v>139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147</v>
      </c>
      <c r="BK127" s="197">
        <f t="shared" si="9"/>
        <v>0</v>
      </c>
      <c r="BL127" s="14" t="s">
        <v>146</v>
      </c>
      <c r="BM127" s="196" t="s">
        <v>169</v>
      </c>
    </row>
    <row r="128" spans="1:65" s="2" customFormat="1" ht="24.15" customHeight="1">
      <c r="A128" s="31"/>
      <c r="B128" s="32"/>
      <c r="C128" s="184" t="s">
        <v>78</v>
      </c>
      <c r="D128" s="184" t="s">
        <v>142</v>
      </c>
      <c r="E128" s="185" t="s">
        <v>762</v>
      </c>
      <c r="F128" s="186" t="s">
        <v>763</v>
      </c>
      <c r="G128" s="187" t="s">
        <v>247</v>
      </c>
      <c r="H128" s="188">
        <v>8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44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146</v>
      </c>
      <c r="AT128" s="196" t="s">
        <v>142</v>
      </c>
      <c r="AU128" s="196" t="s">
        <v>86</v>
      </c>
      <c r="AY128" s="14" t="s">
        <v>139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147</v>
      </c>
      <c r="BK128" s="197">
        <f t="shared" si="9"/>
        <v>0</v>
      </c>
      <c r="BL128" s="14" t="s">
        <v>146</v>
      </c>
      <c r="BM128" s="196" t="s">
        <v>173</v>
      </c>
    </row>
    <row r="129" spans="1:65" s="2" customFormat="1" ht="16.5" customHeight="1">
      <c r="A129" s="31"/>
      <c r="B129" s="32"/>
      <c r="C129" s="184" t="s">
        <v>78</v>
      </c>
      <c r="D129" s="184" t="s">
        <v>142</v>
      </c>
      <c r="E129" s="185" t="s">
        <v>764</v>
      </c>
      <c r="F129" s="186" t="s">
        <v>765</v>
      </c>
      <c r="G129" s="187" t="s">
        <v>502</v>
      </c>
      <c r="H129" s="188">
        <v>30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44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146</v>
      </c>
      <c r="AT129" s="196" t="s">
        <v>142</v>
      </c>
      <c r="AU129" s="196" t="s">
        <v>86</v>
      </c>
      <c r="AY129" s="14" t="s">
        <v>139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147</v>
      </c>
      <c r="BK129" s="197">
        <f t="shared" si="9"/>
        <v>0</v>
      </c>
      <c r="BL129" s="14" t="s">
        <v>146</v>
      </c>
      <c r="BM129" s="196" t="s">
        <v>177</v>
      </c>
    </row>
    <row r="130" spans="1:65" s="2" customFormat="1" ht="16.5" customHeight="1">
      <c r="A130" s="31"/>
      <c r="B130" s="32"/>
      <c r="C130" s="184" t="s">
        <v>78</v>
      </c>
      <c r="D130" s="184" t="s">
        <v>142</v>
      </c>
      <c r="E130" s="185" t="s">
        <v>766</v>
      </c>
      <c r="F130" s="186" t="s">
        <v>767</v>
      </c>
      <c r="G130" s="187" t="s">
        <v>502</v>
      </c>
      <c r="H130" s="188">
        <v>3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44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146</v>
      </c>
      <c r="AT130" s="196" t="s">
        <v>142</v>
      </c>
      <c r="AU130" s="196" t="s">
        <v>86</v>
      </c>
      <c r="AY130" s="14" t="s">
        <v>139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147</v>
      </c>
      <c r="BK130" s="197">
        <f t="shared" si="9"/>
        <v>0</v>
      </c>
      <c r="BL130" s="14" t="s">
        <v>146</v>
      </c>
      <c r="BM130" s="196" t="s">
        <v>180</v>
      </c>
    </row>
    <row r="131" spans="1:65" s="2" customFormat="1" ht="16.5" customHeight="1">
      <c r="A131" s="31"/>
      <c r="B131" s="32"/>
      <c r="C131" s="184" t="s">
        <v>78</v>
      </c>
      <c r="D131" s="184" t="s">
        <v>142</v>
      </c>
      <c r="E131" s="185" t="s">
        <v>768</v>
      </c>
      <c r="F131" s="186" t="s">
        <v>769</v>
      </c>
      <c r="G131" s="187" t="s">
        <v>502</v>
      </c>
      <c r="H131" s="188">
        <v>1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44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146</v>
      </c>
      <c r="AT131" s="196" t="s">
        <v>142</v>
      </c>
      <c r="AU131" s="196" t="s">
        <v>86</v>
      </c>
      <c r="AY131" s="14" t="s">
        <v>139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147</v>
      </c>
      <c r="BK131" s="197">
        <f t="shared" si="9"/>
        <v>0</v>
      </c>
      <c r="BL131" s="14" t="s">
        <v>146</v>
      </c>
      <c r="BM131" s="196" t="s">
        <v>184</v>
      </c>
    </row>
    <row r="132" spans="1:65" s="2" customFormat="1" ht="16.5" customHeight="1">
      <c r="A132" s="31"/>
      <c r="B132" s="32"/>
      <c r="C132" s="184" t="s">
        <v>78</v>
      </c>
      <c r="D132" s="184" t="s">
        <v>142</v>
      </c>
      <c r="E132" s="185" t="s">
        <v>770</v>
      </c>
      <c r="F132" s="186" t="s">
        <v>771</v>
      </c>
      <c r="G132" s="187" t="s">
        <v>502</v>
      </c>
      <c r="H132" s="188">
        <v>10</v>
      </c>
      <c r="I132" s="189"/>
      <c r="J132" s="190">
        <f t="shared" si="0"/>
        <v>0</v>
      </c>
      <c r="K132" s="191"/>
      <c r="L132" s="36"/>
      <c r="M132" s="192" t="s">
        <v>1</v>
      </c>
      <c r="N132" s="193" t="s">
        <v>44</v>
      </c>
      <c r="O132" s="68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146</v>
      </c>
      <c r="AT132" s="196" t="s">
        <v>142</v>
      </c>
      <c r="AU132" s="196" t="s">
        <v>86</v>
      </c>
      <c r="AY132" s="14" t="s">
        <v>139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147</v>
      </c>
      <c r="BK132" s="197">
        <f t="shared" si="9"/>
        <v>0</v>
      </c>
      <c r="BL132" s="14" t="s">
        <v>146</v>
      </c>
      <c r="BM132" s="196" t="s">
        <v>187</v>
      </c>
    </row>
    <row r="133" spans="1:65" s="2" customFormat="1" ht="16.5" customHeight="1">
      <c r="A133" s="31"/>
      <c r="B133" s="32"/>
      <c r="C133" s="184" t="s">
        <v>78</v>
      </c>
      <c r="D133" s="184" t="s">
        <v>142</v>
      </c>
      <c r="E133" s="185" t="s">
        <v>772</v>
      </c>
      <c r="F133" s="186" t="s">
        <v>773</v>
      </c>
      <c r="G133" s="187" t="s">
        <v>502</v>
      </c>
      <c r="H133" s="188">
        <v>10</v>
      </c>
      <c r="I133" s="189"/>
      <c r="J133" s="190">
        <f t="shared" si="0"/>
        <v>0</v>
      </c>
      <c r="K133" s="191"/>
      <c r="L133" s="36"/>
      <c r="M133" s="192" t="s">
        <v>1</v>
      </c>
      <c r="N133" s="193" t="s">
        <v>44</v>
      </c>
      <c r="O133" s="68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146</v>
      </c>
      <c r="AT133" s="196" t="s">
        <v>142</v>
      </c>
      <c r="AU133" s="196" t="s">
        <v>86</v>
      </c>
      <c r="AY133" s="14" t="s">
        <v>139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4" t="s">
        <v>147</v>
      </c>
      <c r="BK133" s="197">
        <f t="shared" si="9"/>
        <v>0</v>
      </c>
      <c r="BL133" s="14" t="s">
        <v>146</v>
      </c>
      <c r="BM133" s="196" t="s">
        <v>191</v>
      </c>
    </row>
    <row r="134" spans="1:65" s="2" customFormat="1" ht="21.75" customHeight="1">
      <c r="A134" s="31"/>
      <c r="B134" s="32"/>
      <c r="C134" s="184" t="s">
        <v>78</v>
      </c>
      <c r="D134" s="184" t="s">
        <v>142</v>
      </c>
      <c r="E134" s="185" t="s">
        <v>774</v>
      </c>
      <c r="F134" s="186" t="s">
        <v>775</v>
      </c>
      <c r="G134" s="187" t="s">
        <v>776</v>
      </c>
      <c r="H134" s="188">
        <v>1</v>
      </c>
      <c r="I134" s="189"/>
      <c r="J134" s="190">
        <f t="shared" si="0"/>
        <v>0</v>
      </c>
      <c r="K134" s="191"/>
      <c r="L134" s="36"/>
      <c r="M134" s="192" t="s">
        <v>1</v>
      </c>
      <c r="N134" s="193" t="s">
        <v>44</v>
      </c>
      <c r="O134" s="68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146</v>
      </c>
      <c r="AT134" s="196" t="s">
        <v>142</v>
      </c>
      <c r="AU134" s="196" t="s">
        <v>86</v>
      </c>
      <c r="AY134" s="14" t="s">
        <v>139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4" t="s">
        <v>147</v>
      </c>
      <c r="BK134" s="197">
        <f t="shared" si="9"/>
        <v>0</v>
      </c>
      <c r="BL134" s="14" t="s">
        <v>146</v>
      </c>
      <c r="BM134" s="196" t="s">
        <v>194</v>
      </c>
    </row>
    <row r="135" spans="1:65" s="2" customFormat="1" ht="24.15" customHeight="1">
      <c r="A135" s="31"/>
      <c r="B135" s="32"/>
      <c r="C135" s="184" t="s">
        <v>78</v>
      </c>
      <c r="D135" s="184" t="s">
        <v>142</v>
      </c>
      <c r="E135" s="185" t="s">
        <v>777</v>
      </c>
      <c r="F135" s="186" t="s">
        <v>778</v>
      </c>
      <c r="G135" s="187" t="s">
        <v>776</v>
      </c>
      <c r="H135" s="188">
        <v>1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44</v>
      </c>
      <c r="O135" s="68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146</v>
      </c>
      <c r="AT135" s="196" t="s">
        <v>142</v>
      </c>
      <c r="AU135" s="196" t="s">
        <v>86</v>
      </c>
      <c r="AY135" s="14" t="s">
        <v>139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147</v>
      </c>
      <c r="BK135" s="197">
        <f t="shared" si="9"/>
        <v>0</v>
      </c>
      <c r="BL135" s="14" t="s">
        <v>146</v>
      </c>
      <c r="BM135" s="196" t="s">
        <v>197</v>
      </c>
    </row>
    <row r="136" spans="1:65" s="2" customFormat="1" ht="16.5" customHeight="1">
      <c r="A136" s="31"/>
      <c r="B136" s="32"/>
      <c r="C136" s="184" t="s">
        <v>78</v>
      </c>
      <c r="D136" s="184" t="s">
        <v>142</v>
      </c>
      <c r="E136" s="185" t="s">
        <v>779</v>
      </c>
      <c r="F136" s="186" t="s">
        <v>780</v>
      </c>
      <c r="G136" s="187" t="s">
        <v>776</v>
      </c>
      <c r="H136" s="188">
        <v>1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44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146</v>
      </c>
      <c r="AT136" s="196" t="s">
        <v>142</v>
      </c>
      <c r="AU136" s="196" t="s">
        <v>86</v>
      </c>
      <c r="AY136" s="14" t="s">
        <v>139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147</v>
      </c>
      <c r="BK136" s="197">
        <f t="shared" si="9"/>
        <v>0</v>
      </c>
      <c r="BL136" s="14" t="s">
        <v>146</v>
      </c>
      <c r="BM136" s="196" t="s">
        <v>200</v>
      </c>
    </row>
    <row r="137" spans="2:63" s="12" customFormat="1" ht="25.95" customHeight="1">
      <c r="B137" s="168"/>
      <c r="C137" s="169"/>
      <c r="D137" s="170" t="s">
        <v>77</v>
      </c>
      <c r="E137" s="171" t="s">
        <v>781</v>
      </c>
      <c r="F137" s="171" t="s">
        <v>782</v>
      </c>
      <c r="G137" s="169"/>
      <c r="H137" s="169"/>
      <c r="I137" s="172"/>
      <c r="J137" s="173">
        <f>BK137</f>
        <v>0</v>
      </c>
      <c r="K137" s="169"/>
      <c r="L137" s="174"/>
      <c r="M137" s="175"/>
      <c r="N137" s="176"/>
      <c r="O137" s="176"/>
      <c r="P137" s="177">
        <f>SUM(P138:P154)</f>
        <v>0</v>
      </c>
      <c r="Q137" s="176"/>
      <c r="R137" s="177">
        <f>SUM(R138:R154)</f>
        <v>0</v>
      </c>
      <c r="S137" s="176"/>
      <c r="T137" s="178">
        <f>SUM(T138:T154)</f>
        <v>0</v>
      </c>
      <c r="AR137" s="179" t="s">
        <v>86</v>
      </c>
      <c r="AT137" s="180" t="s">
        <v>77</v>
      </c>
      <c r="AU137" s="180" t="s">
        <v>78</v>
      </c>
      <c r="AY137" s="179" t="s">
        <v>139</v>
      </c>
      <c r="BK137" s="181">
        <f>SUM(BK138:BK154)</f>
        <v>0</v>
      </c>
    </row>
    <row r="138" spans="1:65" s="2" customFormat="1" ht="24.15" customHeight="1">
      <c r="A138" s="31"/>
      <c r="B138" s="32"/>
      <c r="C138" s="184" t="s">
        <v>78</v>
      </c>
      <c r="D138" s="184" t="s">
        <v>142</v>
      </c>
      <c r="E138" s="185" t="s">
        <v>783</v>
      </c>
      <c r="F138" s="186" t="s">
        <v>784</v>
      </c>
      <c r="G138" s="187" t="s">
        <v>247</v>
      </c>
      <c r="H138" s="188">
        <v>374</v>
      </c>
      <c r="I138" s="189"/>
      <c r="J138" s="190">
        <f aca="true" t="shared" si="10" ref="J138:J154">ROUND(I138*H138,2)</f>
        <v>0</v>
      </c>
      <c r="K138" s="191"/>
      <c r="L138" s="36"/>
      <c r="M138" s="192" t="s">
        <v>1</v>
      </c>
      <c r="N138" s="193" t="s">
        <v>44</v>
      </c>
      <c r="O138" s="68"/>
      <c r="P138" s="194">
        <f aca="true" t="shared" si="11" ref="P138:P154">O138*H138</f>
        <v>0</v>
      </c>
      <c r="Q138" s="194">
        <v>0</v>
      </c>
      <c r="R138" s="194">
        <f aca="true" t="shared" si="12" ref="R138:R154">Q138*H138</f>
        <v>0</v>
      </c>
      <c r="S138" s="194">
        <v>0</v>
      </c>
      <c r="T138" s="195">
        <f aca="true" t="shared" si="13" ref="T138:T154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146</v>
      </c>
      <c r="AT138" s="196" t="s">
        <v>142</v>
      </c>
      <c r="AU138" s="196" t="s">
        <v>86</v>
      </c>
      <c r="AY138" s="14" t="s">
        <v>139</v>
      </c>
      <c r="BE138" s="197">
        <f aca="true" t="shared" si="14" ref="BE138:BE154">IF(N138="základní",J138,0)</f>
        <v>0</v>
      </c>
      <c r="BF138" s="197">
        <f aca="true" t="shared" si="15" ref="BF138:BF154">IF(N138="snížená",J138,0)</f>
        <v>0</v>
      </c>
      <c r="BG138" s="197">
        <f aca="true" t="shared" si="16" ref="BG138:BG154">IF(N138="zákl. přenesená",J138,0)</f>
        <v>0</v>
      </c>
      <c r="BH138" s="197">
        <f aca="true" t="shared" si="17" ref="BH138:BH154">IF(N138="sníž. přenesená",J138,0)</f>
        <v>0</v>
      </c>
      <c r="BI138" s="197">
        <f aca="true" t="shared" si="18" ref="BI138:BI154">IF(N138="nulová",J138,0)</f>
        <v>0</v>
      </c>
      <c r="BJ138" s="14" t="s">
        <v>147</v>
      </c>
      <c r="BK138" s="197">
        <f aca="true" t="shared" si="19" ref="BK138:BK154">ROUND(I138*H138,2)</f>
        <v>0</v>
      </c>
      <c r="BL138" s="14" t="s">
        <v>146</v>
      </c>
      <c r="BM138" s="196" t="s">
        <v>204</v>
      </c>
    </row>
    <row r="139" spans="1:65" s="2" customFormat="1" ht="24.15" customHeight="1">
      <c r="A139" s="31"/>
      <c r="B139" s="32"/>
      <c r="C139" s="184" t="s">
        <v>78</v>
      </c>
      <c r="D139" s="184" t="s">
        <v>142</v>
      </c>
      <c r="E139" s="185" t="s">
        <v>785</v>
      </c>
      <c r="F139" s="186" t="s">
        <v>786</v>
      </c>
      <c r="G139" s="187" t="s">
        <v>247</v>
      </c>
      <c r="H139" s="188">
        <v>168</v>
      </c>
      <c r="I139" s="189"/>
      <c r="J139" s="190">
        <f t="shared" si="10"/>
        <v>0</v>
      </c>
      <c r="K139" s="191"/>
      <c r="L139" s="36"/>
      <c r="M139" s="192" t="s">
        <v>1</v>
      </c>
      <c r="N139" s="193" t="s">
        <v>44</v>
      </c>
      <c r="O139" s="68"/>
      <c r="P139" s="194">
        <f t="shared" si="11"/>
        <v>0</v>
      </c>
      <c r="Q139" s="194">
        <v>0</v>
      </c>
      <c r="R139" s="194">
        <f t="shared" si="12"/>
        <v>0</v>
      </c>
      <c r="S139" s="194">
        <v>0</v>
      </c>
      <c r="T139" s="195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146</v>
      </c>
      <c r="AT139" s="196" t="s">
        <v>142</v>
      </c>
      <c r="AU139" s="196" t="s">
        <v>86</v>
      </c>
      <c r="AY139" s="14" t="s">
        <v>139</v>
      </c>
      <c r="BE139" s="197">
        <f t="shared" si="14"/>
        <v>0</v>
      </c>
      <c r="BF139" s="197">
        <f t="shared" si="15"/>
        <v>0</v>
      </c>
      <c r="BG139" s="197">
        <f t="shared" si="16"/>
        <v>0</v>
      </c>
      <c r="BH139" s="197">
        <f t="shared" si="17"/>
        <v>0</v>
      </c>
      <c r="BI139" s="197">
        <f t="shared" si="18"/>
        <v>0</v>
      </c>
      <c r="BJ139" s="14" t="s">
        <v>147</v>
      </c>
      <c r="BK139" s="197">
        <f t="shared" si="19"/>
        <v>0</v>
      </c>
      <c r="BL139" s="14" t="s">
        <v>146</v>
      </c>
      <c r="BM139" s="196" t="s">
        <v>207</v>
      </c>
    </row>
    <row r="140" spans="1:65" s="2" customFormat="1" ht="24.15" customHeight="1">
      <c r="A140" s="31"/>
      <c r="B140" s="32"/>
      <c r="C140" s="184" t="s">
        <v>78</v>
      </c>
      <c r="D140" s="184" t="s">
        <v>142</v>
      </c>
      <c r="E140" s="185" t="s">
        <v>787</v>
      </c>
      <c r="F140" s="186" t="s">
        <v>788</v>
      </c>
      <c r="G140" s="187" t="s">
        <v>247</v>
      </c>
      <c r="H140" s="188">
        <v>44</v>
      </c>
      <c r="I140" s="189"/>
      <c r="J140" s="190">
        <f t="shared" si="10"/>
        <v>0</v>
      </c>
      <c r="K140" s="191"/>
      <c r="L140" s="36"/>
      <c r="M140" s="192" t="s">
        <v>1</v>
      </c>
      <c r="N140" s="193" t="s">
        <v>44</v>
      </c>
      <c r="O140" s="68"/>
      <c r="P140" s="194">
        <f t="shared" si="11"/>
        <v>0</v>
      </c>
      <c r="Q140" s="194">
        <v>0</v>
      </c>
      <c r="R140" s="194">
        <f t="shared" si="12"/>
        <v>0</v>
      </c>
      <c r="S140" s="194">
        <v>0</v>
      </c>
      <c r="T140" s="195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146</v>
      </c>
      <c r="AT140" s="196" t="s">
        <v>142</v>
      </c>
      <c r="AU140" s="196" t="s">
        <v>86</v>
      </c>
      <c r="AY140" s="14" t="s">
        <v>139</v>
      </c>
      <c r="BE140" s="197">
        <f t="shared" si="14"/>
        <v>0</v>
      </c>
      <c r="BF140" s="197">
        <f t="shared" si="15"/>
        <v>0</v>
      </c>
      <c r="BG140" s="197">
        <f t="shared" si="16"/>
        <v>0</v>
      </c>
      <c r="BH140" s="197">
        <f t="shared" si="17"/>
        <v>0</v>
      </c>
      <c r="BI140" s="197">
        <f t="shared" si="18"/>
        <v>0</v>
      </c>
      <c r="BJ140" s="14" t="s">
        <v>147</v>
      </c>
      <c r="BK140" s="197">
        <f t="shared" si="19"/>
        <v>0</v>
      </c>
      <c r="BL140" s="14" t="s">
        <v>146</v>
      </c>
      <c r="BM140" s="196" t="s">
        <v>212</v>
      </c>
    </row>
    <row r="141" spans="1:65" s="2" customFormat="1" ht="24.15" customHeight="1">
      <c r="A141" s="31"/>
      <c r="B141" s="32"/>
      <c r="C141" s="184" t="s">
        <v>78</v>
      </c>
      <c r="D141" s="184" t="s">
        <v>142</v>
      </c>
      <c r="E141" s="185" t="s">
        <v>789</v>
      </c>
      <c r="F141" s="186" t="s">
        <v>790</v>
      </c>
      <c r="G141" s="187" t="s">
        <v>247</v>
      </c>
      <c r="H141" s="188">
        <v>8</v>
      </c>
      <c r="I141" s="189"/>
      <c r="J141" s="190">
        <f t="shared" si="10"/>
        <v>0</v>
      </c>
      <c r="K141" s="191"/>
      <c r="L141" s="36"/>
      <c r="M141" s="192" t="s">
        <v>1</v>
      </c>
      <c r="N141" s="193" t="s">
        <v>44</v>
      </c>
      <c r="O141" s="68"/>
      <c r="P141" s="194">
        <f t="shared" si="11"/>
        <v>0</v>
      </c>
      <c r="Q141" s="194">
        <v>0</v>
      </c>
      <c r="R141" s="194">
        <f t="shared" si="12"/>
        <v>0</v>
      </c>
      <c r="S141" s="194">
        <v>0</v>
      </c>
      <c r="T141" s="195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146</v>
      </c>
      <c r="AT141" s="196" t="s">
        <v>142</v>
      </c>
      <c r="AU141" s="196" t="s">
        <v>86</v>
      </c>
      <c r="AY141" s="14" t="s">
        <v>139</v>
      </c>
      <c r="BE141" s="197">
        <f t="shared" si="14"/>
        <v>0</v>
      </c>
      <c r="BF141" s="197">
        <f t="shared" si="15"/>
        <v>0</v>
      </c>
      <c r="BG141" s="197">
        <f t="shared" si="16"/>
        <v>0</v>
      </c>
      <c r="BH141" s="197">
        <f t="shared" si="17"/>
        <v>0</v>
      </c>
      <c r="BI141" s="197">
        <f t="shared" si="18"/>
        <v>0</v>
      </c>
      <c r="BJ141" s="14" t="s">
        <v>147</v>
      </c>
      <c r="BK141" s="197">
        <f t="shared" si="19"/>
        <v>0</v>
      </c>
      <c r="BL141" s="14" t="s">
        <v>146</v>
      </c>
      <c r="BM141" s="196" t="s">
        <v>215</v>
      </c>
    </row>
    <row r="142" spans="1:65" s="2" customFormat="1" ht="16.5" customHeight="1">
      <c r="A142" s="31"/>
      <c r="B142" s="32"/>
      <c r="C142" s="184" t="s">
        <v>78</v>
      </c>
      <c r="D142" s="184" t="s">
        <v>142</v>
      </c>
      <c r="E142" s="185" t="s">
        <v>791</v>
      </c>
      <c r="F142" s="186" t="s">
        <v>792</v>
      </c>
      <c r="G142" s="187" t="s">
        <v>776</v>
      </c>
      <c r="H142" s="188">
        <v>1</v>
      </c>
      <c r="I142" s="189"/>
      <c r="J142" s="190">
        <f t="shared" si="10"/>
        <v>0</v>
      </c>
      <c r="K142" s="191"/>
      <c r="L142" s="36"/>
      <c r="M142" s="192" t="s">
        <v>1</v>
      </c>
      <c r="N142" s="193" t="s">
        <v>44</v>
      </c>
      <c r="O142" s="68"/>
      <c r="P142" s="194">
        <f t="shared" si="11"/>
        <v>0</v>
      </c>
      <c r="Q142" s="194">
        <v>0</v>
      </c>
      <c r="R142" s="194">
        <f t="shared" si="12"/>
        <v>0</v>
      </c>
      <c r="S142" s="194">
        <v>0</v>
      </c>
      <c r="T142" s="195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146</v>
      </c>
      <c r="AT142" s="196" t="s">
        <v>142</v>
      </c>
      <c r="AU142" s="196" t="s">
        <v>86</v>
      </c>
      <c r="AY142" s="14" t="s">
        <v>139</v>
      </c>
      <c r="BE142" s="197">
        <f t="shared" si="14"/>
        <v>0</v>
      </c>
      <c r="BF142" s="197">
        <f t="shared" si="15"/>
        <v>0</v>
      </c>
      <c r="BG142" s="197">
        <f t="shared" si="16"/>
        <v>0</v>
      </c>
      <c r="BH142" s="197">
        <f t="shared" si="17"/>
        <v>0</v>
      </c>
      <c r="BI142" s="197">
        <f t="shared" si="18"/>
        <v>0</v>
      </c>
      <c r="BJ142" s="14" t="s">
        <v>147</v>
      </c>
      <c r="BK142" s="197">
        <f t="shared" si="19"/>
        <v>0</v>
      </c>
      <c r="BL142" s="14" t="s">
        <v>146</v>
      </c>
      <c r="BM142" s="196" t="s">
        <v>218</v>
      </c>
    </row>
    <row r="143" spans="1:65" s="2" customFormat="1" ht="24.15" customHeight="1">
      <c r="A143" s="31"/>
      <c r="B143" s="32"/>
      <c r="C143" s="184" t="s">
        <v>78</v>
      </c>
      <c r="D143" s="184" t="s">
        <v>142</v>
      </c>
      <c r="E143" s="185" t="s">
        <v>793</v>
      </c>
      <c r="F143" s="186" t="s">
        <v>794</v>
      </c>
      <c r="G143" s="187" t="s">
        <v>776</v>
      </c>
      <c r="H143" s="188">
        <v>2</v>
      </c>
      <c r="I143" s="189"/>
      <c r="J143" s="190">
        <f t="shared" si="10"/>
        <v>0</v>
      </c>
      <c r="K143" s="191"/>
      <c r="L143" s="36"/>
      <c r="M143" s="192" t="s">
        <v>1</v>
      </c>
      <c r="N143" s="193" t="s">
        <v>44</v>
      </c>
      <c r="O143" s="68"/>
      <c r="P143" s="194">
        <f t="shared" si="11"/>
        <v>0</v>
      </c>
      <c r="Q143" s="194">
        <v>0</v>
      </c>
      <c r="R143" s="194">
        <f t="shared" si="12"/>
        <v>0</v>
      </c>
      <c r="S143" s="194">
        <v>0</v>
      </c>
      <c r="T143" s="195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146</v>
      </c>
      <c r="AT143" s="196" t="s">
        <v>142</v>
      </c>
      <c r="AU143" s="196" t="s">
        <v>86</v>
      </c>
      <c r="AY143" s="14" t="s">
        <v>139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147</v>
      </c>
      <c r="BK143" s="197">
        <f t="shared" si="19"/>
        <v>0</v>
      </c>
      <c r="BL143" s="14" t="s">
        <v>146</v>
      </c>
      <c r="BM143" s="196" t="s">
        <v>221</v>
      </c>
    </row>
    <row r="144" spans="1:65" s="2" customFormat="1" ht="16.5" customHeight="1">
      <c r="A144" s="31"/>
      <c r="B144" s="32"/>
      <c r="C144" s="184" t="s">
        <v>78</v>
      </c>
      <c r="D144" s="184" t="s">
        <v>142</v>
      </c>
      <c r="E144" s="185" t="s">
        <v>795</v>
      </c>
      <c r="F144" s="186" t="s">
        <v>796</v>
      </c>
      <c r="G144" s="187" t="s">
        <v>502</v>
      </c>
      <c r="H144" s="188">
        <v>56</v>
      </c>
      <c r="I144" s="189"/>
      <c r="J144" s="190">
        <f t="shared" si="10"/>
        <v>0</v>
      </c>
      <c r="K144" s="191"/>
      <c r="L144" s="36"/>
      <c r="M144" s="192" t="s">
        <v>1</v>
      </c>
      <c r="N144" s="193" t="s">
        <v>44</v>
      </c>
      <c r="O144" s="68"/>
      <c r="P144" s="194">
        <f t="shared" si="11"/>
        <v>0</v>
      </c>
      <c r="Q144" s="194">
        <v>0</v>
      </c>
      <c r="R144" s="194">
        <f t="shared" si="12"/>
        <v>0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146</v>
      </c>
      <c r="AT144" s="196" t="s">
        <v>142</v>
      </c>
      <c r="AU144" s="196" t="s">
        <v>86</v>
      </c>
      <c r="AY144" s="14" t="s">
        <v>139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147</v>
      </c>
      <c r="BK144" s="197">
        <f t="shared" si="19"/>
        <v>0</v>
      </c>
      <c r="BL144" s="14" t="s">
        <v>146</v>
      </c>
      <c r="BM144" s="196" t="s">
        <v>225</v>
      </c>
    </row>
    <row r="145" spans="1:65" s="2" customFormat="1" ht="16.5" customHeight="1">
      <c r="A145" s="31"/>
      <c r="B145" s="32"/>
      <c r="C145" s="184" t="s">
        <v>78</v>
      </c>
      <c r="D145" s="184" t="s">
        <v>142</v>
      </c>
      <c r="E145" s="185" t="s">
        <v>797</v>
      </c>
      <c r="F145" s="186" t="s">
        <v>798</v>
      </c>
      <c r="G145" s="187" t="s">
        <v>502</v>
      </c>
      <c r="H145" s="188">
        <v>1</v>
      </c>
      <c r="I145" s="189"/>
      <c r="J145" s="190">
        <f t="shared" si="10"/>
        <v>0</v>
      </c>
      <c r="K145" s="191"/>
      <c r="L145" s="36"/>
      <c r="M145" s="192" t="s">
        <v>1</v>
      </c>
      <c r="N145" s="193" t="s">
        <v>44</v>
      </c>
      <c r="O145" s="68"/>
      <c r="P145" s="194">
        <f t="shared" si="11"/>
        <v>0</v>
      </c>
      <c r="Q145" s="194">
        <v>0</v>
      </c>
      <c r="R145" s="194">
        <f t="shared" si="12"/>
        <v>0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146</v>
      </c>
      <c r="AT145" s="196" t="s">
        <v>142</v>
      </c>
      <c r="AU145" s="196" t="s">
        <v>86</v>
      </c>
      <c r="AY145" s="14" t="s">
        <v>139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147</v>
      </c>
      <c r="BK145" s="197">
        <f t="shared" si="19"/>
        <v>0</v>
      </c>
      <c r="BL145" s="14" t="s">
        <v>146</v>
      </c>
      <c r="BM145" s="196" t="s">
        <v>228</v>
      </c>
    </row>
    <row r="146" spans="1:65" s="2" customFormat="1" ht="16.5" customHeight="1">
      <c r="A146" s="31"/>
      <c r="B146" s="32"/>
      <c r="C146" s="184" t="s">
        <v>78</v>
      </c>
      <c r="D146" s="184" t="s">
        <v>142</v>
      </c>
      <c r="E146" s="185" t="s">
        <v>799</v>
      </c>
      <c r="F146" s="186" t="s">
        <v>800</v>
      </c>
      <c r="G146" s="187" t="s">
        <v>502</v>
      </c>
      <c r="H146" s="188">
        <v>2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44</v>
      </c>
      <c r="O146" s="68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146</v>
      </c>
      <c r="AT146" s="196" t="s">
        <v>142</v>
      </c>
      <c r="AU146" s="196" t="s">
        <v>86</v>
      </c>
      <c r="AY146" s="14" t="s">
        <v>139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147</v>
      </c>
      <c r="BK146" s="197">
        <f t="shared" si="19"/>
        <v>0</v>
      </c>
      <c r="BL146" s="14" t="s">
        <v>146</v>
      </c>
      <c r="BM146" s="196" t="s">
        <v>233</v>
      </c>
    </row>
    <row r="147" spans="1:65" s="2" customFormat="1" ht="16.5" customHeight="1">
      <c r="A147" s="31"/>
      <c r="B147" s="32"/>
      <c r="C147" s="184" t="s">
        <v>78</v>
      </c>
      <c r="D147" s="184" t="s">
        <v>142</v>
      </c>
      <c r="E147" s="185" t="s">
        <v>801</v>
      </c>
      <c r="F147" s="186" t="s">
        <v>802</v>
      </c>
      <c r="G147" s="187" t="s">
        <v>502</v>
      </c>
      <c r="H147" s="188">
        <v>14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44</v>
      </c>
      <c r="O147" s="68"/>
      <c r="P147" s="194">
        <f t="shared" si="11"/>
        <v>0</v>
      </c>
      <c r="Q147" s="194">
        <v>0</v>
      </c>
      <c r="R147" s="194">
        <f t="shared" si="12"/>
        <v>0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146</v>
      </c>
      <c r="AT147" s="196" t="s">
        <v>142</v>
      </c>
      <c r="AU147" s="196" t="s">
        <v>86</v>
      </c>
      <c r="AY147" s="14" t="s">
        <v>139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147</v>
      </c>
      <c r="BK147" s="197">
        <f t="shared" si="19"/>
        <v>0</v>
      </c>
      <c r="BL147" s="14" t="s">
        <v>146</v>
      </c>
      <c r="BM147" s="196" t="s">
        <v>236</v>
      </c>
    </row>
    <row r="148" spans="1:65" s="2" customFormat="1" ht="16.5" customHeight="1">
      <c r="A148" s="31"/>
      <c r="B148" s="32"/>
      <c r="C148" s="184" t="s">
        <v>78</v>
      </c>
      <c r="D148" s="184" t="s">
        <v>142</v>
      </c>
      <c r="E148" s="185" t="s">
        <v>803</v>
      </c>
      <c r="F148" s="186" t="s">
        <v>804</v>
      </c>
      <c r="G148" s="187" t="s">
        <v>502</v>
      </c>
      <c r="H148" s="188">
        <v>1</v>
      </c>
      <c r="I148" s="189"/>
      <c r="J148" s="190">
        <f t="shared" si="10"/>
        <v>0</v>
      </c>
      <c r="K148" s="191"/>
      <c r="L148" s="36"/>
      <c r="M148" s="192" t="s">
        <v>1</v>
      </c>
      <c r="N148" s="193" t="s">
        <v>44</v>
      </c>
      <c r="O148" s="68"/>
      <c r="P148" s="194">
        <f t="shared" si="11"/>
        <v>0</v>
      </c>
      <c r="Q148" s="194">
        <v>0</v>
      </c>
      <c r="R148" s="194">
        <f t="shared" si="12"/>
        <v>0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146</v>
      </c>
      <c r="AT148" s="196" t="s">
        <v>142</v>
      </c>
      <c r="AU148" s="196" t="s">
        <v>86</v>
      </c>
      <c r="AY148" s="14" t="s">
        <v>139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147</v>
      </c>
      <c r="BK148" s="197">
        <f t="shared" si="19"/>
        <v>0</v>
      </c>
      <c r="BL148" s="14" t="s">
        <v>146</v>
      </c>
      <c r="BM148" s="196" t="s">
        <v>240</v>
      </c>
    </row>
    <row r="149" spans="1:65" s="2" customFormat="1" ht="16.5" customHeight="1">
      <c r="A149" s="31"/>
      <c r="B149" s="32"/>
      <c r="C149" s="184" t="s">
        <v>78</v>
      </c>
      <c r="D149" s="184" t="s">
        <v>142</v>
      </c>
      <c r="E149" s="185" t="s">
        <v>805</v>
      </c>
      <c r="F149" s="186" t="s">
        <v>806</v>
      </c>
      <c r="G149" s="187" t="s">
        <v>502</v>
      </c>
      <c r="H149" s="188">
        <v>33</v>
      </c>
      <c r="I149" s="189"/>
      <c r="J149" s="190">
        <f t="shared" si="10"/>
        <v>0</v>
      </c>
      <c r="K149" s="191"/>
      <c r="L149" s="36"/>
      <c r="M149" s="192" t="s">
        <v>1</v>
      </c>
      <c r="N149" s="193" t="s">
        <v>44</v>
      </c>
      <c r="O149" s="68"/>
      <c r="P149" s="194">
        <f t="shared" si="11"/>
        <v>0</v>
      </c>
      <c r="Q149" s="194">
        <v>0</v>
      </c>
      <c r="R149" s="194">
        <f t="shared" si="12"/>
        <v>0</v>
      </c>
      <c r="S149" s="194">
        <v>0</v>
      </c>
      <c r="T149" s="195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146</v>
      </c>
      <c r="AT149" s="196" t="s">
        <v>142</v>
      </c>
      <c r="AU149" s="196" t="s">
        <v>86</v>
      </c>
      <c r="AY149" s="14" t="s">
        <v>139</v>
      </c>
      <c r="BE149" s="197">
        <f t="shared" si="14"/>
        <v>0</v>
      </c>
      <c r="BF149" s="197">
        <f t="shared" si="15"/>
        <v>0</v>
      </c>
      <c r="BG149" s="197">
        <f t="shared" si="16"/>
        <v>0</v>
      </c>
      <c r="BH149" s="197">
        <f t="shared" si="17"/>
        <v>0</v>
      </c>
      <c r="BI149" s="197">
        <f t="shared" si="18"/>
        <v>0</v>
      </c>
      <c r="BJ149" s="14" t="s">
        <v>147</v>
      </c>
      <c r="BK149" s="197">
        <f t="shared" si="19"/>
        <v>0</v>
      </c>
      <c r="BL149" s="14" t="s">
        <v>146</v>
      </c>
      <c r="BM149" s="196" t="s">
        <v>243</v>
      </c>
    </row>
    <row r="150" spans="1:65" s="2" customFormat="1" ht="24.15" customHeight="1">
      <c r="A150" s="31"/>
      <c r="B150" s="32"/>
      <c r="C150" s="184" t="s">
        <v>78</v>
      </c>
      <c r="D150" s="184" t="s">
        <v>142</v>
      </c>
      <c r="E150" s="185" t="s">
        <v>807</v>
      </c>
      <c r="F150" s="186" t="s">
        <v>808</v>
      </c>
      <c r="G150" s="187" t="s">
        <v>502</v>
      </c>
      <c r="H150" s="188">
        <v>12</v>
      </c>
      <c r="I150" s="189"/>
      <c r="J150" s="190">
        <f t="shared" si="10"/>
        <v>0</v>
      </c>
      <c r="K150" s="191"/>
      <c r="L150" s="36"/>
      <c r="M150" s="192" t="s">
        <v>1</v>
      </c>
      <c r="N150" s="193" t="s">
        <v>44</v>
      </c>
      <c r="O150" s="68"/>
      <c r="P150" s="194">
        <f t="shared" si="11"/>
        <v>0</v>
      </c>
      <c r="Q150" s="194">
        <v>0</v>
      </c>
      <c r="R150" s="194">
        <f t="shared" si="12"/>
        <v>0</v>
      </c>
      <c r="S150" s="194">
        <v>0</v>
      </c>
      <c r="T150" s="195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146</v>
      </c>
      <c r="AT150" s="196" t="s">
        <v>142</v>
      </c>
      <c r="AU150" s="196" t="s">
        <v>86</v>
      </c>
      <c r="AY150" s="14" t="s">
        <v>139</v>
      </c>
      <c r="BE150" s="197">
        <f t="shared" si="14"/>
        <v>0</v>
      </c>
      <c r="BF150" s="197">
        <f t="shared" si="15"/>
        <v>0</v>
      </c>
      <c r="BG150" s="197">
        <f t="shared" si="16"/>
        <v>0</v>
      </c>
      <c r="BH150" s="197">
        <f t="shared" si="17"/>
        <v>0</v>
      </c>
      <c r="BI150" s="197">
        <f t="shared" si="18"/>
        <v>0</v>
      </c>
      <c r="BJ150" s="14" t="s">
        <v>147</v>
      </c>
      <c r="BK150" s="197">
        <f t="shared" si="19"/>
        <v>0</v>
      </c>
      <c r="BL150" s="14" t="s">
        <v>146</v>
      </c>
      <c r="BM150" s="196" t="s">
        <v>248</v>
      </c>
    </row>
    <row r="151" spans="1:65" s="2" customFormat="1" ht="16.5" customHeight="1">
      <c r="A151" s="31"/>
      <c r="B151" s="32"/>
      <c r="C151" s="184" t="s">
        <v>78</v>
      </c>
      <c r="D151" s="184" t="s">
        <v>142</v>
      </c>
      <c r="E151" s="185" t="s">
        <v>809</v>
      </c>
      <c r="F151" s="186" t="s">
        <v>810</v>
      </c>
      <c r="G151" s="187" t="s">
        <v>502</v>
      </c>
      <c r="H151" s="188">
        <v>32</v>
      </c>
      <c r="I151" s="189"/>
      <c r="J151" s="190">
        <f t="shared" si="10"/>
        <v>0</v>
      </c>
      <c r="K151" s="191"/>
      <c r="L151" s="36"/>
      <c r="M151" s="192" t="s">
        <v>1</v>
      </c>
      <c r="N151" s="193" t="s">
        <v>44</v>
      </c>
      <c r="O151" s="68"/>
      <c r="P151" s="194">
        <f t="shared" si="11"/>
        <v>0</v>
      </c>
      <c r="Q151" s="194">
        <v>0</v>
      </c>
      <c r="R151" s="194">
        <f t="shared" si="12"/>
        <v>0</v>
      </c>
      <c r="S151" s="194">
        <v>0</v>
      </c>
      <c r="T151" s="195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146</v>
      </c>
      <c r="AT151" s="196" t="s">
        <v>142</v>
      </c>
      <c r="AU151" s="196" t="s">
        <v>86</v>
      </c>
      <c r="AY151" s="14" t="s">
        <v>139</v>
      </c>
      <c r="BE151" s="197">
        <f t="shared" si="14"/>
        <v>0</v>
      </c>
      <c r="BF151" s="197">
        <f t="shared" si="15"/>
        <v>0</v>
      </c>
      <c r="BG151" s="197">
        <f t="shared" si="16"/>
        <v>0</v>
      </c>
      <c r="BH151" s="197">
        <f t="shared" si="17"/>
        <v>0</v>
      </c>
      <c r="BI151" s="197">
        <f t="shared" si="18"/>
        <v>0</v>
      </c>
      <c r="BJ151" s="14" t="s">
        <v>147</v>
      </c>
      <c r="BK151" s="197">
        <f t="shared" si="19"/>
        <v>0</v>
      </c>
      <c r="BL151" s="14" t="s">
        <v>146</v>
      </c>
      <c r="BM151" s="196" t="s">
        <v>251</v>
      </c>
    </row>
    <row r="152" spans="1:65" s="2" customFormat="1" ht="16.5" customHeight="1">
      <c r="A152" s="31"/>
      <c r="B152" s="32"/>
      <c r="C152" s="184" t="s">
        <v>78</v>
      </c>
      <c r="D152" s="184" t="s">
        <v>142</v>
      </c>
      <c r="E152" s="185" t="s">
        <v>811</v>
      </c>
      <c r="F152" s="186" t="s">
        <v>812</v>
      </c>
      <c r="G152" s="187" t="s">
        <v>502</v>
      </c>
      <c r="H152" s="188">
        <v>1</v>
      </c>
      <c r="I152" s="189"/>
      <c r="J152" s="190">
        <f t="shared" si="10"/>
        <v>0</v>
      </c>
      <c r="K152" s="191"/>
      <c r="L152" s="36"/>
      <c r="M152" s="192" t="s">
        <v>1</v>
      </c>
      <c r="N152" s="193" t="s">
        <v>44</v>
      </c>
      <c r="O152" s="68"/>
      <c r="P152" s="194">
        <f t="shared" si="11"/>
        <v>0</v>
      </c>
      <c r="Q152" s="194">
        <v>0</v>
      </c>
      <c r="R152" s="194">
        <f t="shared" si="12"/>
        <v>0</v>
      </c>
      <c r="S152" s="194">
        <v>0</v>
      </c>
      <c r="T152" s="195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146</v>
      </c>
      <c r="AT152" s="196" t="s">
        <v>142</v>
      </c>
      <c r="AU152" s="196" t="s">
        <v>86</v>
      </c>
      <c r="AY152" s="14" t="s">
        <v>139</v>
      </c>
      <c r="BE152" s="197">
        <f t="shared" si="14"/>
        <v>0</v>
      </c>
      <c r="BF152" s="197">
        <f t="shared" si="15"/>
        <v>0</v>
      </c>
      <c r="BG152" s="197">
        <f t="shared" si="16"/>
        <v>0</v>
      </c>
      <c r="BH152" s="197">
        <f t="shared" si="17"/>
        <v>0</v>
      </c>
      <c r="BI152" s="197">
        <f t="shared" si="18"/>
        <v>0</v>
      </c>
      <c r="BJ152" s="14" t="s">
        <v>147</v>
      </c>
      <c r="BK152" s="197">
        <f t="shared" si="19"/>
        <v>0</v>
      </c>
      <c r="BL152" s="14" t="s">
        <v>146</v>
      </c>
      <c r="BM152" s="196" t="s">
        <v>255</v>
      </c>
    </row>
    <row r="153" spans="1:65" s="2" customFormat="1" ht="21.75" customHeight="1">
      <c r="A153" s="31"/>
      <c r="B153" s="32"/>
      <c r="C153" s="184" t="s">
        <v>78</v>
      </c>
      <c r="D153" s="184" t="s">
        <v>142</v>
      </c>
      <c r="E153" s="185" t="s">
        <v>813</v>
      </c>
      <c r="F153" s="186" t="s">
        <v>814</v>
      </c>
      <c r="G153" s="187" t="s">
        <v>776</v>
      </c>
      <c r="H153" s="188">
        <v>1</v>
      </c>
      <c r="I153" s="189"/>
      <c r="J153" s="190">
        <f t="shared" si="10"/>
        <v>0</v>
      </c>
      <c r="K153" s="191"/>
      <c r="L153" s="36"/>
      <c r="M153" s="192" t="s">
        <v>1</v>
      </c>
      <c r="N153" s="193" t="s">
        <v>44</v>
      </c>
      <c r="O153" s="68"/>
      <c r="P153" s="194">
        <f t="shared" si="11"/>
        <v>0</v>
      </c>
      <c r="Q153" s="194">
        <v>0</v>
      </c>
      <c r="R153" s="194">
        <f t="shared" si="12"/>
        <v>0</v>
      </c>
      <c r="S153" s="194">
        <v>0</v>
      </c>
      <c r="T153" s="195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146</v>
      </c>
      <c r="AT153" s="196" t="s">
        <v>142</v>
      </c>
      <c r="AU153" s="196" t="s">
        <v>86</v>
      </c>
      <c r="AY153" s="14" t="s">
        <v>139</v>
      </c>
      <c r="BE153" s="197">
        <f t="shared" si="14"/>
        <v>0</v>
      </c>
      <c r="BF153" s="197">
        <f t="shared" si="15"/>
        <v>0</v>
      </c>
      <c r="BG153" s="197">
        <f t="shared" si="16"/>
        <v>0</v>
      </c>
      <c r="BH153" s="197">
        <f t="shared" si="17"/>
        <v>0</v>
      </c>
      <c r="BI153" s="197">
        <f t="shared" si="18"/>
        <v>0</v>
      </c>
      <c r="BJ153" s="14" t="s">
        <v>147</v>
      </c>
      <c r="BK153" s="197">
        <f t="shared" si="19"/>
        <v>0</v>
      </c>
      <c r="BL153" s="14" t="s">
        <v>146</v>
      </c>
      <c r="BM153" s="196" t="s">
        <v>369</v>
      </c>
    </row>
    <row r="154" spans="1:65" s="2" customFormat="1" ht="16.5" customHeight="1">
      <c r="A154" s="31"/>
      <c r="B154" s="32"/>
      <c r="C154" s="184" t="s">
        <v>78</v>
      </c>
      <c r="D154" s="184" t="s">
        <v>142</v>
      </c>
      <c r="E154" s="185" t="s">
        <v>815</v>
      </c>
      <c r="F154" s="186" t="s">
        <v>816</v>
      </c>
      <c r="G154" s="187" t="s">
        <v>247</v>
      </c>
      <c r="H154" s="188">
        <v>594</v>
      </c>
      <c r="I154" s="189"/>
      <c r="J154" s="190">
        <f t="shared" si="10"/>
        <v>0</v>
      </c>
      <c r="K154" s="191"/>
      <c r="L154" s="36"/>
      <c r="M154" s="192" t="s">
        <v>1</v>
      </c>
      <c r="N154" s="193" t="s">
        <v>44</v>
      </c>
      <c r="O154" s="68"/>
      <c r="P154" s="194">
        <f t="shared" si="11"/>
        <v>0</v>
      </c>
      <c r="Q154" s="194">
        <v>0</v>
      </c>
      <c r="R154" s="194">
        <f t="shared" si="12"/>
        <v>0</v>
      </c>
      <c r="S154" s="194">
        <v>0</v>
      </c>
      <c r="T154" s="195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146</v>
      </c>
      <c r="AT154" s="196" t="s">
        <v>142</v>
      </c>
      <c r="AU154" s="196" t="s">
        <v>86</v>
      </c>
      <c r="AY154" s="14" t="s">
        <v>139</v>
      </c>
      <c r="BE154" s="197">
        <f t="shared" si="14"/>
        <v>0</v>
      </c>
      <c r="BF154" s="197">
        <f t="shared" si="15"/>
        <v>0</v>
      </c>
      <c r="BG154" s="197">
        <f t="shared" si="16"/>
        <v>0</v>
      </c>
      <c r="BH154" s="197">
        <f t="shared" si="17"/>
        <v>0</v>
      </c>
      <c r="BI154" s="197">
        <f t="shared" si="18"/>
        <v>0</v>
      </c>
      <c r="BJ154" s="14" t="s">
        <v>147</v>
      </c>
      <c r="BK154" s="197">
        <f t="shared" si="19"/>
        <v>0</v>
      </c>
      <c r="BL154" s="14" t="s">
        <v>146</v>
      </c>
      <c r="BM154" s="196" t="s">
        <v>262</v>
      </c>
    </row>
    <row r="155" spans="2:63" s="12" customFormat="1" ht="25.95" customHeight="1">
      <c r="B155" s="168"/>
      <c r="C155" s="169"/>
      <c r="D155" s="170" t="s">
        <v>77</v>
      </c>
      <c r="E155" s="171" t="s">
        <v>817</v>
      </c>
      <c r="F155" s="171" t="s">
        <v>818</v>
      </c>
      <c r="G155" s="169"/>
      <c r="H155" s="169"/>
      <c r="I155" s="172"/>
      <c r="J155" s="173">
        <f>BK155</f>
        <v>0</v>
      </c>
      <c r="K155" s="169"/>
      <c r="L155" s="174"/>
      <c r="M155" s="175"/>
      <c r="N155" s="176"/>
      <c r="O155" s="176"/>
      <c r="P155" s="177">
        <f>SUM(P156:P171)</f>
        <v>0</v>
      </c>
      <c r="Q155" s="176"/>
      <c r="R155" s="177">
        <f>SUM(R156:R171)</f>
        <v>0</v>
      </c>
      <c r="S155" s="176"/>
      <c r="T155" s="178">
        <f>SUM(T156:T171)</f>
        <v>0</v>
      </c>
      <c r="AR155" s="179" t="s">
        <v>86</v>
      </c>
      <c r="AT155" s="180" t="s">
        <v>77</v>
      </c>
      <c r="AU155" s="180" t="s">
        <v>78</v>
      </c>
      <c r="AY155" s="179" t="s">
        <v>139</v>
      </c>
      <c r="BK155" s="181">
        <f>SUM(BK156:BK171)</f>
        <v>0</v>
      </c>
    </row>
    <row r="156" spans="1:65" s="2" customFormat="1" ht="16.5" customHeight="1">
      <c r="A156" s="31"/>
      <c r="B156" s="32"/>
      <c r="C156" s="184" t="s">
        <v>78</v>
      </c>
      <c r="D156" s="184" t="s">
        <v>142</v>
      </c>
      <c r="E156" s="185" t="s">
        <v>819</v>
      </c>
      <c r="F156" s="186" t="s">
        <v>820</v>
      </c>
      <c r="G156" s="187" t="s">
        <v>821</v>
      </c>
      <c r="H156" s="188">
        <v>2</v>
      </c>
      <c r="I156" s="189"/>
      <c r="J156" s="190">
        <f aca="true" t="shared" si="20" ref="J156:J171">ROUND(I156*H156,2)</f>
        <v>0</v>
      </c>
      <c r="K156" s="191"/>
      <c r="L156" s="36"/>
      <c r="M156" s="192" t="s">
        <v>1</v>
      </c>
      <c r="N156" s="193" t="s">
        <v>44</v>
      </c>
      <c r="O156" s="68"/>
      <c r="P156" s="194">
        <f aca="true" t="shared" si="21" ref="P156:P171">O156*H156</f>
        <v>0</v>
      </c>
      <c r="Q156" s="194">
        <v>0</v>
      </c>
      <c r="R156" s="194">
        <f aca="true" t="shared" si="22" ref="R156:R171">Q156*H156</f>
        <v>0</v>
      </c>
      <c r="S156" s="194">
        <v>0</v>
      </c>
      <c r="T156" s="195">
        <f aca="true" t="shared" si="23" ref="T156:T171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146</v>
      </c>
      <c r="AT156" s="196" t="s">
        <v>142</v>
      </c>
      <c r="AU156" s="196" t="s">
        <v>86</v>
      </c>
      <c r="AY156" s="14" t="s">
        <v>139</v>
      </c>
      <c r="BE156" s="197">
        <f aca="true" t="shared" si="24" ref="BE156:BE171">IF(N156="základní",J156,0)</f>
        <v>0</v>
      </c>
      <c r="BF156" s="197">
        <f aca="true" t="shared" si="25" ref="BF156:BF171">IF(N156="snížená",J156,0)</f>
        <v>0</v>
      </c>
      <c r="BG156" s="197">
        <f aca="true" t="shared" si="26" ref="BG156:BG171">IF(N156="zákl. přenesená",J156,0)</f>
        <v>0</v>
      </c>
      <c r="BH156" s="197">
        <f aca="true" t="shared" si="27" ref="BH156:BH171">IF(N156="sníž. přenesená",J156,0)</f>
        <v>0</v>
      </c>
      <c r="BI156" s="197">
        <f aca="true" t="shared" si="28" ref="BI156:BI171">IF(N156="nulová",J156,0)</f>
        <v>0</v>
      </c>
      <c r="BJ156" s="14" t="s">
        <v>147</v>
      </c>
      <c r="BK156" s="197">
        <f aca="true" t="shared" si="29" ref="BK156:BK171">ROUND(I156*H156,2)</f>
        <v>0</v>
      </c>
      <c r="BL156" s="14" t="s">
        <v>146</v>
      </c>
      <c r="BM156" s="196" t="s">
        <v>265</v>
      </c>
    </row>
    <row r="157" spans="1:65" s="2" customFormat="1" ht="16.5" customHeight="1">
      <c r="A157" s="31"/>
      <c r="B157" s="32"/>
      <c r="C157" s="184" t="s">
        <v>78</v>
      </c>
      <c r="D157" s="184" t="s">
        <v>142</v>
      </c>
      <c r="E157" s="185" t="s">
        <v>822</v>
      </c>
      <c r="F157" s="186" t="s">
        <v>823</v>
      </c>
      <c r="G157" s="187" t="s">
        <v>776</v>
      </c>
      <c r="H157" s="188">
        <v>2</v>
      </c>
      <c r="I157" s="189"/>
      <c r="J157" s="190">
        <f t="shared" si="20"/>
        <v>0</v>
      </c>
      <c r="K157" s="191"/>
      <c r="L157" s="36"/>
      <c r="M157" s="192" t="s">
        <v>1</v>
      </c>
      <c r="N157" s="193" t="s">
        <v>44</v>
      </c>
      <c r="O157" s="68"/>
      <c r="P157" s="194">
        <f t="shared" si="21"/>
        <v>0</v>
      </c>
      <c r="Q157" s="194">
        <v>0</v>
      </c>
      <c r="R157" s="194">
        <f t="shared" si="22"/>
        <v>0</v>
      </c>
      <c r="S157" s="194">
        <v>0</v>
      </c>
      <c r="T157" s="195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146</v>
      </c>
      <c r="AT157" s="196" t="s">
        <v>142</v>
      </c>
      <c r="AU157" s="196" t="s">
        <v>86</v>
      </c>
      <c r="AY157" s="14" t="s">
        <v>139</v>
      </c>
      <c r="BE157" s="197">
        <f t="shared" si="24"/>
        <v>0</v>
      </c>
      <c r="BF157" s="197">
        <f t="shared" si="25"/>
        <v>0</v>
      </c>
      <c r="BG157" s="197">
        <f t="shared" si="26"/>
        <v>0</v>
      </c>
      <c r="BH157" s="197">
        <f t="shared" si="27"/>
        <v>0</v>
      </c>
      <c r="BI157" s="197">
        <f t="shared" si="28"/>
        <v>0</v>
      </c>
      <c r="BJ157" s="14" t="s">
        <v>147</v>
      </c>
      <c r="BK157" s="197">
        <f t="shared" si="29"/>
        <v>0</v>
      </c>
      <c r="BL157" s="14" t="s">
        <v>146</v>
      </c>
      <c r="BM157" s="196" t="s">
        <v>269</v>
      </c>
    </row>
    <row r="158" spans="1:65" s="2" customFormat="1" ht="24.15" customHeight="1">
      <c r="A158" s="31"/>
      <c r="B158" s="32"/>
      <c r="C158" s="184" t="s">
        <v>78</v>
      </c>
      <c r="D158" s="184" t="s">
        <v>142</v>
      </c>
      <c r="E158" s="185" t="s">
        <v>824</v>
      </c>
      <c r="F158" s="186" t="s">
        <v>825</v>
      </c>
      <c r="G158" s="187" t="s">
        <v>821</v>
      </c>
      <c r="H158" s="188">
        <v>12</v>
      </c>
      <c r="I158" s="189"/>
      <c r="J158" s="190">
        <f t="shared" si="20"/>
        <v>0</v>
      </c>
      <c r="K158" s="191"/>
      <c r="L158" s="36"/>
      <c r="M158" s="192" t="s">
        <v>1</v>
      </c>
      <c r="N158" s="193" t="s">
        <v>44</v>
      </c>
      <c r="O158" s="68"/>
      <c r="P158" s="194">
        <f t="shared" si="21"/>
        <v>0</v>
      </c>
      <c r="Q158" s="194">
        <v>0</v>
      </c>
      <c r="R158" s="194">
        <f t="shared" si="22"/>
        <v>0</v>
      </c>
      <c r="S158" s="194">
        <v>0</v>
      </c>
      <c r="T158" s="195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146</v>
      </c>
      <c r="AT158" s="196" t="s">
        <v>142</v>
      </c>
      <c r="AU158" s="196" t="s">
        <v>86</v>
      </c>
      <c r="AY158" s="14" t="s">
        <v>139</v>
      </c>
      <c r="BE158" s="197">
        <f t="shared" si="24"/>
        <v>0</v>
      </c>
      <c r="BF158" s="197">
        <f t="shared" si="25"/>
        <v>0</v>
      </c>
      <c r="BG158" s="197">
        <f t="shared" si="26"/>
        <v>0</v>
      </c>
      <c r="BH158" s="197">
        <f t="shared" si="27"/>
        <v>0</v>
      </c>
      <c r="BI158" s="197">
        <f t="shared" si="28"/>
        <v>0</v>
      </c>
      <c r="BJ158" s="14" t="s">
        <v>147</v>
      </c>
      <c r="BK158" s="197">
        <f t="shared" si="29"/>
        <v>0</v>
      </c>
      <c r="BL158" s="14" t="s">
        <v>146</v>
      </c>
      <c r="BM158" s="196" t="s">
        <v>274</v>
      </c>
    </row>
    <row r="159" spans="1:65" s="2" customFormat="1" ht="24.15" customHeight="1">
      <c r="A159" s="31"/>
      <c r="B159" s="32"/>
      <c r="C159" s="184" t="s">
        <v>78</v>
      </c>
      <c r="D159" s="184" t="s">
        <v>142</v>
      </c>
      <c r="E159" s="185" t="s">
        <v>826</v>
      </c>
      <c r="F159" s="186" t="s">
        <v>827</v>
      </c>
      <c r="G159" s="187" t="s">
        <v>776</v>
      </c>
      <c r="H159" s="188">
        <v>12</v>
      </c>
      <c r="I159" s="189"/>
      <c r="J159" s="190">
        <f t="shared" si="20"/>
        <v>0</v>
      </c>
      <c r="K159" s="191"/>
      <c r="L159" s="36"/>
      <c r="M159" s="192" t="s">
        <v>1</v>
      </c>
      <c r="N159" s="193" t="s">
        <v>44</v>
      </c>
      <c r="O159" s="68"/>
      <c r="P159" s="194">
        <f t="shared" si="21"/>
        <v>0</v>
      </c>
      <c r="Q159" s="194">
        <v>0</v>
      </c>
      <c r="R159" s="194">
        <f t="shared" si="22"/>
        <v>0</v>
      </c>
      <c r="S159" s="194">
        <v>0</v>
      </c>
      <c r="T159" s="195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146</v>
      </c>
      <c r="AT159" s="196" t="s">
        <v>142</v>
      </c>
      <c r="AU159" s="196" t="s">
        <v>86</v>
      </c>
      <c r="AY159" s="14" t="s">
        <v>139</v>
      </c>
      <c r="BE159" s="197">
        <f t="shared" si="24"/>
        <v>0</v>
      </c>
      <c r="BF159" s="197">
        <f t="shared" si="25"/>
        <v>0</v>
      </c>
      <c r="BG159" s="197">
        <f t="shared" si="26"/>
        <v>0</v>
      </c>
      <c r="BH159" s="197">
        <f t="shared" si="27"/>
        <v>0</v>
      </c>
      <c r="BI159" s="197">
        <f t="shared" si="28"/>
        <v>0</v>
      </c>
      <c r="BJ159" s="14" t="s">
        <v>147</v>
      </c>
      <c r="BK159" s="197">
        <f t="shared" si="29"/>
        <v>0</v>
      </c>
      <c r="BL159" s="14" t="s">
        <v>146</v>
      </c>
      <c r="BM159" s="196" t="s">
        <v>278</v>
      </c>
    </row>
    <row r="160" spans="1:65" s="2" customFormat="1" ht="24.15" customHeight="1">
      <c r="A160" s="31"/>
      <c r="B160" s="32"/>
      <c r="C160" s="184" t="s">
        <v>78</v>
      </c>
      <c r="D160" s="184" t="s">
        <v>142</v>
      </c>
      <c r="E160" s="185" t="s">
        <v>828</v>
      </c>
      <c r="F160" s="186" t="s">
        <v>829</v>
      </c>
      <c r="G160" s="187" t="s">
        <v>821</v>
      </c>
      <c r="H160" s="188">
        <v>12</v>
      </c>
      <c r="I160" s="189"/>
      <c r="J160" s="190">
        <f t="shared" si="20"/>
        <v>0</v>
      </c>
      <c r="K160" s="191"/>
      <c r="L160" s="36"/>
      <c r="M160" s="192" t="s">
        <v>1</v>
      </c>
      <c r="N160" s="193" t="s">
        <v>44</v>
      </c>
      <c r="O160" s="68"/>
      <c r="P160" s="194">
        <f t="shared" si="21"/>
        <v>0</v>
      </c>
      <c r="Q160" s="194">
        <v>0</v>
      </c>
      <c r="R160" s="194">
        <f t="shared" si="22"/>
        <v>0</v>
      </c>
      <c r="S160" s="194">
        <v>0</v>
      </c>
      <c r="T160" s="195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146</v>
      </c>
      <c r="AT160" s="196" t="s">
        <v>142</v>
      </c>
      <c r="AU160" s="196" t="s">
        <v>86</v>
      </c>
      <c r="AY160" s="14" t="s">
        <v>139</v>
      </c>
      <c r="BE160" s="197">
        <f t="shared" si="24"/>
        <v>0</v>
      </c>
      <c r="BF160" s="197">
        <f t="shared" si="25"/>
        <v>0</v>
      </c>
      <c r="BG160" s="197">
        <f t="shared" si="26"/>
        <v>0</v>
      </c>
      <c r="BH160" s="197">
        <f t="shared" si="27"/>
        <v>0</v>
      </c>
      <c r="BI160" s="197">
        <f t="shared" si="28"/>
        <v>0</v>
      </c>
      <c r="BJ160" s="14" t="s">
        <v>147</v>
      </c>
      <c r="BK160" s="197">
        <f t="shared" si="29"/>
        <v>0</v>
      </c>
      <c r="BL160" s="14" t="s">
        <v>146</v>
      </c>
      <c r="BM160" s="196" t="s">
        <v>281</v>
      </c>
    </row>
    <row r="161" spans="1:65" s="2" customFormat="1" ht="24.15" customHeight="1">
      <c r="A161" s="31"/>
      <c r="B161" s="32"/>
      <c r="C161" s="184" t="s">
        <v>78</v>
      </c>
      <c r="D161" s="184" t="s">
        <v>142</v>
      </c>
      <c r="E161" s="185" t="s">
        <v>830</v>
      </c>
      <c r="F161" s="186" t="s">
        <v>831</v>
      </c>
      <c r="G161" s="187" t="s">
        <v>776</v>
      </c>
      <c r="H161" s="188">
        <v>12</v>
      </c>
      <c r="I161" s="189"/>
      <c r="J161" s="190">
        <f t="shared" si="20"/>
        <v>0</v>
      </c>
      <c r="K161" s="191"/>
      <c r="L161" s="36"/>
      <c r="M161" s="192" t="s">
        <v>1</v>
      </c>
      <c r="N161" s="193" t="s">
        <v>44</v>
      </c>
      <c r="O161" s="68"/>
      <c r="P161" s="194">
        <f t="shared" si="21"/>
        <v>0</v>
      </c>
      <c r="Q161" s="194">
        <v>0</v>
      </c>
      <c r="R161" s="194">
        <f t="shared" si="22"/>
        <v>0</v>
      </c>
      <c r="S161" s="194">
        <v>0</v>
      </c>
      <c r="T161" s="195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146</v>
      </c>
      <c r="AT161" s="196" t="s">
        <v>142</v>
      </c>
      <c r="AU161" s="196" t="s">
        <v>86</v>
      </c>
      <c r="AY161" s="14" t="s">
        <v>139</v>
      </c>
      <c r="BE161" s="197">
        <f t="shared" si="24"/>
        <v>0</v>
      </c>
      <c r="BF161" s="197">
        <f t="shared" si="25"/>
        <v>0</v>
      </c>
      <c r="BG161" s="197">
        <f t="shared" si="26"/>
        <v>0</v>
      </c>
      <c r="BH161" s="197">
        <f t="shared" si="27"/>
        <v>0</v>
      </c>
      <c r="BI161" s="197">
        <f t="shared" si="28"/>
        <v>0</v>
      </c>
      <c r="BJ161" s="14" t="s">
        <v>147</v>
      </c>
      <c r="BK161" s="197">
        <f t="shared" si="29"/>
        <v>0</v>
      </c>
      <c r="BL161" s="14" t="s">
        <v>146</v>
      </c>
      <c r="BM161" s="196" t="s">
        <v>285</v>
      </c>
    </row>
    <row r="162" spans="1:65" s="2" customFormat="1" ht="24.15" customHeight="1">
      <c r="A162" s="31"/>
      <c r="B162" s="32"/>
      <c r="C162" s="184" t="s">
        <v>78</v>
      </c>
      <c r="D162" s="184" t="s">
        <v>142</v>
      </c>
      <c r="E162" s="185" t="s">
        <v>832</v>
      </c>
      <c r="F162" s="186" t="s">
        <v>833</v>
      </c>
      <c r="G162" s="187" t="s">
        <v>821</v>
      </c>
      <c r="H162" s="188">
        <v>12</v>
      </c>
      <c r="I162" s="189"/>
      <c r="J162" s="190">
        <f t="shared" si="20"/>
        <v>0</v>
      </c>
      <c r="K162" s="191"/>
      <c r="L162" s="36"/>
      <c r="M162" s="192" t="s">
        <v>1</v>
      </c>
      <c r="N162" s="193" t="s">
        <v>44</v>
      </c>
      <c r="O162" s="68"/>
      <c r="P162" s="194">
        <f t="shared" si="21"/>
        <v>0</v>
      </c>
      <c r="Q162" s="194">
        <v>0</v>
      </c>
      <c r="R162" s="194">
        <f t="shared" si="22"/>
        <v>0</v>
      </c>
      <c r="S162" s="194">
        <v>0</v>
      </c>
      <c r="T162" s="195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146</v>
      </c>
      <c r="AT162" s="196" t="s">
        <v>142</v>
      </c>
      <c r="AU162" s="196" t="s">
        <v>86</v>
      </c>
      <c r="AY162" s="14" t="s">
        <v>139</v>
      </c>
      <c r="BE162" s="197">
        <f t="shared" si="24"/>
        <v>0</v>
      </c>
      <c r="BF162" s="197">
        <f t="shared" si="25"/>
        <v>0</v>
      </c>
      <c r="BG162" s="197">
        <f t="shared" si="26"/>
        <v>0</v>
      </c>
      <c r="BH162" s="197">
        <f t="shared" si="27"/>
        <v>0</v>
      </c>
      <c r="BI162" s="197">
        <f t="shared" si="28"/>
        <v>0</v>
      </c>
      <c r="BJ162" s="14" t="s">
        <v>147</v>
      </c>
      <c r="BK162" s="197">
        <f t="shared" si="29"/>
        <v>0</v>
      </c>
      <c r="BL162" s="14" t="s">
        <v>146</v>
      </c>
      <c r="BM162" s="196" t="s">
        <v>290</v>
      </c>
    </row>
    <row r="163" spans="1:65" s="2" customFormat="1" ht="24.15" customHeight="1">
      <c r="A163" s="31"/>
      <c r="B163" s="32"/>
      <c r="C163" s="184" t="s">
        <v>78</v>
      </c>
      <c r="D163" s="184" t="s">
        <v>142</v>
      </c>
      <c r="E163" s="185" t="s">
        <v>834</v>
      </c>
      <c r="F163" s="186" t="s">
        <v>835</v>
      </c>
      <c r="G163" s="187" t="s">
        <v>776</v>
      </c>
      <c r="H163" s="188">
        <v>12</v>
      </c>
      <c r="I163" s="189"/>
      <c r="J163" s="190">
        <f t="shared" si="20"/>
        <v>0</v>
      </c>
      <c r="K163" s="191"/>
      <c r="L163" s="36"/>
      <c r="M163" s="192" t="s">
        <v>1</v>
      </c>
      <c r="N163" s="193" t="s">
        <v>44</v>
      </c>
      <c r="O163" s="68"/>
      <c r="P163" s="194">
        <f t="shared" si="21"/>
        <v>0</v>
      </c>
      <c r="Q163" s="194">
        <v>0</v>
      </c>
      <c r="R163" s="194">
        <f t="shared" si="22"/>
        <v>0</v>
      </c>
      <c r="S163" s="194">
        <v>0</v>
      </c>
      <c r="T163" s="195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6" t="s">
        <v>146</v>
      </c>
      <c r="AT163" s="196" t="s">
        <v>142</v>
      </c>
      <c r="AU163" s="196" t="s">
        <v>86</v>
      </c>
      <c r="AY163" s="14" t="s">
        <v>139</v>
      </c>
      <c r="BE163" s="197">
        <f t="shared" si="24"/>
        <v>0</v>
      </c>
      <c r="BF163" s="197">
        <f t="shared" si="25"/>
        <v>0</v>
      </c>
      <c r="BG163" s="197">
        <f t="shared" si="26"/>
        <v>0</v>
      </c>
      <c r="BH163" s="197">
        <f t="shared" si="27"/>
        <v>0</v>
      </c>
      <c r="BI163" s="197">
        <f t="shared" si="28"/>
        <v>0</v>
      </c>
      <c r="BJ163" s="14" t="s">
        <v>147</v>
      </c>
      <c r="BK163" s="197">
        <f t="shared" si="29"/>
        <v>0</v>
      </c>
      <c r="BL163" s="14" t="s">
        <v>146</v>
      </c>
      <c r="BM163" s="196" t="s">
        <v>298</v>
      </c>
    </row>
    <row r="164" spans="1:65" s="2" customFormat="1" ht="16.5" customHeight="1">
      <c r="A164" s="31"/>
      <c r="B164" s="32"/>
      <c r="C164" s="184" t="s">
        <v>78</v>
      </c>
      <c r="D164" s="184" t="s">
        <v>142</v>
      </c>
      <c r="E164" s="185" t="s">
        <v>836</v>
      </c>
      <c r="F164" s="186" t="s">
        <v>837</v>
      </c>
      <c r="G164" s="187" t="s">
        <v>821</v>
      </c>
      <c r="H164" s="188">
        <v>12</v>
      </c>
      <c r="I164" s="189"/>
      <c r="J164" s="190">
        <f t="shared" si="20"/>
        <v>0</v>
      </c>
      <c r="K164" s="191"/>
      <c r="L164" s="36"/>
      <c r="M164" s="192" t="s">
        <v>1</v>
      </c>
      <c r="N164" s="193" t="s">
        <v>44</v>
      </c>
      <c r="O164" s="68"/>
      <c r="P164" s="194">
        <f t="shared" si="21"/>
        <v>0</v>
      </c>
      <c r="Q164" s="194">
        <v>0</v>
      </c>
      <c r="R164" s="194">
        <f t="shared" si="22"/>
        <v>0</v>
      </c>
      <c r="S164" s="194">
        <v>0</v>
      </c>
      <c r="T164" s="195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146</v>
      </c>
      <c r="AT164" s="196" t="s">
        <v>142</v>
      </c>
      <c r="AU164" s="196" t="s">
        <v>86</v>
      </c>
      <c r="AY164" s="14" t="s">
        <v>139</v>
      </c>
      <c r="BE164" s="197">
        <f t="shared" si="24"/>
        <v>0</v>
      </c>
      <c r="BF164" s="197">
        <f t="shared" si="25"/>
        <v>0</v>
      </c>
      <c r="BG164" s="197">
        <f t="shared" si="26"/>
        <v>0</v>
      </c>
      <c r="BH164" s="197">
        <f t="shared" si="27"/>
        <v>0</v>
      </c>
      <c r="BI164" s="197">
        <f t="shared" si="28"/>
        <v>0</v>
      </c>
      <c r="BJ164" s="14" t="s">
        <v>147</v>
      </c>
      <c r="BK164" s="197">
        <f t="shared" si="29"/>
        <v>0</v>
      </c>
      <c r="BL164" s="14" t="s">
        <v>146</v>
      </c>
      <c r="BM164" s="196" t="s">
        <v>301</v>
      </c>
    </row>
    <row r="165" spans="1:65" s="2" customFormat="1" ht="21.75" customHeight="1">
      <c r="A165" s="31"/>
      <c r="B165" s="32"/>
      <c r="C165" s="184" t="s">
        <v>78</v>
      </c>
      <c r="D165" s="184" t="s">
        <v>142</v>
      </c>
      <c r="E165" s="185" t="s">
        <v>838</v>
      </c>
      <c r="F165" s="186" t="s">
        <v>839</v>
      </c>
      <c r="G165" s="187" t="s">
        <v>776</v>
      </c>
      <c r="H165" s="188">
        <v>12</v>
      </c>
      <c r="I165" s="189"/>
      <c r="J165" s="190">
        <f t="shared" si="20"/>
        <v>0</v>
      </c>
      <c r="K165" s="191"/>
      <c r="L165" s="36"/>
      <c r="M165" s="192" t="s">
        <v>1</v>
      </c>
      <c r="N165" s="193" t="s">
        <v>44</v>
      </c>
      <c r="O165" s="68"/>
      <c r="P165" s="194">
        <f t="shared" si="21"/>
        <v>0</v>
      </c>
      <c r="Q165" s="194">
        <v>0</v>
      </c>
      <c r="R165" s="194">
        <f t="shared" si="22"/>
        <v>0</v>
      </c>
      <c r="S165" s="194">
        <v>0</v>
      </c>
      <c r="T165" s="195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146</v>
      </c>
      <c r="AT165" s="196" t="s">
        <v>142</v>
      </c>
      <c r="AU165" s="196" t="s">
        <v>86</v>
      </c>
      <c r="AY165" s="14" t="s">
        <v>139</v>
      </c>
      <c r="BE165" s="197">
        <f t="shared" si="24"/>
        <v>0</v>
      </c>
      <c r="BF165" s="197">
        <f t="shared" si="25"/>
        <v>0</v>
      </c>
      <c r="BG165" s="197">
        <f t="shared" si="26"/>
        <v>0</v>
      </c>
      <c r="BH165" s="197">
        <f t="shared" si="27"/>
        <v>0</v>
      </c>
      <c r="BI165" s="197">
        <f t="shared" si="28"/>
        <v>0</v>
      </c>
      <c r="BJ165" s="14" t="s">
        <v>147</v>
      </c>
      <c r="BK165" s="197">
        <f t="shared" si="29"/>
        <v>0</v>
      </c>
      <c r="BL165" s="14" t="s">
        <v>146</v>
      </c>
      <c r="BM165" s="196" t="s">
        <v>306</v>
      </c>
    </row>
    <row r="166" spans="1:65" s="2" customFormat="1" ht="16.5" customHeight="1">
      <c r="A166" s="31"/>
      <c r="B166" s="32"/>
      <c r="C166" s="184" t="s">
        <v>78</v>
      </c>
      <c r="D166" s="184" t="s">
        <v>142</v>
      </c>
      <c r="E166" s="185" t="s">
        <v>840</v>
      </c>
      <c r="F166" s="186" t="s">
        <v>841</v>
      </c>
      <c r="G166" s="187" t="s">
        <v>821</v>
      </c>
      <c r="H166" s="188">
        <v>3</v>
      </c>
      <c r="I166" s="189"/>
      <c r="J166" s="190">
        <f t="shared" si="20"/>
        <v>0</v>
      </c>
      <c r="K166" s="191"/>
      <c r="L166" s="36"/>
      <c r="M166" s="192" t="s">
        <v>1</v>
      </c>
      <c r="N166" s="193" t="s">
        <v>44</v>
      </c>
      <c r="O166" s="68"/>
      <c r="P166" s="194">
        <f t="shared" si="21"/>
        <v>0</v>
      </c>
      <c r="Q166" s="194">
        <v>0</v>
      </c>
      <c r="R166" s="194">
        <f t="shared" si="22"/>
        <v>0</v>
      </c>
      <c r="S166" s="194">
        <v>0</v>
      </c>
      <c r="T166" s="195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146</v>
      </c>
      <c r="AT166" s="196" t="s">
        <v>142</v>
      </c>
      <c r="AU166" s="196" t="s">
        <v>86</v>
      </c>
      <c r="AY166" s="14" t="s">
        <v>139</v>
      </c>
      <c r="BE166" s="197">
        <f t="shared" si="24"/>
        <v>0</v>
      </c>
      <c r="BF166" s="197">
        <f t="shared" si="25"/>
        <v>0</v>
      </c>
      <c r="BG166" s="197">
        <f t="shared" si="26"/>
        <v>0</v>
      </c>
      <c r="BH166" s="197">
        <f t="shared" si="27"/>
        <v>0</v>
      </c>
      <c r="BI166" s="197">
        <f t="shared" si="28"/>
        <v>0</v>
      </c>
      <c r="BJ166" s="14" t="s">
        <v>147</v>
      </c>
      <c r="BK166" s="197">
        <f t="shared" si="29"/>
        <v>0</v>
      </c>
      <c r="BL166" s="14" t="s">
        <v>146</v>
      </c>
      <c r="BM166" s="196" t="s">
        <v>458</v>
      </c>
    </row>
    <row r="167" spans="1:65" s="2" customFormat="1" ht="16.5" customHeight="1">
      <c r="A167" s="31"/>
      <c r="B167" s="32"/>
      <c r="C167" s="184" t="s">
        <v>78</v>
      </c>
      <c r="D167" s="184" t="s">
        <v>142</v>
      </c>
      <c r="E167" s="185" t="s">
        <v>842</v>
      </c>
      <c r="F167" s="186" t="s">
        <v>843</v>
      </c>
      <c r="G167" s="187" t="s">
        <v>776</v>
      </c>
      <c r="H167" s="188">
        <v>3</v>
      </c>
      <c r="I167" s="189"/>
      <c r="J167" s="190">
        <f t="shared" si="20"/>
        <v>0</v>
      </c>
      <c r="K167" s="191"/>
      <c r="L167" s="36"/>
      <c r="M167" s="192" t="s">
        <v>1</v>
      </c>
      <c r="N167" s="193" t="s">
        <v>44</v>
      </c>
      <c r="O167" s="68"/>
      <c r="P167" s="194">
        <f t="shared" si="21"/>
        <v>0</v>
      </c>
      <c r="Q167" s="194">
        <v>0</v>
      </c>
      <c r="R167" s="194">
        <f t="shared" si="22"/>
        <v>0</v>
      </c>
      <c r="S167" s="194">
        <v>0</v>
      </c>
      <c r="T167" s="195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146</v>
      </c>
      <c r="AT167" s="196" t="s">
        <v>142</v>
      </c>
      <c r="AU167" s="196" t="s">
        <v>86</v>
      </c>
      <c r="AY167" s="14" t="s">
        <v>139</v>
      </c>
      <c r="BE167" s="197">
        <f t="shared" si="24"/>
        <v>0</v>
      </c>
      <c r="BF167" s="197">
        <f t="shared" si="25"/>
        <v>0</v>
      </c>
      <c r="BG167" s="197">
        <f t="shared" si="26"/>
        <v>0</v>
      </c>
      <c r="BH167" s="197">
        <f t="shared" si="27"/>
        <v>0</v>
      </c>
      <c r="BI167" s="197">
        <f t="shared" si="28"/>
        <v>0</v>
      </c>
      <c r="BJ167" s="14" t="s">
        <v>147</v>
      </c>
      <c r="BK167" s="197">
        <f t="shared" si="29"/>
        <v>0</v>
      </c>
      <c r="BL167" s="14" t="s">
        <v>146</v>
      </c>
      <c r="BM167" s="196" t="s">
        <v>466</v>
      </c>
    </row>
    <row r="168" spans="1:65" s="2" customFormat="1" ht="24.15" customHeight="1">
      <c r="A168" s="31"/>
      <c r="B168" s="32"/>
      <c r="C168" s="184" t="s">
        <v>78</v>
      </c>
      <c r="D168" s="184" t="s">
        <v>142</v>
      </c>
      <c r="E168" s="185" t="s">
        <v>844</v>
      </c>
      <c r="F168" s="186" t="s">
        <v>845</v>
      </c>
      <c r="G168" s="187" t="s">
        <v>776</v>
      </c>
      <c r="H168" s="188">
        <v>5</v>
      </c>
      <c r="I168" s="189"/>
      <c r="J168" s="190">
        <f t="shared" si="20"/>
        <v>0</v>
      </c>
      <c r="K168" s="191"/>
      <c r="L168" s="36"/>
      <c r="M168" s="192" t="s">
        <v>1</v>
      </c>
      <c r="N168" s="193" t="s">
        <v>44</v>
      </c>
      <c r="O168" s="68"/>
      <c r="P168" s="194">
        <f t="shared" si="21"/>
        <v>0</v>
      </c>
      <c r="Q168" s="194">
        <v>0</v>
      </c>
      <c r="R168" s="194">
        <f t="shared" si="22"/>
        <v>0</v>
      </c>
      <c r="S168" s="194">
        <v>0</v>
      </c>
      <c r="T168" s="195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146</v>
      </c>
      <c r="AT168" s="196" t="s">
        <v>142</v>
      </c>
      <c r="AU168" s="196" t="s">
        <v>86</v>
      </c>
      <c r="AY168" s="14" t="s">
        <v>139</v>
      </c>
      <c r="BE168" s="197">
        <f t="shared" si="24"/>
        <v>0</v>
      </c>
      <c r="BF168" s="197">
        <f t="shared" si="25"/>
        <v>0</v>
      </c>
      <c r="BG168" s="197">
        <f t="shared" si="26"/>
        <v>0</v>
      </c>
      <c r="BH168" s="197">
        <f t="shared" si="27"/>
        <v>0</v>
      </c>
      <c r="BI168" s="197">
        <f t="shared" si="28"/>
        <v>0</v>
      </c>
      <c r="BJ168" s="14" t="s">
        <v>147</v>
      </c>
      <c r="BK168" s="197">
        <f t="shared" si="29"/>
        <v>0</v>
      </c>
      <c r="BL168" s="14" t="s">
        <v>146</v>
      </c>
      <c r="BM168" s="196" t="s">
        <v>311</v>
      </c>
    </row>
    <row r="169" spans="1:65" s="2" customFormat="1" ht="24.15" customHeight="1">
      <c r="A169" s="31"/>
      <c r="B169" s="32"/>
      <c r="C169" s="184" t="s">
        <v>78</v>
      </c>
      <c r="D169" s="184" t="s">
        <v>142</v>
      </c>
      <c r="E169" s="185" t="s">
        <v>846</v>
      </c>
      <c r="F169" s="186" t="s">
        <v>847</v>
      </c>
      <c r="G169" s="187" t="s">
        <v>776</v>
      </c>
      <c r="H169" s="188">
        <v>1</v>
      </c>
      <c r="I169" s="189"/>
      <c r="J169" s="190">
        <f t="shared" si="20"/>
        <v>0</v>
      </c>
      <c r="K169" s="191"/>
      <c r="L169" s="36"/>
      <c r="M169" s="192" t="s">
        <v>1</v>
      </c>
      <c r="N169" s="193" t="s">
        <v>44</v>
      </c>
      <c r="O169" s="68"/>
      <c r="P169" s="194">
        <f t="shared" si="21"/>
        <v>0</v>
      </c>
      <c r="Q169" s="194">
        <v>0</v>
      </c>
      <c r="R169" s="194">
        <f t="shared" si="22"/>
        <v>0</v>
      </c>
      <c r="S169" s="194">
        <v>0</v>
      </c>
      <c r="T169" s="195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146</v>
      </c>
      <c r="AT169" s="196" t="s">
        <v>142</v>
      </c>
      <c r="AU169" s="196" t="s">
        <v>86</v>
      </c>
      <c r="AY169" s="14" t="s">
        <v>139</v>
      </c>
      <c r="BE169" s="197">
        <f t="shared" si="24"/>
        <v>0</v>
      </c>
      <c r="BF169" s="197">
        <f t="shared" si="25"/>
        <v>0</v>
      </c>
      <c r="BG169" s="197">
        <f t="shared" si="26"/>
        <v>0</v>
      </c>
      <c r="BH169" s="197">
        <f t="shared" si="27"/>
        <v>0</v>
      </c>
      <c r="BI169" s="197">
        <f t="shared" si="28"/>
        <v>0</v>
      </c>
      <c r="BJ169" s="14" t="s">
        <v>147</v>
      </c>
      <c r="BK169" s="197">
        <f t="shared" si="29"/>
        <v>0</v>
      </c>
      <c r="BL169" s="14" t="s">
        <v>146</v>
      </c>
      <c r="BM169" s="196" t="s">
        <v>315</v>
      </c>
    </row>
    <row r="170" spans="1:65" s="2" customFormat="1" ht="24.15" customHeight="1">
      <c r="A170" s="31"/>
      <c r="B170" s="32"/>
      <c r="C170" s="184" t="s">
        <v>78</v>
      </c>
      <c r="D170" s="184" t="s">
        <v>142</v>
      </c>
      <c r="E170" s="185" t="s">
        <v>848</v>
      </c>
      <c r="F170" s="186" t="s">
        <v>849</v>
      </c>
      <c r="G170" s="187" t="s">
        <v>776</v>
      </c>
      <c r="H170" s="188">
        <v>5</v>
      </c>
      <c r="I170" s="189"/>
      <c r="J170" s="190">
        <f t="shared" si="20"/>
        <v>0</v>
      </c>
      <c r="K170" s="191"/>
      <c r="L170" s="36"/>
      <c r="M170" s="192" t="s">
        <v>1</v>
      </c>
      <c r="N170" s="193" t="s">
        <v>44</v>
      </c>
      <c r="O170" s="68"/>
      <c r="P170" s="194">
        <f t="shared" si="21"/>
        <v>0</v>
      </c>
      <c r="Q170" s="194">
        <v>0</v>
      </c>
      <c r="R170" s="194">
        <f t="shared" si="22"/>
        <v>0</v>
      </c>
      <c r="S170" s="194">
        <v>0</v>
      </c>
      <c r="T170" s="195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146</v>
      </c>
      <c r="AT170" s="196" t="s">
        <v>142</v>
      </c>
      <c r="AU170" s="196" t="s">
        <v>86</v>
      </c>
      <c r="AY170" s="14" t="s">
        <v>139</v>
      </c>
      <c r="BE170" s="197">
        <f t="shared" si="24"/>
        <v>0</v>
      </c>
      <c r="BF170" s="197">
        <f t="shared" si="25"/>
        <v>0</v>
      </c>
      <c r="BG170" s="197">
        <f t="shared" si="26"/>
        <v>0</v>
      </c>
      <c r="BH170" s="197">
        <f t="shared" si="27"/>
        <v>0</v>
      </c>
      <c r="BI170" s="197">
        <f t="shared" si="28"/>
        <v>0</v>
      </c>
      <c r="BJ170" s="14" t="s">
        <v>147</v>
      </c>
      <c r="BK170" s="197">
        <f t="shared" si="29"/>
        <v>0</v>
      </c>
      <c r="BL170" s="14" t="s">
        <v>146</v>
      </c>
      <c r="BM170" s="196" t="s">
        <v>318</v>
      </c>
    </row>
    <row r="171" spans="1:65" s="2" customFormat="1" ht="16.5" customHeight="1">
      <c r="A171" s="31"/>
      <c r="B171" s="32"/>
      <c r="C171" s="184" t="s">
        <v>78</v>
      </c>
      <c r="D171" s="184" t="s">
        <v>142</v>
      </c>
      <c r="E171" s="185" t="s">
        <v>850</v>
      </c>
      <c r="F171" s="186" t="s">
        <v>851</v>
      </c>
      <c r="G171" s="187" t="s">
        <v>776</v>
      </c>
      <c r="H171" s="188">
        <v>1</v>
      </c>
      <c r="I171" s="189"/>
      <c r="J171" s="190">
        <f t="shared" si="20"/>
        <v>0</v>
      </c>
      <c r="K171" s="191"/>
      <c r="L171" s="36"/>
      <c r="M171" s="192" t="s">
        <v>1</v>
      </c>
      <c r="N171" s="193" t="s">
        <v>44</v>
      </c>
      <c r="O171" s="68"/>
      <c r="P171" s="194">
        <f t="shared" si="21"/>
        <v>0</v>
      </c>
      <c r="Q171" s="194">
        <v>0</v>
      </c>
      <c r="R171" s="194">
        <f t="shared" si="22"/>
        <v>0</v>
      </c>
      <c r="S171" s="194">
        <v>0</v>
      </c>
      <c r="T171" s="195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146</v>
      </c>
      <c r="AT171" s="196" t="s">
        <v>142</v>
      </c>
      <c r="AU171" s="196" t="s">
        <v>86</v>
      </c>
      <c r="AY171" s="14" t="s">
        <v>139</v>
      </c>
      <c r="BE171" s="197">
        <f t="shared" si="24"/>
        <v>0</v>
      </c>
      <c r="BF171" s="197">
        <f t="shared" si="25"/>
        <v>0</v>
      </c>
      <c r="BG171" s="197">
        <f t="shared" si="26"/>
        <v>0</v>
      </c>
      <c r="BH171" s="197">
        <f t="shared" si="27"/>
        <v>0</v>
      </c>
      <c r="BI171" s="197">
        <f t="shared" si="28"/>
        <v>0</v>
      </c>
      <c r="BJ171" s="14" t="s">
        <v>147</v>
      </c>
      <c r="BK171" s="197">
        <f t="shared" si="29"/>
        <v>0</v>
      </c>
      <c r="BL171" s="14" t="s">
        <v>146</v>
      </c>
      <c r="BM171" s="196" t="s">
        <v>322</v>
      </c>
    </row>
    <row r="172" spans="2:63" s="12" customFormat="1" ht="25.95" customHeight="1">
      <c r="B172" s="168"/>
      <c r="C172" s="169"/>
      <c r="D172" s="170" t="s">
        <v>77</v>
      </c>
      <c r="E172" s="171" t="s">
        <v>852</v>
      </c>
      <c r="F172" s="171" t="s">
        <v>1</v>
      </c>
      <c r="G172" s="169"/>
      <c r="H172" s="169"/>
      <c r="I172" s="172"/>
      <c r="J172" s="173">
        <f>BK172</f>
        <v>0</v>
      </c>
      <c r="K172" s="169"/>
      <c r="L172" s="174"/>
      <c r="M172" s="215"/>
      <c r="N172" s="216"/>
      <c r="O172" s="216"/>
      <c r="P172" s="217">
        <v>0</v>
      </c>
      <c r="Q172" s="216"/>
      <c r="R172" s="217">
        <v>0</v>
      </c>
      <c r="S172" s="216"/>
      <c r="T172" s="218">
        <v>0</v>
      </c>
      <c r="AR172" s="179" t="s">
        <v>86</v>
      </c>
      <c r="AT172" s="180" t="s">
        <v>77</v>
      </c>
      <c r="AU172" s="180" t="s">
        <v>78</v>
      </c>
      <c r="AY172" s="179" t="s">
        <v>139</v>
      </c>
      <c r="BK172" s="181">
        <v>0</v>
      </c>
    </row>
    <row r="173" spans="1:31" s="2" customFormat="1" ht="6.9" customHeight="1">
      <c r="A173" s="31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36"/>
      <c r="M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</sheetData>
  <sheetProtection algorithmName="SHA-512" hashValue="2pm0SM4qjh8bChPB5d1gezJcXpU5rGIlUZbgFqCOL0Zli63+HoiDrN8OfiSPwl1BdsrXcE2URKE21Dmbywdkaw==" saltValue="78rVXLy08XiAJNu0sF+xwWD3QBqelszPRLBjeqyQisbl7Xr1kbKYza2pj8Mfb/7EZGCtHVZywuGDZHuNVWH0yw==" spinCount="100000" sheet="1" objects="1" scenarios="1" formatColumns="0" formatRows="0" autoFilter="0"/>
  <autoFilter ref="C119:K17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14" t="s">
        <v>99</v>
      </c>
    </row>
    <row r="3" spans="2:46" s="1" customFormat="1" ht="6.9" customHeight="1" hidden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86</v>
      </c>
    </row>
    <row r="4" spans="2:46" s="1" customFormat="1" ht="24.9" customHeight="1" hidden="1">
      <c r="B4" s="17"/>
      <c r="D4" s="107" t="s">
        <v>100</v>
      </c>
      <c r="L4" s="17"/>
      <c r="M4" s="108" t="s">
        <v>10</v>
      </c>
      <c r="AT4" s="14" t="s">
        <v>4</v>
      </c>
    </row>
    <row r="5" spans="2:12" s="1" customFormat="1" ht="6.9" customHeight="1" hidden="1">
      <c r="B5" s="17"/>
      <c r="L5" s="17"/>
    </row>
    <row r="6" spans="2:12" s="1" customFormat="1" ht="12" customHeight="1" hidden="1">
      <c r="B6" s="17"/>
      <c r="D6" s="109" t="s">
        <v>16</v>
      </c>
      <c r="L6" s="17"/>
    </row>
    <row r="7" spans="2:12" s="1" customFormat="1" ht="16.5" customHeight="1" hidden="1">
      <c r="B7" s="17"/>
      <c r="E7" s="260" t="str">
        <f>'Rekapitulace stavby'!K6</f>
        <v>Rekonstrukce objektu Bezdružická 283 - SŠŹ a ZŠ Planá</v>
      </c>
      <c r="F7" s="261"/>
      <c r="G7" s="261"/>
      <c r="H7" s="261"/>
      <c r="L7" s="17"/>
    </row>
    <row r="8" spans="1:31" s="2" customFormat="1" ht="12" customHeight="1" hidden="1">
      <c r="A8" s="31"/>
      <c r="B8" s="36"/>
      <c r="C8" s="31"/>
      <c r="D8" s="109" t="s">
        <v>101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62" t="s">
        <v>853</v>
      </c>
      <c r="F9" s="263"/>
      <c r="G9" s="263"/>
      <c r="H9" s="26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9. 6. 2022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 hidden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26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0" t="s">
        <v>27</v>
      </c>
      <c r="F15" s="31"/>
      <c r="G15" s="31"/>
      <c r="H15" s="31"/>
      <c r="I15" s="109" t="s">
        <v>28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 hidden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09" t="s">
        <v>29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64" t="str">
        <f>'Rekapitulace stavby'!E14</f>
        <v>Vyplň údaj</v>
      </c>
      <c r="F18" s="265"/>
      <c r="G18" s="265"/>
      <c r="H18" s="265"/>
      <c r="I18" s="109" t="s">
        <v>28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 hidden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09" t="s">
        <v>31</v>
      </c>
      <c r="E20" s="31"/>
      <c r="F20" s="31"/>
      <c r="G20" s="31"/>
      <c r="H20" s="31"/>
      <c r="I20" s="109" t="s">
        <v>25</v>
      </c>
      <c r="J20" s="110" t="s">
        <v>32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0" t="s">
        <v>33</v>
      </c>
      <c r="F21" s="31"/>
      <c r="G21" s="31"/>
      <c r="H21" s="31"/>
      <c r="I21" s="109" t="s">
        <v>28</v>
      </c>
      <c r="J21" s="110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 hidden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09" t="s">
        <v>35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28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 hidden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09" t="s">
        <v>37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 hidden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 hidden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16" t="s">
        <v>38</v>
      </c>
      <c r="E30" s="31"/>
      <c r="F30" s="31"/>
      <c r="G30" s="31"/>
      <c r="H30" s="31"/>
      <c r="I30" s="31"/>
      <c r="J30" s="117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 hidden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31"/>
      <c r="F32" s="118" t="s">
        <v>40</v>
      </c>
      <c r="G32" s="31"/>
      <c r="H32" s="31"/>
      <c r="I32" s="118" t="s">
        <v>39</v>
      </c>
      <c r="J32" s="118" t="s">
        <v>41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119" t="s">
        <v>42</v>
      </c>
      <c r="E33" s="109" t="s">
        <v>43</v>
      </c>
      <c r="F33" s="120">
        <f>ROUND((SUM(BE119:BE127)),2)</f>
        <v>0</v>
      </c>
      <c r="G33" s="31"/>
      <c r="H33" s="31"/>
      <c r="I33" s="121">
        <v>0.21</v>
      </c>
      <c r="J33" s="120">
        <f>ROUND(((SUM(BE119:BE127))*I33),2)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9" t="s">
        <v>44</v>
      </c>
      <c r="F34" s="120">
        <f>ROUND((SUM(BF119:BF127)),2)</f>
        <v>0</v>
      </c>
      <c r="G34" s="31"/>
      <c r="H34" s="31"/>
      <c r="I34" s="121">
        <v>0.15</v>
      </c>
      <c r="J34" s="120">
        <f>ROUND(((SUM(BF119:BF127))*I34),2)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45</v>
      </c>
      <c r="F35" s="120">
        <f>ROUND((SUM(BG119:BG127)),2)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46</v>
      </c>
      <c r="F36" s="120">
        <f>ROUND((SUM(BH119:BH127)),2)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47</v>
      </c>
      <c r="F37" s="120">
        <f>ROUND((SUM(BI119:BI127)),2)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 hidden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48"/>
      <c r="D50" s="129" t="s">
        <v>51</v>
      </c>
      <c r="E50" s="130"/>
      <c r="F50" s="130"/>
      <c r="G50" s="129" t="s">
        <v>52</v>
      </c>
      <c r="H50" s="130"/>
      <c r="I50" s="130"/>
      <c r="J50" s="130"/>
      <c r="K50" s="130"/>
      <c r="L50" s="48"/>
    </row>
    <row r="51" spans="2:12" ht="10.2" hidden="1">
      <c r="B51" s="17"/>
      <c r="L51" s="17"/>
    </row>
    <row r="52" spans="2:12" ht="10.2" hidden="1">
      <c r="B52" s="17"/>
      <c r="L52" s="17"/>
    </row>
    <row r="53" spans="2:12" ht="10.2" hidden="1">
      <c r="B53" s="17"/>
      <c r="L53" s="17"/>
    </row>
    <row r="54" spans="2:12" ht="10.2" hidden="1">
      <c r="B54" s="17"/>
      <c r="L54" s="17"/>
    </row>
    <row r="55" spans="2:12" ht="10.2" hidden="1">
      <c r="B55" s="17"/>
      <c r="L55" s="17"/>
    </row>
    <row r="56" spans="2:12" ht="10.2" hidden="1">
      <c r="B56" s="17"/>
      <c r="L56" s="17"/>
    </row>
    <row r="57" spans="2:12" ht="10.2" hidden="1">
      <c r="B57" s="17"/>
      <c r="L57" s="17"/>
    </row>
    <row r="58" spans="2:12" ht="10.2" hidden="1">
      <c r="B58" s="17"/>
      <c r="L58" s="17"/>
    </row>
    <row r="59" spans="2:12" ht="10.2" hidden="1">
      <c r="B59" s="17"/>
      <c r="L59" s="17"/>
    </row>
    <row r="60" spans="2:12" ht="10.2" hidden="1">
      <c r="B60" s="17"/>
      <c r="L60" s="17"/>
    </row>
    <row r="61" spans="1:31" s="2" customFormat="1" ht="13.2" hidden="1">
      <c r="A61" s="31"/>
      <c r="B61" s="36"/>
      <c r="C61" s="31"/>
      <c r="D61" s="131" t="s">
        <v>53</v>
      </c>
      <c r="E61" s="132"/>
      <c r="F61" s="133" t="s">
        <v>54</v>
      </c>
      <c r="G61" s="131" t="s">
        <v>53</v>
      </c>
      <c r="H61" s="132"/>
      <c r="I61" s="132"/>
      <c r="J61" s="134" t="s">
        <v>54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 hidden="1">
      <c r="B62" s="17"/>
      <c r="L62" s="17"/>
    </row>
    <row r="63" spans="2:12" ht="10.2" hidden="1">
      <c r="B63" s="17"/>
      <c r="L63" s="17"/>
    </row>
    <row r="64" spans="2:12" ht="10.2" hidden="1">
      <c r="B64" s="17"/>
      <c r="L64" s="17"/>
    </row>
    <row r="65" spans="1:31" s="2" customFormat="1" ht="13.2" hidden="1">
      <c r="A65" s="31"/>
      <c r="B65" s="36"/>
      <c r="C65" s="31"/>
      <c r="D65" s="129" t="s">
        <v>55</v>
      </c>
      <c r="E65" s="135"/>
      <c r="F65" s="135"/>
      <c r="G65" s="129" t="s">
        <v>56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 hidden="1">
      <c r="B66" s="17"/>
      <c r="L66" s="17"/>
    </row>
    <row r="67" spans="2:12" ht="10.2" hidden="1">
      <c r="B67" s="17"/>
      <c r="L67" s="17"/>
    </row>
    <row r="68" spans="2:12" ht="10.2" hidden="1">
      <c r="B68" s="17"/>
      <c r="L68" s="17"/>
    </row>
    <row r="69" spans="2:12" ht="10.2" hidden="1">
      <c r="B69" s="17"/>
      <c r="L69" s="17"/>
    </row>
    <row r="70" spans="2:12" ht="10.2" hidden="1">
      <c r="B70" s="17"/>
      <c r="L70" s="17"/>
    </row>
    <row r="71" spans="2:12" ht="10.2" hidden="1">
      <c r="B71" s="17"/>
      <c r="L71" s="17"/>
    </row>
    <row r="72" spans="2:12" ht="10.2" hidden="1">
      <c r="B72" s="17"/>
      <c r="L72" s="17"/>
    </row>
    <row r="73" spans="2:12" ht="10.2" hidden="1">
      <c r="B73" s="17"/>
      <c r="L73" s="17"/>
    </row>
    <row r="74" spans="2:12" ht="10.2" hidden="1">
      <c r="B74" s="17"/>
      <c r="L74" s="17"/>
    </row>
    <row r="75" spans="2:12" ht="10.2" hidden="1">
      <c r="B75" s="17"/>
      <c r="L75" s="17"/>
    </row>
    <row r="76" spans="1:31" s="2" customFormat="1" ht="13.2" hidden="1">
      <c r="A76" s="31"/>
      <c r="B76" s="36"/>
      <c r="C76" s="31"/>
      <c r="D76" s="131" t="s">
        <v>53</v>
      </c>
      <c r="E76" s="132"/>
      <c r="F76" s="133" t="s">
        <v>54</v>
      </c>
      <c r="G76" s="131" t="s">
        <v>53</v>
      </c>
      <c r="H76" s="132"/>
      <c r="I76" s="132"/>
      <c r="J76" s="134" t="s">
        <v>54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.2" hidden="1"/>
    <row r="79" ht="10.2" hidden="1"/>
    <row r="80" ht="10.2" hidden="1"/>
    <row r="81" spans="1:31" s="2" customFormat="1" ht="6.9" customHeight="1" hidden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 hidden="1">
      <c r="A82" s="31"/>
      <c r="B82" s="32"/>
      <c r="C82" s="20" t="s">
        <v>103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67" t="str">
        <f>E7</f>
        <v>Rekonstrukce objektu Bezdružická 283 - SŠŹ a ZŠ Planá</v>
      </c>
      <c r="F85" s="268"/>
      <c r="G85" s="268"/>
      <c r="H85" s="268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101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19" t="str">
        <f>E9</f>
        <v>05 - VRN</v>
      </c>
      <c r="F87" s="269"/>
      <c r="G87" s="269"/>
      <c r="H87" s="269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Planá</v>
      </c>
      <c r="G89" s="33"/>
      <c r="H89" s="33"/>
      <c r="I89" s="26" t="s">
        <v>22</v>
      </c>
      <c r="J89" s="63" t="str">
        <f>IF(J12="","",J12)</f>
        <v>9. 6. 2022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 hidden="1">
      <c r="A91" s="31"/>
      <c r="B91" s="32"/>
      <c r="C91" s="26" t="s">
        <v>24</v>
      </c>
      <c r="D91" s="33"/>
      <c r="E91" s="33"/>
      <c r="F91" s="24" t="str">
        <f>E15</f>
        <v xml:space="preserve">Střední škola živnostenská a Základní škola </v>
      </c>
      <c r="G91" s="33"/>
      <c r="H91" s="33"/>
      <c r="I91" s="26" t="s">
        <v>31</v>
      </c>
      <c r="J91" s="29" t="str">
        <f>E21</f>
        <v>SPIRAL spol.s 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 hidden="1">
      <c r="A92" s="31"/>
      <c r="B92" s="32"/>
      <c r="C92" s="26" t="s">
        <v>29</v>
      </c>
      <c r="D92" s="33"/>
      <c r="E92" s="33"/>
      <c r="F92" s="24" t="str">
        <f>IF(E18="","",E18)</f>
        <v>Vyplň údaj</v>
      </c>
      <c r="G92" s="33"/>
      <c r="H92" s="33"/>
      <c r="I92" s="26" t="s">
        <v>35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0" t="s">
        <v>104</v>
      </c>
      <c r="D94" s="141"/>
      <c r="E94" s="141"/>
      <c r="F94" s="141"/>
      <c r="G94" s="141"/>
      <c r="H94" s="141"/>
      <c r="I94" s="141"/>
      <c r="J94" s="142" t="s">
        <v>105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 hidden="1">
      <c r="A96" s="31"/>
      <c r="B96" s="32"/>
      <c r="C96" s="143" t="s">
        <v>106</v>
      </c>
      <c r="D96" s="33"/>
      <c r="E96" s="33"/>
      <c r="F96" s="33"/>
      <c r="G96" s="33"/>
      <c r="H96" s="33"/>
      <c r="I96" s="33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107</v>
      </c>
    </row>
    <row r="97" spans="2:12" s="9" customFormat="1" ht="24.9" customHeight="1" hidden="1">
      <c r="B97" s="144"/>
      <c r="C97" s="145"/>
      <c r="D97" s="146" t="s">
        <v>854</v>
      </c>
      <c r="E97" s="147"/>
      <c r="F97" s="147"/>
      <c r="G97" s="147"/>
      <c r="H97" s="147"/>
      <c r="I97" s="147"/>
      <c r="J97" s="148">
        <f>J120</f>
        <v>0</v>
      </c>
      <c r="K97" s="145"/>
      <c r="L97" s="149"/>
    </row>
    <row r="98" spans="2:12" s="10" customFormat="1" ht="19.95" customHeight="1" hidden="1">
      <c r="B98" s="150"/>
      <c r="C98" s="151"/>
      <c r="D98" s="152" t="s">
        <v>855</v>
      </c>
      <c r="E98" s="153"/>
      <c r="F98" s="153"/>
      <c r="G98" s="153"/>
      <c r="H98" s="153"/>
      <c r="I98" s="153"/>
      <c r="J98" s="154">
        <f>J121</f>
        <v>0</v>
      </c>
      <c r="K98" s="151"/>
      <c r="L98" s="155"/>
    </row>
    <row r="99" spans="2:12" s="10" customFormat="1" ht="19.95" customHeight="1" hidden="1">
      <c r="B99" s="150"/>
      <c r="C99" s="151"/>
      <c r="D99" s="152" t="s">
        <v>856</v>
      </c>
      <c r="E99" s="153"/>
      <c r="F99" s="153"/>
      <c r="G99" s="153"/>
      <c r="H99" s="153"/>
      <c r="I99" s="153"/>
      <c r="J99" s="154">
        <f>J123</f>
        <v>0</v>
      </c>
      <c r="K99" s="151"/>
      <c r="L99" s="155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" customHeight="1" hidden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0.2" hidden="1"/>
    <row r="103" ht="10.2" hidden="1"/>
    <row r="104" ht="10.2" hidden="1"/>
    <row r="105" spans="1:31" s="2" customFormat="1" ht="6.9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" customHeight="1">
      <c r="A106" s="31"/>
      <c r="B106" s="32"/>
      <c r="C106" s="20" t="s">
        <v>124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67" t="str">
        <f>E7</f>
        <v>Rekonstrukce objektu Bezdružická 283 - SŠŹ a ZŠ Planá</v>
      </c>
      <c r="F109" s="268"/>
      <c r="G109" s="268"/>
      <c r="H109" s="268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101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19" t="str">
        <f>E9</f>
        <v>05 - VRN</v>
      </c>
      <c r="F111" s="269"/>
      <c r="G111" s="269"/>
      <c r="H111" s="26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Planá</v>
      </c>
      <c r="G113" s="33"/>
      <c r="H113" s="33"/>
      <c r="I113" s="26" t="s">
        <v>22</v>
      </c>
      <c r="J113" s="63" t="str">
        <f>IF(J12="","",J12)</f>
        <v>9. 6. 2022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15" customHeight="1">
      <c r="A115" s="31"/>
      <c r="B115" s="32"/>
      <c r="C115" s="26" t="s">
        <v>24</v>
      </c>
      <c r="D115" s="33"/>
      <c r="E115" s="33"/>
      <c r="F115" s="24" t="str">
        <f>E15</f>
        <v xml:space="preserve">Střední škola živnostenská a Základní škola </v>
      </c>
      <c r="G115" s="33"/>
      <c r="H115" s="33"/>
      <c r="I115" s="26" t="s">
        <v>31</v>
      </c>
      <c r="J115" s="29" t="str">
        <f>E21</f>
        <v>SPIRAL spol.s r.o.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29</v>
      </c>
      <c r="D116" s="33"/>
      <c r="E116" s="33"/>
      <c r="F116" s="24" t="str">
        <f>IF(E18="","",E18)</f>
        <v>Vyplň údaj</v>
      </c>
      <c r="G116" s="33"/>
      <c r="H116" s="33"/>
      <c r="I116" s="26" t="s">
        <v>35</v>
      </c>
      <c r="J116" s="29" t="str">
        <f>E24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56"/>
      <c r="B118" s="157"/>
      <c r="C118" s="158" t="s">
        <v>125</v>
      </c>
      <c r="D118" s="159" t="s">
        <v>63</v>
      </c>
      <c r="E118" s="159" t="s">
        <v>59</v>
      </c>
      <c r="F118" s="159" t="s">
        <v>60</v>
      </c>
      <c r="G118" s="159" t="s">
        <v>126</v>
      </c>
      <c r="H118" s="159" t="s">
        <v>127</v>
      </c>
      <c r="I118" s="159" t="s">
        <v>128</v>
      </c>
      <c r="J118" s="160" t="s">
        <v>105</v>
      </c>
      <c r="K118" s="161" t="s">
        <v>129</v>
      </c>
      <c r="L118" s="162"/>
      <c r="M118" s="72" t="s">
        <v>1</v>
      </c>
      <c r="N118" s="73" t="s">
        <v>42</v>
      </c>
      <c r="O118" s="73" t="s">
        <v>130</v>
      </c>
      <c r="P118" s="73" t="s">
        <v>131</v>
      </c>
      <c r="Q118" s="73" t="s">
        <v>132</v>
      </c>
      <c r="R118" s="73" t="s">
        <v>133</v>
      </c>
      <c r="S118" s="73" t="s">
        <v>134</v>
      </c>
      <c r="T118" s="74" t="s">
        <v>135</v>
      </c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63" s="2" customFormat="1" ht="22.8" customHeight="1">
      <c r="A119" s="31"/>
      <c r="B119" s="32"/>
      <c r="C119" s="79" t="s">
        <v>136</v>
      </c>
      <c r="D119" s="33"/>
      <c r="E119" s="33"/>
      <c r="F119" s="33"/>
      <c r="G119" s="33"/>
      <c r="H119" s="33"/>
      <c r="I119" s="33"/>
      <c r="J119" s="163">
        <f>BK119</f>
        <v>0</v>
      </c>
      <c r="K119" s="33"/>
      <c r="L119" s="36"/>
      <c r="M119" s="75"/>
      <c r="N119" s="164"/>
      <c r="O119" s="76"/>
      <c r="P119" s="165">
        <f>P120</f>
        <v>0</v>
      </c>
      <c r="Q119" s="76"/>
      <c r="R119" s="165">
        <f>R120</f>
        <v>0</v>
      </c>
      <c r="S119" s="76"/>
      <c r="T119" s="166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77</v>
      </c>
      <c r="AU119" s="14" t="s">
        <v>107</v>
      </c>
      <c r="BK119" s="167">
        <f>BK120</f>
        <v>0</v>
      </c>
    </row>
    <row r="120" spans="2:63" s="12" customFormat="1" ht="25.95" customHeight="1">
      <c r="B120" s="168"/>
      <c r="C120" s="169"/>
      <c r="D120" s="170" t="s">
        <v>77</v>
      </c>
      <c r="E120" s="171" t="s">
        <v>98</v>
      </c>
      <c r="F120" s="171" t="s">
        <v>857</v>
      </c>
      <c r="G120" s="169"/>
      <c r="H120" s="169"/>
      <c r="I120" s="172"/>
      <c r="J120" s="173">
        <f>BK120</f>
        <v>0</v>
      </c>
      <c r="K120" s="169"/>
      <c r="L120" s="174"/>
      <c r="M120" s="175"/>
      <c r="N120" s="176"/>
      <c r="O120" s="176"/>
      <c r="P120" s="177">
        <f>P121+P123</f>
        <v>0</v>
      </c>
      <c r="Q120" s="176"/>
      <c r="R120" s="177">
        <f>R121+R123</f>
        <v>0</v>
      </c>
      <c r="S120" s="176"/>
      <c r="T120" s="178">
        <f>T121+T123</f>
        <v>0</v>
      </c>
      <c r="AR120" s="179" t="s">
        <v>158</v>
      </c>
      <c r="AT120" s="180" t="s">
        <v>77</v>
      </c>
      <c r="AU120" s="180" t="s">
        <v>78</v>
      </c>
      <c r="AY120" s="179" t="s">
        <v>139</v>
      </c>
      <c r="BK120" s="181">
        <f>BK121+BK123</f>
        <v>0</v>
      </c>
    </row>
    <row r="121" spans="2:63" s="12" customFormat="1" ht="22.8" customHeight="1">
      <c r="B121" s="168"/>
      <c r="C121" s="169"/>
      <c r="D121" s="170" t="s">
        <v>77</v>
      </c>
      <c r="E121" s="182" t="s">
        <v>858</v>
      </c>
      <c r="F121" s="182" t="s">
        <v>859</v>
      </c>
      <c r="G121" s="169"/>
      <c r="H121" s="169"/>
      <c r="I121" s="172"/>
      <c r="J121" s="183">
        <f>BK121</f>
        <v>0</v>
      </c>
      <c r="K121" s="169"/>
      <c r="L121" s="174"/>
      <c r="M121" s="175"/>
      <c r="N121" s="176"/>
      <c r="O121" s="176"/>
      <c r="P121" s="177">
        <f>P122</f>
        <v>0</v>
      </c>
      <c r="Q121" s="176"/>
      <c r="R121" s="177">
        <f>R122</f>
        <v>0</v>
      </c>
      <c r="S121" s="176"/>
      <c r="T121" s="178">
        <f>T122</f>
        <v>0</v>
      </c>
      <c r="AR121" s="179" t="s">
        <v>158</v>
      </c>
      <c r="AT121" s="180" t="s">
        <v>77</v>
      </c>
      <c r="AU121" s="180" t="s">
        <v>86</v>
      </c>
      <c r="AY121" s="179" t="s">
        <v>139</v>
      </c>
      <c r="BK121" s="181">
        <f>BK122</f>
        <v>0</v>
      </c>
    </row>
    <row r="122" spans="1:65" s="2" customFormat="1" ht="16.5" customHeight="1">
      <c r="A122" s="31"/>
      <c r="B122" s="32"/>
      <c r="C122" s="184" t="s">
        <v>147</v>
      </c>
      <c r="D122" s="184" t="s">
        <v>142</v>
      </c>
      <c r="E122" s="185" t="s">
        <v>860</v>
      </c>
      <c r="F122" s="186" t="s">
        <v>861</v>
      </c>
      <c r="G122" s="187" t="s">
        <v>862</v>
      </c>
      <c r="H122" s="188">
        <v>1</v>
      </c>
      <c r="I122" s="189"/>
      <c r="J122" s="190">
        <f>ROUND(I122*H122,2)</f>
        <v>0</v>
      </c>
      <c r="K122" s="191"/>
      <c r="L122" s="36"/>
      <c r="M122" s="192" t="s">
        <v>1</v>
      </c>
      <c r="N122" s="193" t="s">
        <v>44</v>
      </c>
      <c r="O122" s="68"/>
      <c r="P122" s="194">
        <f>O122*H122</f>
        <v>0</v>
      </c>
      <c r="Q122" s="194">
        <v>0</v>
      </c>
      <c r="R122" s="194">
        <f>Q122*H122</f>
        <v>0</v>
      </c>
      <c r="S122" s="194">
        <v>0</v>
      </c>
      <c r="T122" s="19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6" t="s">
        <v>863</v>
      </c>
      <c r="AT122" s="196" t="s">
        <v>142</v>
      </c>
      <c r="AU122" s="196" t="s">
        <v>147</v>
      </c>
      <c r="AY122" s="14" t="s">
        <v>139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14" t="s">
        <v>147</v>
      </c>
      <c r="BK122" s="197">
        <f>ROUND(I122*H122,2)</f>
        <v>0</v>
      </c>
      <c r="BL122" s="14" t="s">
        <v>863</v>
      </c>
      <c r="BM122" s="196" t="s">
        <v>864</v>
      </c>
    </row>
    <row r="123" spans="2:63" s="12" customFormat="1" ht="22.8" customHeight="1">
      <c r="B123" s="168"/>
      <c r="C123" s="169"/>
      <c r="D123" s="170" t="s">
        <v>77</v>
      </c>
      <c r="E123" s="182" t="s">
        <v>865</v>
      </c>
      <c r="F123" s="182" t="s">
        <v>866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SUM(P124:P127)</f>
        <v>0</v>
      </c>
      <c r="Q123" s="176"/>
      <c r="R123" s="177">
        <f>SUM(R124:R127)</f>
        <v>0</v>
      </c>
      <c r="S123" s="176"/>
      <c r="T123" s="178">
        <f>SUM(T124:T127)</f>
        <v>0</v>
      </c>
      <c r="AR123" s="179" t="s">
        <v>158</v>
      </c>
      <c r="AT123" s="180" t="s">
        <v>77</v>
      </c>
      <c r="AU123" s="180" t="s">
        <v>86</v>
      </c>
      <c r="AY123" s="179" t="s">
        <v>139</v>
      </c>
      <c r="BK123" s="181">
        <f>SUM(BK124:BK127)</f>
        <v>0</v>
      </c>
    </row>
    <row r="124" spans="1:65" s="2" customFormat="1" ht="16.5" customHeight="1">
      <c r="A124" s="31"/>
      <c r="B124" s="32"/>
      <c r="C124" s="184" t="s">
        <v>86</v>
      </c>
      <c r="D124" s="184" t="s">
        <v>142</v>
      </c>
      <c r="E124" s="185" t="s">
        <v>867</v>
      </c>
      <c r="F124" s="186" t="s">
        <v>866</v>
      </c>
      <c r="G124" s="187" t="s">
        <v>862</v>
      </c>
      <c r="H124" s="188">
        <v>1</v>
      </c>
      <c r="I124" s="189"/>
      <c r="J124" s="190">
        <f>ROUND(I124*H124,2)</f>
        <v>0</v>
      </c>
      <c r="K124" s="191"/>
      <c r="L124" s="36"/>
      <c r="M124" s="192" t="s">
        <v>1</v>
      </c>
      <c r="N124" s="193" t="s">
        <v>44</v>
      </c>
      <c r="O124" s="68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863</v>
      </c>
      <c r="AT124" s="196" t="s">
        <v>142</v>
      </c>
      <c r="AU124" s="196" t="s">
        <v>147</v>
      </c>
      <c r="AY124" s="14" t="s">
        <v>139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4" t="s">
        <v>147</v>
      </c>
      <c r="BK124" s="197">
        <f>ROUND(I124*H124,2)</f>
        <v>0</v>
      </c>
      <c r="BL124" s="14" t="s">
        <v>863</v>
      </c>
      <c r="BM124" s="196" t="s">
        <v>868</v>
      </c>
    </row>
    <row r="125" spans="1:65" s="2" customFormat="1" ht="16.5" customHeight="1">
      <c r="A125" s="31"/>
      <c r="B125" s="32"/>
      <c r="C125" s="184" t="s">
        <v>140</v>
      </c>
      <c r="D125" s="184" t="s">
        <v>142</v>
      </c>
      <c r="E125" s="185" t="s">
        <v>869</v>
      </c>
      <c r="F125" s="186" t="s">
        <v>870</v>
      </c>
      <c r="G125" s="187" t="s">
        <v>862</v>
      </c>
      <c r="H125" s="188">
        <v>1</v>
      </c>
      <c r="I125" s="189"/>
      <c r="J125" s="190">
        <f>ROUND(I125*H125,2)</f>
        <v>0</v>
      </c>
      <c r="K125" s="191"/>
      <c r="L125" s="36"/>
      <c r="M125" s="192" t="s">
        <v>1</v>
      </c>
      <c r="N125" s="193" t="s">
        <v>44</v>
      </c>
      <c r="O125" s="68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863</v>
      </c>
      <c r="AT125" s="196" t="s">
        <v>142</v>
      </c>
      <c r="AU125" s="196" t="s">
        <v>147</v>
      </c>
      <c r="AY125" s="14" t="s">
        <v>139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4" t="s">
        <v>147</v>
      </c>
      <c r="BK125" s="197">
        <f>ROUND(I125*H125,2)</f>
        <v>0</v>
      </c>
      <c r="BL125" s="14" t="s">
        <v>863</v>
      </c>
      <c r="BM125" s="196" t="s">
        <v>871</v>
      </c>
    </row>
    <row r="126" spans="1:65" s="2" customFormat="1" ht="16.5" customHeight="1">
      <c r="A126" s="31"/>
      <c r="B126" s="32"/>
      <c r="C126" s="184" t="s">
        <v>158</v>
      </c>
      <c r="D126" s="184" t="s">
        <v>142</v>
      </c>
      <c r="E126" s="185" t="s">
        <v>872</v>
      </c>
      <c r="F126" s="186" t="s">
        <v>873</v>
      </c>
      <c r="G126" s="187" t="s">
        <v>862</v>
      </c>
      <c r="H126" s="188">
        <v>1</v>
      </c>
      <c r="I126" s="189"/>
      <c r="J126" s="190">
        <f>ROUND(I126*H126,2)</f>
        <v>0</v>
      </c>
      <c r="K126" s="191"/>
      <c r="L126" s="36"/>
      <c r="M126" s="192" t="s">
        <v>1</v>
      </c>
      <c r="N126" s="193" t="s">
        <v>44</v>
      </c>
      <c r="O126" s="68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863</v>
      </c>
      <c r="AT126" s="196" t="s">
        <v>142</v>
      </c>
      <c r="AU126" s="196" t="s">
        <v>147</v>
      </c>
      <c r="AY126" s="14" t="s">
        <v>139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4" t="s">
        <v>147</v>
      </c>
      <c r="BK126" s="197">
        <f>ROUND(I126*H126,2)</f>
        <v>0</v>
      </c>
      <c r="BL126" s="14" t="s">
        <v>863</v>
      </c>
      <c r="BM126" s="196" t="s">
        <v>874</v>
      </c>
    </row>
    <row r="127" spans="1:65" s="2" customFormat="1" ht="16.5" customHeight="1">
      <c r="A127" s="31"/>
      <c r="B127" s="32"/>
      <c r="C127" s="184" t="s">
        <v>153</v>
      </c>
      <c r="D127" s="184" t="s">
        <v>142</v>
      </c>
      <c r="E127" s="185" t="s">
        <v>875</v>
      </c>
      <c r="F127" s="186" t="s">
        <v>876</v>
      </c>
      <c r="G127" s="187" t="s">
        <v>862</v>
      </c>
      <c r="H127" s="188">
        <v>1</v>
      </c>
      <c r="I127" s="189"/>
      <c r="J127" s="190">
        <f>ROUND(I127*H127,2)</f>
        <v>0</v>
      </c>
      <c r="K127" s="191"/>
      <c r="L127" s="36"/>
      <c r="M127" s="210" t="s">
        <v>1</v>
      </c>
      <c r="N127" s="211" t="s">
        <v>44</v>
      </c>
      <c r="O127" s="21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863</v>
      </c>
      <c r="AT127" s="196" t="s">
        <v>142</v>
      </c>
      <c r="AU127" s="196" t="s">
        <v>147</v>
      </c>
      <c r="AY127" s="14" t="s">
        <v>139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4" t="s">
        <v>147</v>
      </c>
      <c r="BK127" s="197">
        <f>ROUND(I127*H127,2)</f>
        <v>0</v>
      </c>
      <c r="BL127" s="14" t="s">
        <v>863</v>
      </c>
      <c r="BM127" s="196" t="s">
        <v>877</v>
      </c>
    </row>
    <row r="128" spans="1:31" s="2" customFormat="1" ht="6.9" customHeight="1">
      <c r="A128" s="31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36"/>
      <c r="M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</sheetData>
  <sheetProtection algorithmName="SHA-512" hashValue="+KscCGsNdW0RFXrHm3HBstoyrxZBntk7r2rYmqNsnWNgdoDz6DKCGjTvKghM6UywO41D5IHLVXvOXNgV5a68fw==" saltValue="fJSUkpO/2oSveijHS5PUiIeOjrsXlOfoC7Iu6+8bjIQCInz1u/ByPE8ceMTAjlgCI6YBf4wCh3ZkJwzLrWfoDQ==" spinCount="100000" sheet="1" objects="1" scenarios="1" formatColumns="0" formatRows="0" autoFilter="0"/>
  <autoFilter ref="C118:K12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LAPTOP-RG57SK3G\Spravce</dc:creator>
  <cp:keywords/>
  <dc:description/>
  <cp:lastModifiedBy>Robin Kvěš</cp:lastModifiedBy>
  <dcterms:created xsi:type="dcterms:W3CDTF">2022-06-17T09:33:00Z</dcterms:created>
  <dcterms:modified xsi:type="dcterms:W3CDTF">2022-06-20T07:02:27Z</dcterms:modified>
  <cp:category/>
  <cp:version/>
  <cp:contentType/>
  <cp:contentStatus/>
</cp:coreProperties>
</file>