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6"/>
  </bookViews>
  <sheets>
    <sheet name="Rekapitulace" sheetId="1" r:id="rId1"/>
    <sheet name="Krycí list 100" sheetId="2" r:id="rId2"/>
    <sheet name="SO 100" sheetId="3" r:id="rId3"/>
    <sheet name="Krycí list 200" sheetId="4" r:id="rId4"/>
    <sheet name="SO 200" sheetId="5" r:id="rId5"/>
    <sheet name="Krycí list 201" sheetId="6" r:id="rId6"/>
    <sheet name="SO 201" sheetId="7" r:id="rId7"/>
    <sheet name="Krycí list 202" sheetId="8" r:id="rId8"/>
    <sheet name="SO 202" sheetId="9" r:id="rId9"/>
    <sheet name="Krycí list 203" sheetId="10" r:id="rId10"/>
    <sheet name="SO 203" sheetId="11" r:id="rId11"/>
  </sheets>
  <definedNames>
    <definedName name="Excel_BuiltIn_Print_Area" localSheetId="8">'SO 202'!$A$1:$G$117</definedName>
    <definedName name="Excel_BuiltIn_Print_Area" localSheetId="10">'SO 203'!$A$1:$G$125</definedName>
    <definedName name="Excel_BuiltIn_Print_Titles" localSheetId="6">('SO 201'!$A$1:$G$65531,'SO 201'!$1:$9)</definedName>
    <definedName name="Excel_BuiltIn_Print_Titles" localSheetId="8">('SO 202'!$A$1:$G$65531,'SO 202'!$1:$9)</definedName>
    <definedName name="Excel_BuiltIn_Print_Titles" localSheetId="10">('SO 203'!$A:$G,'SO 203'!$1:$9)</definedName>
    <definedName name="_xlnm.Print_Titles" localSheetId="6">'SO 201'!$A:$G,'SO 201'!$1:$9</definedName>
  </definedNames>
  <calcPr fullCalcOnLoad="1" refMode="R1C1"/>
</workbook>
</file>

<file path=xl/sharedStrings.xml><?xml version="1.0" encoding="utf-8"?>
<sst xmlns="http://schemas.openxmlformats.org/spreadsheetml/2006/main" count="1140" uniqueCount="415">
  <si>
    <t>Příloha k formuláři pro ocenění nabídky</t>
  </si>
  <si>
    <t>Stavba :</t>
  </si>
  <si>
    <t>Mosty ev.č. 0277-1, 0277-2, 0277-3 Švihov</t>
  </si>
  <si>
    <t>CZ-CC:</t>
  </si>
  <si>
    <t>Mosty silničních komunikací</t>
  </si>
  <si>
    <t>číslo a název SO:</t>
  </si>
  <si>
    <t>REKAPITULACE</t>
  </si>
  <si>
    <t>JKSO: 8211121</t>
  </si>
  <si>
    <t>Poř.</t>
  </si>
  <si>
    <t>Kód</t>
  </si>
  <si>
    <t>Název položky</t>
  </si>
  <si>
    <t>jednotka</t>
  </si>
  <si>
    <t>Počet</t>
  </si>
  <si>
    <t>CENA</t>
  </si>
  <si>
    <t>č.pol.</t>
  </si>
  <si>
    <t>položky</t>
  </si>
  <si>
    <t>jednotek</t>
  </si>
  <si>
    <t>jednotková</t>
  </si>
  <si>
    <t>celkem</t>
  </si>
  <si>
    <t>2</t>
  </si>
  <si>
    <t>3</t>
  </si>
  <si>
    <t>OBJ 100</t>
  </si>
  <si>
    <t>Dopravně inženýrská opatření</t>
  </si>
  <si>
    <t>OBJ 200</t>
  </si>
  <si>
    <t>Opěrné zdi a úprava předmostí</t>
  </si>
  <si>
    <t>OBJ 201</t>
  </si>
  <si>
    <t>Most ev.č. 0277-1</t>
  </si>
  <si>
    <t>OBJ 202</t>
  </si>
  <si>
    <t>Most ev.č. 0277-2</t>
  </si>
  <si>
    <t>OBJ 203</t>
  </si>
  <si>
    <t>Most ev.č. 0277-3</t>
  </si>
  <si>
    <t xml:space="preserve"> 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</si>
  <si>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</si>
  <si>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</si>
  <si>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</si>
  <si>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</si>
  <si>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</si>
  <si>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</si>
  <si>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</si>
  <si>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DPH 21%</t>
  </si>
  <si>
    <t>Celkem s DPH</t>
  </si>
  <si>
    <t>SOUPIS PRACÍ</t>
  </si>
  <si>
    <t>Stavba:</t>
  </si>
  <si>
    <t>Mosty ev.č. 0277-1, ev.č. 0277-2, ev.č. 0277-3 Švihov</t>
  </si>
  <si>
    <t>Objekt:</t>
  </si>
  <si>
    <t>Cena celková:</t>
  </si>
  <si>
    <t>DPH 21%:</t>
  </si>
  <si>
    <t>Cena s daní:</t>
  </si>
  <si>
    <t>Měrné jednotky:</t>
  </si>
  <si>
    <t>M2</t>
  </si>
  <si>
    <t>Počet měrných jednotek:</t>
  </si>
  <si>
    <t>Náklad na měrnou jednotku:</t>
  </si>
  <si>
    <t>Zatřídění CZ-CC:</t>
  </si>
  <si>
    <t>SO 100 - Dopravně inženýrská opatření</t>
  </si>
  <si>
    <t>technická specifikace:</t>
  </si>
  <si>
    <t>Třídník stavebních prací OTSKP-SPK 2017 + doplňkový text u položek</t>
  </si>
  <si>
    <t>Všeobecné konstrukce a práce</t>
  </si>
  <si>
    <t>027111</t>
  </si>
  <si>
    <t>PROVIZORNÍ OBJÍŽĎKY - ZŘÍZENÍ                                                                          Technická specifikace: Zřízení objízdné trasy dle PD DIO montáž, přesun a nájem (2x IS11a, 2x IS 11b, 4x IS11c, 1x IP10a, 2x B1, 2x Z2a,1x E3a, 9x stojan)</t>
  </si>
  <si>
    <t>027113</t>
  </si>
  <si>
    <t>PROVIZORNÍ OBJÍŽĎKY - ZRUŠENÍ                                                                                                                                                                                                               Technická specifikace: odstranění dopravního značení dle DIO - obnovení původního značení</t>
  </si>
  <si>
    <t xml:space="preserve">02720  </t>
  </si>
  <si>
    <t xml:space="preserve">POMOC PRÁCE ZŘÍZ NEBO ZAJIŠŤ REGULACI A OCHRANU DOPRAVY                      Technická specifikace: Zajištění oddělení pěšího provozu od stavby – výstavba po polovinách za provozu pěších.  </t>
  </si>
  <si>
    <t>KPL</t>
  </si>
  <si>
    <t>Komunikace</t>
  </si>
  <si>
    <t>5774BE</t>
  </si>
  <si>
    <t>VRSTVY PRO OBNOVU A OPRAVY Z ASF BETONU ACO 11+, 11S MODIFIK      vysprávka objízdné trasy před a po stavbě odhad 1% plochy 1400x5,0x0,01x0,05=3,5</t>
  </si>
  <si>
    <t>M3</t>
  </si>
  <si>
    <t>SO 200 – Opěrné zdi a úprava předmostí</t>
  </si>
  <si>
    <t xml:space="preserve">014112 </t>
  </si>
  <si>
    <t>POPLATKY ZA SKLÁDKU TYP S-IO (INERTNÍ ODPAD)          1,8x(79,52+15,16)=170,42</t>
  </si>
  <si>
    <t>T</t>
  </si>
  <si>
    <t>014122</t>
  </si>
  <si>
    <t>POPLATKY ZA SKLÁDKU TYP S-OO (OSTATNÍ ODPAD)   2,3x15,32+2,6x(0,32+1,29)+2,4x0,22+1,9x(30,31+81,05)=251,5</t>
  </si>
  <si>
    <t>02750</t>
  </si>
  <si>
    <t>POMOC PRÁCE ZŘÍZ NEBO ZAJIŠŤ LEŠENÍ – zřízení ochrany památkově chráněné sochy.                                                                                                           Technická specifikace: Úplné zakrytí sochy během  stavby dle požadavku NPÚ zřízení,včetně odstranění.</t>
  </si>
  <si>
    <t>029113</t>
  </si>
  <si>
    <t>OSTATNÍ POŽADAVKY - GEODETICKÉ ZAMĚŘENÍ – CELKY                                       Provedení zaměření odbouraného temene zdí – kontrola směrového a výškového řešení</t>
  </si>
  <si>
    <t>KUS</t>
  </si>
  <si>
    <t>02920</t>
  </si>
  <si>
    <t>OCHRANA ŽIVOTNÍHO PROSTŘEDÍ
Norná stěna a vybavení pro případ havárie</t>
  </si>
  <si>
    <t xml:space="preserve">KČ        </t>
  </si>
  <si>
    <t>02943</t>
  </si>
  <si>
    <t>OSTATNÍ POŽADAVKY - VYPRACOVÁNÍ RDS
Realizační dokumentace</t>
  </si>
  <si>
    <t>02944</t>
  </si>
  <si>
    <t>OSTAT POŽADAVKY - DOKUMENTACE SKUTEČ PROVEDENÍ V DIGIT FORMĚ</t>
  </si>
  <si>
    <t xml:space="preserve">02945  </t>
  </si>
  <si>
    <t>OSTAT POŽADAVKY - GEOMETRICKÝ PLÁN</t>
  </si>
  <si>
    <t>HM</t>
  </si>
  <si>
    <t>02990</t>
  </si>
  <si>
    <t>OSTATNÍ POŽADAVKY - INFORMAČNÍ TABULE                                                        Dočasná informační tabule zřízená během stavby + definitivní tabulka (publicita a financování)</t>
  </si>
  <si>
    <t>Zemní práce</t>
  </si>
  <si>
    <t xml:space="preserve">11110 </t>
  </si>
  <si>
    <t>ODSTRANĚNÍ TRAVIN 2,0x(59,0+26,0+14,0)=198</t>
  </si>
  <si>
    <t>11313</t>
  </si>
  <si>
    <t>ODSTRANĚNÍ KRYTU ZPEVNĚNÝCH PLOCH S ASFALTOVÝM POJIVEM       0,2x0,1x(65,5+13,43+14,0+13,37+5,0)=0,222</t>
  </si>
  <si>
    <t xml:space="preserve">M3        </t>
  </si>
  <si>
    <t>11317</t>
  </si>
  <si>
    <t>ODSTRAN KRYTU ZPEVNĚNÝCH PLOCH Z DLAŽEB KOSTEK    1,5x14,37x0,06=1,29</t>
  </si>
  <si>
    <t xml:space="preserve">11333 </t>
  </si>
  <si>
    <t>ODSTRANĚNÍ PODKLADU ZPEVNĚNÝCH PLOCH S ASFALT POJIVEM   0,2x((0,76x60,13)+(1,69x5,37)+(2,7x5,25)+(0,72x10,4)+(0,8x8,5)+(2,6x5,5)+(2,6x14,37))+0,1x1,0(16,36+16,93)=30,31</t>
  </si>
  <si>
    <t>11372</t>
  </si>
  <si>
    <t>FRÉZOVÁNÍ ZPEVNĚNÝCH PLOCH ASFALTOVÝCH  (0,46+0,53)x0,5x13,25+(0,53+0,51)x0,5x14,25+(0,51+0,26)x0,5x16,7+(0,26+0,73)x0,5x21,3+(0,65+0,73)x0,5x13,65+0,73x25+0,35x17,6+0,59x10,1+0,64x11,9+0,55x4,9=81,05</t>
  </si>
  <si>
    <t xml:space="preserve">11332   </t>
  </si>
  <si>
    <t>ODSTRANĚNÍ PODKLADŮ ZPEVNĚNÝCH PLOCH Z KAMENIVA NESTMELENÉHO          1,5x0,15x(5,37+20,74+22,0+14,37+4,9)=15,16</t>
  </si>
  <si>
    <t xml:space="preserve">13273   </t>
  </si>
  <si>
    <t>HLOUBENÍ RÝH ŠÍŘ DO 2M PAŽ I NEPAŽ TŘ. I   0,5x14,25+0,58x6,75+0,56x15,5+0,48x20,2+0,68x10,8+(0,65+0,73)x0,5x13,65+(0,52+1,37)x0,5x11,9+(1,12+0,89)x0,5x14,37+2,57x2.45+0,5x0,6x4,4=79,52</t>
  </si>
  <si>
    <t>17120</t>
  </si>
  <si>
    <t>ULOŽENÍ SYPANINY DO NÁSYPŮ A NA SKLÁDKY BEZ ZHUTNĚNÍ 79,52</t>
  </si>
  <si>
    <t>17581</t>
  </si>
  <si>
    <t>OBSYP POTRUBÍ A OBJEKTŮ Z NAKUPOVANÝCH MATERIÁLŮ        5,37x0,92+0,12x13,65+0,14x25,0+0,09x11,9+0,12x14,39+0,57x4,9=15,67</t>
  </si>
  <si>
    <t>Základy</t>
  </si>
  <si>
    <t xml:space="preserve">21262 </t>
  </si>
  <si>
    <t>TRATIVODY KOMPLET Z TRUB Z PLAST HMOT DN DO 100MM     4,5+9,5+8,0+6,5=228,5</t>
  </si>
  <si>
    <t>M</t>
  </si>
  <si>
    <t>Svislé konstrukce</t>
  </si>
  <si>
    <t xml:space="preserve">317325 </t>
  </si>
  <si>
    <t>ŘÍMSY ZE ŽELEZOBETONU DO C30/37 (B37)                                    0,25x0,75x(65,5+13,43+14,0+14,37)+(1,11x0,16+0,09x0,32)x(4,4+4,74+9,03+3,9)=24,67</t>
  </si>
  <si>
    <t>317365</t>
  </si>
  <si>
    <t>VÝZTUŽ ŘÍMS Z OCELI 10505, B500B 20,12x0,111+4,56x0,179=3,05</t>
  </si>
  <si>
    <t>327212</t>
  </si>
  <si>
    <t>ZDI OPĚRNÉ, ZÁRUBNÍ, NÁBŘEŽNÍ Z LOMOVÉHO KAMENE NA MC   doplnění chybějícího zdiva stávajících zdí  - odhad 3,5</t>
  </si>
  <si>
    <t xml:space="preserve">327215   </t>
  </si>
  <si>
    <t>PŘEZDĚNÍ ZDÍ Z KAMENNÉHO ZDIVA – úprava temene zdi po odbourání žb říms  a přezdění v místě osazení nových vpustí            0,3x0,2x(65,5+13,43+14,0+14,37)+0,8x1,0x5=10,44</t>
  </si>
  <si>
    <t xml:space="preserve">327324   </t>
  </si>
  <si>
    <t>ZDI OPĚRNÉ, ZÁRUBNÍ, NÁBŘEŽNÍ ZE ŽELEZOVÉHO BETONU DO C25/30 (B30)              0,5x(038+0,44)x13,25+0,39x6,75+0,4x7,5+0,41x8,0+0,43x8,7+0,44x10,5+0,44x10,8+0,41x10,4+0,48x14+0,38x14,37+0,45x(4,4+4,74+9,03+3,9)=53,82</t>
  </si>
  <si>
    <t>327365</t>
  </si>
  <si>
    <t>VÝZTUŽ ZDÍ OPĚRNÝCH, ZÁRUBNÍCH, NÁBŘEŽNÍCH Z OCELI 10505, B500B 0,084x53,82=4,52</t>
  </si>
  <si>
    <t>348173R</t>
  </si>
  <si>
    <t>ZÁBRADLÍ Z DÍLCŮ KOVOVÝCH ŽÁROVĚ ZINK PONOREM S NÁTĚREM  úprava stávajícího zábradlí dle PD  2x3,9x28=218,4</t>
  </si>
  <si>
    <t>KG</t>
  </si>
  <si>
    <t xml:space="preserve">34832R  </t>
  </si>
  <si>
    <t>ZÁBRADLÍ A ZÁBRADEL ZÍDKY ZE ŽELEZOBET    úprava a osazení vybouraných železobetonových sloupků – dle PD 0,26x0,22x1,2x4=0,27</t>
  </si>
  <si>
    <t>Vodorovné konstrukce</t>
  </si>
  <si>
    <t xml:space="preserve">43419 </t>
  </si>
  <si>
    <t>SCHODIŠŤOVÉ STUPNĚ, Z DÍLCŮ KAMENNÝCH   (0,3+0,2)x0,12x2,1+(2,4x1,8-1,1x1,1)x0,05=0,286     dodávka a montáž krycí desky a žulových stupňů včetně všech potřebných prací</t>
  </si>
  <si>
    <t>451313</t>
  </si>
  <si>
    <t xml:space="preserve">PODKLADNÍ A VÝPLŇOVÉ VRSTVY Z PROSTÉHO BETONU DO C16/20                       1,57x0,35x(4,4+4,74+9,03+4,9)=12,68                                                                          Cenová soustava: OTSKP-SPK                                                                 </t>
  </si>
  <si>
    <t>45152</t>
  </si>
  <si>
    <t>PODKLADNÍ A VÝPLŇOVÉ VRSTVY Z KAMENIVA DRCENÉHO    0,92x5,37+0,12x13,6+0,14x25,0+0,09x10,1+0,12x(9,03+3,9)+0,57x4,9=15,32</t>
  </si>
  <si>
    <t>56330</t>
  </si>
  <si>
    <t>VOZOVKOVÉ VRSTVY ZE ŠTĚRKODRTI                0,12x13,65+0,09x11,9+0,57x4,9=5,5</t>
  </si>
  <si>
    <t>572213</t>
  </si>
  <si>
    <t>SPOJOVACÍ POSTŘIK Z EMULZE DO 0,5KG/M2   8,17x13,25+8,1x14,25+7,8x16,7+(7,8+12,7)x0,5x21,3+12,7x13,65+12,98x25+6,57x17,6+12,4x(22,0+14,5+4,9)=1699,1</t>
  </si>
  <si>
    <t>574A44</t>
  </si>
  <si>
    <t>ASFALTOVÝ BETON PRO OBRUSNÉ VRSTVY ACO 11+, 11S TL. 50MM   (6,75+6,89)x0,5x13,25+6,89x14,25+6,81x16,7+6,52x21,3+6,35x13,65+6,49x25,0+6,57x(17,6+10,1)+6,41x11,9+6,2x14,37+4,9x7,0=1012,62</t>
  </si>
  <si>
    <t xml:space="preserve">574C55  </t>
  </si>
  <si>
    <t>ASFALTOVÝ BETON PRO LOŽNÍ VRSTVY ACL 16 TL. 60MM                        1,29x44,2+6,35x21,3+6,49x20,74+4,71x10,1+6,2x11,9+6,2x(14,37+4,2)=563,36</t>
  </si>
  <si>
    <t xml:space="preserve">574E06   </t>
  </si>
  <si>
    <t>ASFALTOVÝ BETON PRO PODKLADNÍ VRSTVY ACP 16+, 16S                            (0,76x60,13+1,69x5,37+2,7x4,4+1,72x16,34+1,8x17,26+2,6x(4,74+9,03+3,9)+1,6x1,44+3,0x4,2)x0,2=37,33</t>
  </si>
  <si>
    <t>582311</t>
  </si>
  <si>
    <t>DLÁŽDĚNÉ KRYTY Z MOZAIK KOSTEK JEDNOBAREVNÝCH DO LOŽE Z KAMENIVA  1,15x9,3=10,7</t>
  </si>
  <si>
    <t>587206</t>
  </si>
  <si>
    <t>PŘEDLÁŽDĚNÍ KRYTU Z BETONOVÝCH DLAŽDIC SE ZÁMKEM    1,5x(5,37+20,74+22,0+4,9)=79,5</t>
  </si>
  <si>
    <t>58920</t>
  </si>
  <si>
    <t>VÝPLŇ SPAR MODIFIKOVANÝM ASFALTEM 6,6+7,0+(239,0-17,3-17,25-38,8)x2=344,9</t>
  </si>
  <si>
    <t>Úpravy povrchů, podlahy, výplně otvorů</t>
  </si>
  <si>
    <t>626111</t>
  </si>
  <si>
    <t>REPROFILACE PODHLEDŮ, SVISLÝCH PLOCH SANAČNÍ MALTOU JEDNOVRST TL 10MM   0,87x(2,23+1,74)=3,45</t>
  </si>
  <si>
    <t>62745</t>
  </si>
  <si>
    <t>SPÁROVÁNÍ STARÉHO ZDIVA CEMENTOVOU MALTOU  předpoklad spárování 75% plochy ((0,74+2,27)x0,5x13,25+(2,27+2,47)x0,5x14,25+(2,47+2,79)x0,5x16,7+(2,79+4,21)x0,5x21,3+(4,21+3,69)x0,5x13,65+3,69x13,3+3,8x12,5+(3,8+4,87)x0,5x11,9+2,87x14,37)x0,75=311,6</t>
  </si>
  <si>
    <t>Přidružená stavební výroba</t>
  </si>
  <si>
    <t>711121</t>
  </si>
  <si>
    <t>IZOLACE BĚŽN KONSTR PROTI TLAK VODĚ ASFALT NÁTĚRY  (0,89+0,63)x(4,4+4,74+9,03+3,9)=35,34</t>
  </si>
  <si>
    <t>711509</t>
  </si>
  <si>
    <t>OCHRANA IZOLACE NA POVRCHU TEXTILIÍ  (0,89+0,63)x(4,4+4,74+9,03+3,9)=35,34</t>
  </si>
  <si>
    <t>78383</t>
  </si>
  <si>
    <t>NÁTĚRY BETON KONSTR TYP S4 (OS-C)   (0,15+0,75+0,25+0,25+0,1)x65,2+13,43+14,0+14,37)+(0,3+0,25+0,41)x(4,4+4,74+9,03+3,9)+ 0,87x(2,23+1,74)=185,14</t>
  </si>
  <si>
    <t>Potrubí</t>
  </si>
  <si>
    <t>83433</t>
  </si>
  <si>
    <t>POTRUBÍ Z TRUB KAMENINOVÝCH DN DO 150MM         4x1,0+5x2,0=14,0</t>
  </si>
  <si>
    <t>89711</t>
  </si>
  <si>
    <t>VPUSŤ KANALIZAČNÍ ULIČNÍ KOMPLETNÍ MONOLIT BETON</t>
  </si>
  <si>
    <t>89922</t>
  </si>
  <si>
    <t>VÝŠKOVÁ ÚPRAVA MŘÍŽÍ úprava stávajících vpustí včetně potrubí při úpravě chodníků</t>
  </si>
  <si>
    <t>Ostatní konstrukce a práce</t>
  </si>
  <si>
    <t>9111A2</t>
  </si>
  <si>
    <t>ZÁBRADLÍ SILNIČNÍ S VODOR MADLY - MONTÁŽ S PŘESUNEM (BEZ DODÁVKY)  úprava stávajícího zábradlí u mostu ev.č.3</t>
  </si>
  <si>
    <t xml:space="preserve">9111A3 </t>
  </si>
  <si>
    <t>ZÁBRADLÍ SILNIČNÍ S VODOR MADLY - DEMONTÁŽ S PŘESUNEM        4x5,0=20</t>
  </si>
  <si>
    <t>9112B1</t>
  </si>
  <si>
    <t>ZÁBRADLÍ MOSTNÍ SE SVISLOU VÝPLNÍ - DODÁVKA A MONTÁŽ    65,5+13,43+50,08+14,0+14,37+4,74+4,4+4,4=170,92</t>
  </si>
  <si>
    <t>9113B3</t>
  </si>
  <si>
    <t>SVODIDLO OCEL SILNIČ JEDNOSTR, ÚROVEŇ ZADRŽ H1 - DEMONTÁŽ S PŘESUNEM     65,5+13,43+14,0=92,93</t>
  </si>
  <si>
    <t>9117C3</t>
  </si>
  <si>
    <t>SVOD OCEL ZÁBRADEL ÚROVEŇ ZADRŽ H2 - DEMONTÁŽ S PŘESUNEM    50,0</t>
  </si>
  <si>
    <t>917426</t>
  </si>
  <si>
    <t>CHODNÍKOVÉ OBRUBY Z KAMENNÝCH OBRUBNÍKŮ ŠÍŘ 250MM   9,3+2x1,15=11,6</t>
  </si>
  <si>
    <t xml:space="preserve">M </t>
  </si>
  <si>
    <t xml:space="preserve">91781  </t>
  </si>
  <si>
    <t>VÝŠKOVÁ ÚPRAVA OBRUBNÍKŮ BETONOVÝCH   5,37+20,74+22,0+4,9=53,01</t>
  </si>
  <si>
    <t>919111</t>
  </si>
  <si>
    <t xml:space="preserve">ŘEZÁNÍ ASFALTOVÉHO KRYTU VOZOVEK TL DO 50MM                                             6,6+7,0=13,6                                                                                                              Cenová soustava: OTSKP-SPK                                                                                   Technická specifikace: Zaříznutí vozovky na začátku a konci úpravy              </t>
  </si>
  <si>
    <t>931182</t>
  </si>
  <si>
    <t>VÝPLŇ DILATAČNÍCH SPAR Z POLYSTYRENU TL 20MM  0,62x(6+3+3+3)+0,68x(1+1+1+1)=12,02</t>
  </si>
  <si>
    <t>931384</t>
  </si>
  <si>
    <t>TĚSNĚNÍ DILATAČNÍCH SPAR SILIKONOVÝM TMELEM PRŮŘEZU DO 400MM2         (0,25+0,75+0,15+0,25)x(6+3+3+3)+(0,3+0,25+0,41)x(1+1+1+1)=24,84</t>
  </si>
  <si>
    <t>938441</t>
  </si>
  <si>
    <t>OČIŠTĚNÍ ZDIVA OTRYSKÁNÍM TLAKOVOU VODOU DO 200 BARŮ   (0,74+2,27)x0,5x13,25+(2,27+2,47)x0,5x14,25+(2,47+2,79)x0,5x16,7+(2,79+4,21)x0,5x21,3+(4,21+3,69)x0,5x13,65+3,69x13,3+3,8x12,5+(3,8+4,87)x0,5x11,9+2,87x14,37+ 0,87x(2,23+1,74)=418,96</t>
  </si>
  <si>
    <t xml:space="preserve">96613   </t>
  </si>
  <si>
    <t>BOURÁNÍ KONSTRUKCÍ Z KAMENE NA MC   4x0,3x0,3x0,9=0,32</t>
  </si>
  <si>
    <t xml:space="preserve">96615 </t>
  </si>
  <si>
    <t>BOURÁNÍ KONSTRUKCÍ Z PROSTÉHO BETONU  14,37x0,8x0,1+0,38x0,4x(65,5+13,43+14,0)+0,3x0,4x(4,4+4,7+4,0+5,0)=15,32</t>
  </si>
  <si>
    <t>96618</t>
  </si>
  <si>
    <t>BOURÁNÍ KONSTRUKCÍ KOVOVÝCH                  14x0,022=0,308</t>
  </si>
  <si>
    <t xml:space="preserve">96716  </t>
  </si>
  <si>
    <t>VYBOURÁNÍ ČÁSTÍ KONSTRUKCÍ ŽELEZOBET    vybourání stávajících železobetonových zábradelních sloupků pro úpravu a nové osazení u sochy   1,2x0,22x0,26x4=0,27</t>
  </si>
  <si>
    <t>Mosty ev.č. 0277-1</t>
  </si>
  <si>
    <t>201 - Most ev.č. 0277-1</t>
  </si>
  <si>
    <t>POPLATKY ZA SKLÁDKU TYP S-IO (INERTNÍ ODPAD)             1,8x(2,68+28,97)=56,97</t>
  </si>
  <si>
    <t xml:space="preserve">T         </t>
  </si>
  <si>
    <t>POPLATKY ZA SKLÁDKU TYP S-OO (OSTATNÍ ODPAD)     1,73x2,4+2,3x(6,23+10,48)+2,6x(13,84+0,2x0,2x38,6)+1,9x4,84=91,78</t>
  </si>
  <si>
    <t>OSTATNÍ POŽADAVKY - GEODETICKÉ ZAMĚŘENÍ – CELKY  kontrolní zaměření tvaru mostovky po provedení bourání</t>
  </si>
  <si>
    <t xml:space="preserve">OSTATNÍ POŽADAVKY - OCHRANA ŽIVOTNÍHO PROSTŘEDÍ     </t>
  </si>
  <si>
    <t>029412</t>
  </si>
  <si>
    <t>OSTATNÍ POŽADAVKY - VYPRACOVÁNÍ MOSTNÍHO LISTU</t>
  </si>
  <si>
    <t xml:space="preserve">KUS       </t>
  </si>
  <si>
    <t>OSTATNÍ POŽADAVKY - VYPRACOVÁNÍ RDS</t>
  </si>
  <si>
    <t>OSTATNÍ POŽADAVKY - VYPRACOVÁNÍ DOKUMENTACE SKUTEČ PROVEDENÍ</t>
  </si>
  <si>
    <t>02953</t>
  </si>
  <si>
    <t>OSTATNÍ POŽADAVKY - HLAVNÍ MOSTNÍ PROHLÍDKA</t>
  </si>
  <si>
    <t xml:space="preserve">11313 </t>
  </si>
  <si>
    <t xml:space="preserve">ODSTRANĚNÍ KRYTU ZPEVNĚNÝCH PLOCH S ASFALTOVÝM POJIVEM    plocha planimetrována   0,38x17,3-0,05x5,6x17,3=1,73        </t>
  </si>
  <si>
    <t>11314</t>
  </si>
  <si>
    <t>ODSTRANĚNÍ KRYTU ZPEVNĚNÝCH PLOCH S CEMENTOVÝM POJIVEM  plocha planimetrována 2x0,18x17,3=6,23</t>
  </si>
  <si>
    <t>ODSTRANĚNÍ PODKLADŮ ZPEVNĚNÝCH PLOCH Z KAMENIVA NESTMELENÉHO     0,1x6,1x(2,2+2,2)=2,684</t>
  </si>
  <si>
    <t>11347</t>
  </si>
  <si>
    <t>ODSTRAN KRYTU ZPEVNĚNÝCH PLOCH Z DLAŽEB KOSTEK VČET PODKL plocha planimetrována 0,8x17,3=13,84</t>
  </si>
  <si>
    <t>11353</t>
  </si>
  <si>
    <t>ODSTRANĚNÍ CHODNÍKOVÝCH KAMENNÝCH OBRUBNÍKŮ  2x17,3+4x1=38,6</t>
  </si>
  <si>
    <t>FRÉZOVÁNÍ ZPEVNĚNÝCH PLOCH ASFALTOVÝCH        5,6x0,05x17,3=4,84</t>
  </si>
  <si>
    <t xml:space="preserve">13173 </t>
  </si>
  <si>
    <t>HLOUBENÍ JAM ZAPAŽ I NEPAŽ TŘ. I   plocha planimetrována 0,83x(2x4,47+4x5,14+4x1,35)=28,97</t>
  </si>
  <si>
    <t xml:space="preserve">17120    </t>
  </si>
  <si>
    <t>ULOŽENÍ SYPANINY DO NÁSYPŮ A NA SKLÁDKY BEZ ZHUTNĚNÍ</t>
  </si>
  <si>
    <t>18110</t>
  </si>
  <si>
    <t>ÚPRAVA PLÁNĚ SE ZHUTNĚNÍM V HORNINĚ TŘ. I  2,2x5,6x2+4x1,2x5,14=49,3</t>
  </si>
  <si>
    <t xml:space="preserve">M2        </t>
  </si>
  <si>
    <t>21262</t>
  </si>
  <si>
    <t>TRATIVODY KOMPLET Z TRUB PLAST HMOT DN 100MM     2x16,3=32,6</t>
  </si>
  <si>
    <t>21331</t>
  </si>
  <si>
    <t>DRENÁŽNÍ VRSTVY Z BETONU MEZEROVITÉHO (DRENÁŽNÍHO)  1,25x0,19x(2x4,47+4x5,14+4x1,35)=8,29</t>
  </si>
  <si>
    <t>21341</t>
  </si>
  <si>
    <t>DRENÁŽNÍ VRSTVY Z PLASTBETONU (PLASTMALTY)          (0,1+2x0,2)x0,04x6,96+0,35x0,20x0,04x6=0,156</t>
  </si>
  <si>
    <t>317325</t>
  </si>
  <si>
    <t>ŘÍMSY ZE ŽELEZOBETONU DO C30/37 (B37)    0,25x0,75x17,3+(0,16x1,12+0,3x0,09)x17,3=6,81</t>
  </si>
  <si>
    <t>VÝZTUŽ ŘÍMS Z OCELI 10505, B500B 6,81x0,179=1,22</t>
  </si>
  <si>
    <t>ZDI OPĚRNÉ, ZÁRUBNÍ, NÁBŘEŽNÍ Z LOMOVÉHO KAMENE NA MC    doplnění chybějících kamenů – kužel opevnění (odhad)</t>
  </si>
  <si>
    <t xml:space="preserve">327215  </t>
  </si>
  <si>
    <t>PŘEZDĚNÍ ZDÍ Z KAMENNÉHO ZDIVA úprava kužele po odbourání křídla   0,45x5,2x0,3x4=2,81</t>
  </si>
  <si>
    <t xml:space="preserve">333324 </t>
  </si>
  <si>
    <t>MOSTNÍ OPĚRY A KŘÍDLA ZE ŽELEZOVÉHO BETONU DO C25/30 (B30)    0,46x0,6x7,82+(0,6x0,4+0,7x0,4)x5,14+0,52x0,6x7,82+(0,47x0,6+0,46x0,7)x5,2=10,4</t>
  </si>
  <si>
    <t xml:space="preserve">333365   </t>
  </si>
  <si>
    <t>VÝZTUŽ MOSTNÍCH OPĚR A KŘÍDEL Z OCELI 10505, B500B  0,136x10,4=1,42</t>
  </si>
  <si>
    <t xml:space="preserve">451312     </t>
  </si>
  <si>
    <t>PODKLADNÍ A VÝPLŇOVÉ VRSTVY Z PROSTÉHO BETONU C12/15 plocha planimetrována 0,35x2x(5,2x4+6,5x2)=23,66</t>
  </si>
  <si>
    <t>457325</t>
  </si>
  <si>
    <t>VYROVNÁVACÍ A SPÁDOVÝ ŽELEZOBETON C30/37   plocha planimetrována   (0,52+0,96)x0,5x5,7=4,22</t>
  </si>
  <si>
    <t>457365</t>
  </si>
  <si>
    <t>VÝZTUŽ VYROV A SPÁD BETONU Z OCELI 10505, B500B   0,187x4,22=0,79</t>
  </si>
  <si>
    <t xml:space="preserve">                                               </t>
  </si>
  <si>
    <t xml:space="preserve">572213 </t>
  </si>
  <si>
    <t>SPOJOVACÍ POSTŘIK Z EMULZE DO 0,5KG/M2    17,3x6,35x2=219,7</t>
  </si>
  <si>
    <t>ASFALTOVÝ BETON PRO OBRUSNÉ VRSTVY ACO 11+, 11S TL. 50MM    17,3x6,35=109,86</t>
  </si>
  <si>
    <t>ASFALTOVÝ BETON PRO LOŽNÍ VRSTVY ACL 16 TL. 60M  (17,3-6,96)x6,35=65,66</t>
  </si>
  <si>
    <t xml:space="preserve">574E06  </t>
  </si>
  <si>
    <t>ASFALTOVÝ BETON PRO PODKLADNÍ VRSTVY ACP 16+, 16S    2,2x2x0,1+0,2x1,4x5,2x4=6,26</t>
  </si>
  <si>
    <t>575C53</t>
  </si>
  <si>
    <t>LITÝ ASFALT MA IV (OCHRANA MOSTNÍ IZOLACE) 11 TL. 40M   6,96x6,35=44,2</t>
  </si>
  <si>
    <t xml:space="preserve">582621    </t>
  </si>
  <si>
    <t>KRYTY Z BETON DLAŽDIC SE ZÁMKEM ŠEDÝCH TL 60MM DO LOŽE Z MC  0,9x17,3=15,57</t>
  </si>
  <si>
    <t>VÝPLŇ SPAR MODIFIKOVANÝM ASFALTEM     17,3x2+2x6,35=47,3</t>
  </si>
  <si>
    <t xml:space="preserve">626111 </t>
  </si>
  <si>
    <t>REPROFILACE PODHLEDŮ, SVISLÝCH PLOCH SANAČNÍ MALTOU JEDNOVRST TL 10MM  předpoklad 90% plochy   (7,82x5,02+0,35x5,72x2+0,3x7,5x2)x0,9=42,98</t>
  </si>
  <si>
    <t xml:space="preserve">626112 </t>
  </si>
  <si>
    <t>REPROFILACE PODHLEDŮ, SVISLÝCH PLOCH SANAČNÍ MALTOU JEDNOVRST TL 20MM předpoklad 10% plochy (7,82x5,02+0,35x5,72x2+0,3x7,5x2)x0,1=4,78</t>
  </si>
  <si>
    <t>SPÁROVÁNÍ STARÉHO ZDIVA CEMENTOVOU MALTOU    opěry  2x(4,1x7,82+11,6x2)=110,5               kužely  (4,2+6,9)x0,5x5,2x4=115,44</t>
  </si>
  <si>
    <t>711221</t>
  </si>
  <si>
    <t>IZOLACE ZVLÁŠT KONSTR PROTI TLAK VODĚ ASFALT NÁTĚRY (0,1+0,9+0,16)x17,3=20,1</t>
  </si>
  <si>
    <t xml:space="preserve">711222 </t>
  </si>
  <si>
    <t>IZOLACE ZVLÁŠT KONSTR PROTI TLAK VODĚ ASFALT PÁSY      ((0,6+0,7+2x0,41+2x1,1)x5,2+(0,6+0,3+1,1)x6,52)x2=71</t>
  </si>
  <si>
    <t>711432</t>
  </si>
  <si>
    <t>IZOLACE MOSTOVEK POD ŘÍMSOU ASFALTOVÝMI PÁSY  (1,1+0,6)x6,96=11,83</t>
  </si>
  <si>
    <t xml:space="preserve">711442  </t>
  </si>
  <si>
    <t>IZOLACE MOSTOVEK CELOPLOŠNÁ ASFALTOVÝMI PÁSY S PEČETÍCÍ VRSTVOU  7,8x5,9=46,02</t>
  </si>
  <si>
    <t>OCHRANA IZOLACE NA POVRCHU TEXTILIÍ            20,1+71=91,1</t>
  </si>
  <si>
    <t>NÁTĚRY BETON KONSTR TYP S4 (OS-C)   (0,275+0,25+0,75+0,15+0,3+0,25+0,46)x17,3+0,52x5,72x2+5,02x7,82=87,32</t>
  </si>
  <si>
    <t xml:space="preserve">POTRUBÍ Z TRUB KAMENINOVÝCH DN DO 150MM </t>
  </si>
  <si>
    <t>ZÁBRADLÍ MOSTNÍ SE SVISLOU VÝPLNÍ - DODÁVKA A MONTÁŽ  2x17,3=34,6</t>
  </si>
  <si>
    <t xml:space="preserve">M         </t>
  </si>
  <si>
    <t>91355</t>
  </si>
  <si>
    <t>EVIDENČNÍ ČÍSLO MOSTU</t>
  </si>
  <si>
    <t>914113</t>
  </si>
  <si>
    <t>DOPRAVNÍ ZNAČKY ZÁKLADNÍ VELIKOSTI OCELOVÉ NEREFLEXNÍ - DEMONTÁŽ</t>
  </si>
  <si>
    <t xml:space="preserve">914913 </t>
  </si>
  <si>
    <t xml:space="preserve">SLOUPKY A STOJKY DZ Z OCEL TRUBEK ZABETON DEMONTÁŽ </t>
  </si>
  <si>
    <t xml:space="preserve">914921   </t>
  </si>
  <si>
    <t xml:space="preserve">SLOUPKY A STOJKY DOPRAVNÍCH ZNAČEK Z OCEL TRUBEK DO PATKY - DODÁVKA A MONTÁŽ </t>
  </si>
  <si>
    <t>CHODNÍKOVÉ OBRUBY Z KAMENNÝCH OBRUBNÍKŮ ŠÍŘ 250MM     17,3+2x1,15=19,6</t>
  </si>
  <si>
    <t>ŘEZÁNÍ ASFALTOVÉHO KRYTU VOZOVEK TL DO 50MM 2x6,35=12,7</t>
  </si>
  <si>
    <t>VÝPLŇ DILATAČNÍCH SPAR Z POLYSTYRENU TL 20MM  0,52x7,82x2+(0,29+0,18)x2=9,07</t>
  </si>
  <si>
    <t xml:space="preserve">931323   </t>
  </si>
  <si>
    <t>TĚSNĚNÍ DILATAČ SPAR ASF ZÁLIVKOU MODIFIK PRŮŘ DO 300MM2  2x1,2=2,4</t>
  </si>
  <si>
    <t>931383</t>
  </si>
  <si>
    <t>TĚSNĚNÍ DILATAČNÍCH SPAR SILIKONOVÝM TMELEM PRŮŘEZU DO 300MM2       (0,15+0,75+0,25+0,27+0,3+0,25+0,46)x2=4,86</t>
  </si>
  <si>
    <t xml:space="preserve">93140  </t>
  </si>
  <si>
    <t>MOSTNÍ ZÁVĚRY PODPOVRCHOVÉ  2x7,71=15,42</t>
  </si>
  <si>
    <t xml:space="preserve">936502 </t>
  </si>
  <si>
    <t>DROBNÉ DOPLŇK KONSTR KOVOVÉ POZINK  2x19x7.2=273,6</t>
  </si>
  <si>
    <t>OČIŠTĚNÍ ZDIVA OTRYSKÁNÍM TLAKOVOU VODOU DO 200 BARŮ                      opěry  2x(4,1x7,82+11,6x2)=110,5               kužely  (4,2+6,9)x0,5x5,2x4=115,44</t>
  </si>
  <si>
    <t>938543</t>
  </si>
  <si>
    <t>OČIŠTĚNÍ BETON KONSTR OTRYSKÁNÍM TLAK VODOU DO 1000 BARŮ   7,82x5,02+0,35x5,72x2+0,3x7,5x2=47,76</t>
  </si>
  <si>
    <t>96616</t>
  </si>
  <si>
    <t>BOURÁNÍ KONSTRUKCÍ ZE ŽELEZOBETONU 0,35x0,35x17,3x2+0,6x0,5x5,2x4=10,48</t>
  </si>
  <si>
    <t xml:space="preserve">96618  </t>
  </si>
  <si>
    <t>BOURÁNÍ KONSTRUKCÍ KOVOVÝCH   0,03x17,3x2=1,04</t>
  </si>
  <si>
    <t>97816</t>
  </si>
  <si>
    <t>ODSEKÁNÍ VRSTVY VYROVNÁVACÍHO BETONU NA MOSTECH   0,46x5,8=2,67</t>
  </si>
  <si>
    <t xml:space="preserve">97817 </t>
  </si>
  <si>
    <t>ODSTRANĚNÍ MOSTNÍ IZOLACE  5,7x7,8=44,46</t>
  </si>
  <si>
    <t>Mosty ev.č. 0277-2</t>
  </si>
  <si>
    <t>202 - Most ev.č. 0277-2</t>
  </si>
  <si>
    <t>POPLATKY ZA SKLÁDKU TYP S-IO (INERTNÍ ODPAD)             1,8x(2,68+26,11)=51,8</t>
  </si>
  <si>
    <t>POPLATKY ZA SKLÁDKU TYP S-OO (OSTATNÍ ODPAD)     1,73x2,4+2,3x(6,56+10,48)+2,6x(21,56+0,2x0,2x38,6)+1,9x4,74=112,4</t>
  </si>
  <si>
    <t xml:space="preserve">ODSTRANĚNÍ KRYTU ZPEVNĚNÝCH PLOCH S ASFALTOVÝM POJIVEM    plocha planimetrována   0,42x17,25-0,05x5,5x17,25=2,5        </t>
  </si>
  <si>
    <t>ODSTRANĚNÍ KRYTU ZPEVNĚNÝCH PLOCH S CEMENTOVÝM POJIVEM  plocha planimetrována 2x0,19x17,25=6,56</t>
  </si>
  <si>
    <t>ODSTRAN KRYTU ZPEVNĚNÝCH PLOCH Z DLAŽEB KOSTEK VČET PODKL plocha planimetrována 0,67x17,25=11,56</t>
  </si>
  <si>
    <t>FRÉZOVÁNÍ ZPEVNĚNÝCH PLOCH ASFALTOVÝCH        5,5x0,05x17,25=4,74</t>
  </si>
  <si>
    <t>HLOUBENÍ JAM ZAPAŽ I NEPAŽ TŘ. I   plocha planimetrována 0,77x(2x4,16+4x5,05+4x1,35)=26,11</t>
  </si>
  <si>
    <t>DRENÁŽNÍ VRSTVY Z BETONU MEZEROVITÉHO (DRENÁŽNÍHO)  1,25x0,19x(2x4,16+4x5,05+4x1,35)=8,06</t>
  </si>
  <si>
    <t>DRENÁŽNÍ VRSTVY Z PLASTBETONU (PLASTMALTY)          (0,1+2x0,2)x0,04x7,04+0,35x0,20x0,04x6=0,158</t>
  </si>
  <si>
    <t>MOSTNÍ OPĚRY A KŘÍDLA ZE ŽELEZOVÉHO BETONU DO C25/30 (B30)    0,47x0,6x7,71+(0,6x0,43+0,7x0,42)x5,05+0,50x0,6x7,71+(0,45x0,6+0,45x0,7)x5,15=10,28</t>
  </si>
  <si>
    <t>VÝZTUŽ MOSTNÍCH OPĚR A KŘÍDEL Z OCELI 10505, B500B  0,136x10,28=1,4</t>
  </si>
  <si>
    <t>PODKLADNÍ A VÝPLŇOVÉ VRSTVY Z PROSTÉHO BETONU C12/15 plocha planimetrována 0,38x2x(5,15x4+6,2x2)=25,08</t>
  </si>
  <si>
    <t>VYROVNÁVACÍ A SPÁDOVÝ ŽELEZOBETON C30/37   plocha planimetrována   (0,82+0,62)x0,5x5,8=4,18</t>
  </si>
  <si>
    <t>VÝZTUŽ VYROV A SPÁD BETONU Z OCELI 10505, B500B   0,203x4,18=0,85</t>
  </si>
  <si>
    <t>VÝPLŇ SPAR MODIFIKOVANÝM ASFALTEM     17,25x2+2x6,2=46,9</t>
  </si>
  <si>
    <t>REPROFILACE PODHLEDŮ, SVISLÝCH PLOCH SANAČNÍ MALTOU JEDNOVRST TL 10MM  předpoklad 80% plochy   (7,71x5,00+0,35x5,8x2+0,3x7,5x2)x0,8=37,69</t>
  </si>
  <si>
    <t>REPROFILACE PODHLEDŮ, SVISLÝCH PLOCH SANAČNÍ MALTOU JEDNOVRST TL 20MM předpoklad 10% plochy (7,71x5,00+0,35x5,8x2+0,3x7,5x2)x0,2=9,42</t>
  </si>
  <si>
    <t>SPÁROVÁNÍ STARÉHO ZDIVA CEMENTOVOU MALTOU    opěry  2x(4,2x7,71+13,2x2)=117,56               kužely  6,2x(2x5,4+2x3,2)=106,64</t>
  </si>
  <si>
    <t>IZOLACE MOSTOVEK POD ŘÍMSOU ASFALTOVÝMI PÁSY  (1,1+0,6)x7,04=11,96</t>
  </si>
  <si>
    <t>ŘEZÁNÍ ASFALTOVÉHO KRYTU VOZOVEK TL DO 50MM 2x6,2=12,4</t>
  </si>
  <si>
    <t>OČIŠTĚNÍ ZDIVA OTRYSKÁNÍM TLAKOVOU VODOU DO 200 BARŮ                      opěry  2x(4,2x7,71+13,2x2)=117,56               kužely  6,2x(2x5,4+2x3,2)=106,64</t>
  </si>
  <si>
    <t>OČIŠTĚNÍ BETON KONSTR OTRYSKÁNÍM TLAK VODOU DO 1000 BARŮ   7,71x5,0+0,35x5,8x2+0,3x7,5x2=47,11</t>
  </si>
  <si>
    <t>Mosty ev.č. 0277-3</t>
  </si>
  <si>
    <t>203 - Most ev.č. 0277-3</t>
  </si>
  <si>
    <t>POPLATKY ZA SKLÁDKU TYP S-IO (INERTNÍ ODPAD)             1,8x(9,88+37,35)=85,0</t>
  </si>
  <si>
    <t>POPLATKY ZA SKLÁDKU TYP S-OO (OSTATNÍ ODPAD)     2,4x8,27+2,3x(11,02+12,61+23,8)+2,6x(24,41+0,2x0,2x82,74)=201,0</t>
  </si>
  <si>
    <t xml:space="preserve">02730 </t>
  </si>
  <si>
    <t>POMOC PRÁCE ZŘÍZ NEBO ZAJIŠŤ OCHRANU INŽENÝRSKÝCH SÍTÍ ochrana hladinového čidla včetně kabelu během stavby a zatažení kabelu do chráničky v mostě, nové upevnění čidla a ostatní související práce</t>
  </si>
  <si>
    <t xml:space="preserve">ODSTRANĚNÍ KRYTU ZPEVNĚNÝCH PLOCH S ASFALTOVÝM POJIVEM    plocha planimetrována   0,21x39,37=8,27    </t>
  </si>
  <si>
    <t>ODSTRANĚNÍ KRYTU ZPEVNĚNÝCH PLOCH S CEMENTOVÝM POJIVEM  plocha planimetrována 2x0,14x39,37=11,02</t>
  </si>
  <si>
    <t>ODSTRANĚNÍ PODKLADŮ ZPEVNĚNÝCH PLOCH Z KAMENIVA NESTMELENÉHO     0,3x6,1x(4,2+1,2)=9,88</t>
  </si>
  <si>
    <t>ODSTRAN KRYTU ZPEVNĚNÝCH PLOCH Z DLAŽEB KOSTEK VČET PODKL plocha planimetrována 0,62x39,37=24,41</t>
  </si>
  <si>
    <t>ODSTRANĚNÍ CHODNÍKOVÝCH KAMENNÝCH OBRUBNÍKŮ  2x39,37+4x1,0=82,74</t>
  </si>
  <si>
    <t>HLOUBENÍ JAM ZAPAŽ I NEPAŽ TŘ. I   plocha planimetrována  4,12x6,4+0,74x(4,2+3,4x2+1,92x2)=37,35</t>
  </si>
  <si>
    <t>ÚPRAVA PLÁNĚ SE ZHUTNĚNÍM V HORNINĚ TŘ. I  (4,2+2,2)x6,4=40,96</t>
  </si>
  <si>
    <t>TRATIVODY KOMPLET Z TRUB PLAST HMOT DN 100MM     7,5+15,5=23</t>
  </si>
  <si>
    <t>DRENÁŽNÍ VRSTVY Z BETONU MEZEROVITÉHO (DRENÁŽNÍHO)  0,11x(6,5+4,2x2)=1,64</t>
  </si>
  <si>
    <t>DRENÁŽNÍ VRSTVY Z PLASTBETONU (PLASTMALTY)          (0,1+2x0,2)x0,04x32,3+0,35x0,20x0,04x25=0,72</t>
  </si>
  <si>
    <t>ŘÍMSY ZE ŽELEZOBETONU DO C30/37 (B37)    (0,22+0,26)x39,37=18,9</t>
  </si>
  <si>
    <t>VÝZTUŽ ŘÍMS Z OCELI 10505, B500B 0,168x0,26x39,37+0,128x0,22x39,37=2,83</t>
  </si>
  <si>
    <t>PŘEZDĚNÍ ZDÍ Z KAMENNÉHO ZDIVA úprava kužele po odbourání křídla   0,45x5,2x0,4x4=3,74</t>
  </si>
  <si>
    <t>MOSTNÍ OPĚRY A KŘÍDLA ZE ŽELEZOVÉHO BETONU DO C25/30 (B30)   1,63x6,62+0,45x3,53x1,66x2+0,75x0,3x7,88=17,84</t>
  </si>
  <si>
    <t>VÝZTUŽ MOSTNÍCH OPĚR A KŘÍDEL Z OCELI 10505, B500B  0,136x17,84=2,43</t>
  </si>
  <si>
    <t>428400</t>
  </si>
  <si>
    <t>MOSTNÍ LOŽISKA Z OCELI (OCELOLITINY) – ÚDRŽBA očištění a nakonzervování dle PD 5x4=20</t>
  </si>
  <si>
    <t>PODKLADNÍ A VÝPLŇOVÉ VRSTVY Z PROSTÉHO BETONU C12/15 plocha planimetrována 0,38x(6,2+4,2x2)+6,8x1,8x0,1+6,8x4,5x0,1=9,8</t>
  </si>
  <si>
    <t>VYROVNÁVACÍ A SPÁDOVÝ ŽELEZOBETON C30/37   plocha planimetrována   (0,52+1,11)x0,5x15,32+(1,11+0,71)x0,5x15,41=26,51</t>
  </si>
  <si>
    <t>VÝZTUŽ VYROV A SPÁD BETONU Z OCELI 10505, B500B   0,206x26,51=5,46</t>
  </si>
  <si>
    <t xml:space="preserve">458523   </t>
  </si>
  <si>
    <t>VÝPLŇ ZA OPĚRAMI A ZDMI Z KAMENIVA DRCENÉHO, INDEX ZHUTNĚNÍ ID DO 0,9   plocha planimetrována   1,067x6,6+0,3x6,6x4,2=15,35</t>
  </si>
  <si>
    <t>SPOJOVACÍ POSTŘIK Z EMULZE DO 0,5KG/M2   39,37x6,2x2=488,2</t>
  </si>
  <si>
    <t>ASFALTOVÝ BETON PRO OBRUSNÉ VRSTVY ACO 11+, 11S TL. 50MM    39,37x6,2=244,1</t>
  </si>
  <si>
    <t>ASFALTOVÝ BETON PRO LOŽNÍ VRSTVY ACL 16 TL. 60M  (39,37-31,25)x6,2=50,34</t>
  </si>
  <si>
    <t>ASFALTOVÝ BETON PRO PODKLADNÍ VRSTVY ACP 16+, 16S  4,2x0,1x6,4+0,2x1,2x(6,4+2x4,2)=6,24</t>
  </si>
  <si>
    <t>LITÝ ASFALT MA IV (OCHRANA MOSTNÍ IZOLACE) 11 TL. 40M   31,25x6,2=193,75</t>
  </si>
  <si>
    <t>KRYTY Z BETON DLAŽDIC SE ZÁMKEM ŠEDÝCH TL 60MM DO LOŽE Z MC  0,9x39,37=35,43</t>
  </si>
  <si>
    <t>VÝPLŇ SPAR MODIFIKOVANÝM ASFALTEM     2x39,37+3x6,2=97,34</t>
  </si>
  <si>
    <t>REPROFILACE PODHLEDŮ, SVISLÝCH PLOCH SANAČNÍ MALTOU JEDNOVRST TL 10MM  předpoklad 80% plochy   (7,88x0,32x4+0,32x2x1,4+2x10x14,37+2x5x(0,35+1,21)+4x1,28x9x2+0,26x5x2x6,6+2x30,75x0,15)x0,8=412,91</t>
  </si>
  <si>
    <t>REPROFILACE PODHLEDŮ, SVISLÝCH PLOCH SANAČNÍ MALTOU JEDNOVRST TL 20MM předpoklad 19% plochy (7,88x0,32x4+0,32x2x1,4+2x10x14,37+2x5x(0,35+1,21)+4x1,28x9x2+0,26x5x2x6,6+2x30,75x0,15)x0,19=98,07</t>
  </si>
  <si>
    <t xml:space="preserve">626121 </t>
  </si>
  <si>
    <t>REPROFIL PODHL, SVIS PLOCH SANAČ MALTOU DVOUVRST TL DO 40MM  předpoklad 1% plochy  (7,88x0,32x4+0,32x2x1,4+2x10x14,37+2x5x(0,35+1,21)+4x1,28x9x2+0,26x5x2x6,6+2x30,75x0,15)x0,01=5,16</t>
  </si>
  <si>
    <t>SPÁROVÁNÍ STARÉHO ZDIVA CEMENTOVOU MALTOU   plochy planimetrovány    opěry  (1,75+2,17)x 7,88+9,24x4+(1,45+7,88)x2x3,2=115,5                                    kužely  6,2x4,3x0,5x4=53,32</t>
  </si>
  <si>
    <t>IZOLACE ZVLÁŠT KONSTR PROTI TLAK VODĚ ASFALT NÁTĚRY (0,1+0,9+0,16)x39,37=45,67</t>
  </si>
  <si>
    <t>IZOLACE ZVLÁŠT KONSTR PROTI TLAK VODĚ ASFALT PÁSY     4,28x(0,9+1,66)x2+(1,3+1,2)x6,2+(0,75+0,3+1,0)x(6,2+2x4,2)=54,2</t>
  </si>
  <si>
    <t>IZOLACE MOSTOVEK POD ŘÍMSOU ASFALTOVÝMI PÁSY  (1,1+0,6)x32,25=54,83</t>
  </si>
  <si>
    <t>IZOLACE MOSTOVEK CELOPLOŠNÁ ASFALTOVÝMI PÁSY S PEČETÍCÍ VRSTVOU  7,52x30,75=231,24</t>
  </si>
  <si>
    <t>OCHRANA IZOLACE NA POVRCHU TEXTILIÍ            45,67+54,2=99,87</t>
  </si>
  <si>
    <t>NÁTĚRY BETON KONSTR TYP S4 (OS-C)   7,88x0,32x4+0,32x2x1,4+2x10x14,37+2x5x(0,35+1,21)+4x1,28x9x2+0,26x5x2x6,6+2x30,75x0,15+(0,34+0,35+0,75+0,15+0,3+0,35+0,54)x39,37=625,58</t>
  </si>
  <si>
    <t>87627</t>
  </si>
  <si>
    <t xml:space="preserve">CHRÁNIČKY Z TRUB PLASTOVÝCH DN DO 100MM </t>
  </si>
  <si>
    <t>ZÁBRADLÍ MOSTNÍ SE SVISLOU VÝPLNÍ - DODÁVKA A MONTÁŽ  2x39,37=78,74</t>
  </si>
  <si>
    <t>CHODNÍKOVÉ OBRUBY Z KAMENNÝCH OBRUBNÍKŮ ŠÍŘ 250MM     39,37+2x1,15=41,67</t>
  </si>
  <si>
    <t>ŘEZÁNÍ ASFALTOVÉHO KRYTU VOZOVEK TL DO 50MM 3x6,2=18,6</t>
  </si>
  <si>
    <t xml:space="preserve">919148 </t>
  </si>
  <si>
    <t>ŘEZÁNÍ ŽELEZOBETONOVÝCH KONSTRUKCÍ TL DO 500MM            2x(1,6+0,3)=3,8</t>
  </si>
  <si>
    <t>VÝPLŇ DILATAČNÍCH SPAR Z POLYSTYRENU TL 20MM  7,88x0,3+9,02+0,3x5+0,25x5=14,13</t>
  </si>
  <si>
    <t>TĚSNĚNÍ DILATAČNÍCH SPAR SILIKONOVÝM TMELEM PRŮŘEZU DO 300MM2       (0,54+0,35+0,3+0,15+0,75+0,35+0,37)x5=14,05</t>
  </si>
  <si>
    <t>MOSTNÍ ZÁVĚRY PODPOVRCHOVÉ  7,53x3=22,59</t>
  </si>
  <si>
    <t>DROBNÉ DOPLŇK KONSTR KOVOVÉ POZINK  2x40x7.2=576</t>
  </si>
  <si>
    <t>93653</t>
  </si>
  <si>
    <t>MOSTNÍ ODVODŇOVACÍ SOUPRAVA</t>
  </si>
  <si>
    <t>936532</t>
  </si>
  <si>
    <t>MOSTNÍ ODVODŇOVACÍ SOUPRAVA 300/500</t>
  </si>
  <si>
    <t xml:space="preserve">936541    </t>
  </si>
  <si>
    <t>MOSTNÍ ODVODŇOVACÍ TRUBKA (POVRCHŮ IZOLACE) Z NEREZ OCEL</t>
  </si>
  <si>
    <t>OČIŠTĚNÍ ZDIVA OTRYSKÁNÍM TLAKOVOU VODOU DO 200 BARŮ                      plochy planimetrovány    opěry  (1,75+2,17)x 7,88+9,24x4+(1,45+7,88)x2x3,2=115,5                                             kužely  6,2x4,3x0,5x4=53,32</t>
  </si>
  <si>
    <t>OČIŠTĚNÍ BETON KONSTR OTRYSKÁNÍM TLAK VODOU DO 1000 BARŮ   7,88x0,32x4+0,32x2x1,4+2x10x14,37+2x5x(0,35+1,21)+4x1,28x9x2+0,26x5x2x6,6+2x30,75x0,15=516,14</t>
  </si>
  <si>
    <t>BOURÁNÍ KONSTRUKCÍ ZE ŽELEZOBETONU 0,19x2x39,37+0,7x6,6x1,66+0,3x0,7x6,9=23,8</t>
  </si>
  <si>
    <t>BOURÁNÍ KONSTRUKCÍ KOVOVÝCH   0,03x39,37x2=2,36</t>
  </si>
  <si>
    <t>96785</t>
  </si>
  <si>
    <t>VYBOURÁNÍ MOSTNÍCH DILATAČNÍCH ZÁVĚRŮ  3x7,53=22,59</t>
  </si>
  <si>
    <t>ODSEKÁNÍ VRSTVY VYROVNÁVACÍHO BETONU NA MOSTECH   0,41x30,75=12,61</t>
  </si>
  <si>
    <t>ODSTRANĚNÍ MOSTNÍ IZOLACE  6,97x30,75=214,33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</si>
</sst>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39">
    <font>
      <sz val="10"/>
      <name val="Arial"/>
      <family val="2"/>
    </font>
    <font>
      <b/>
      <sz val="10"/>
      <name val="Arial"/>
      <family val="2"/>
    </font>
    <font>
      <i/>
      <sz val="12"/>
      <name val="Calibri"/>
      <family val="2"/>
    </font>
    <font>
      <b/>
      <sz val="14"/>
      <name val="Arial"/>
      <family val="2"/>
    </font>
    <font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/>
    </xf>
    <xf numFmtId="49" fontId="1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2" xfId="0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9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/>
    </xf>
    <xf numFmtId="49" fontId="1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4" fontId="1" fillId="0" borderId="21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/>
    </xf>
    <xf numFmtId="49" fontId="1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4" fontId="1" fillId="33" borderId="1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9" fontId="0" fillId="0" borderId="13" xfId="0" applyNumberFormat="1" applyFont="1" applyBorder="1" applyAlignment="1">
      <alignment wrapText="1"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49" fontId="0" fillId="0" borderId="27" xfId="0" applyNumberFormat="1" applyFont="1" applyBorder="1" applyAlignment="1">
      <alignment horizontal="left"/>
    </xf>
    <xf numFmtId="49" fontId="0" fillId="0" borderId="27" xfId="0" applyNumberFormat="1" applyFont="1" applyBorder="1" applyAlignment="1">
      <alignment horizontal="left" wrapText="1"/>
    </xf>
    <xf numFmtId="0" fontId="0" fillId="0" borderId="27" xfId="0" applyFont="1" applyBorder="1" applyAlignment="1">
      <alignment horizontal="left"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49" fontId="0" fillId="0" borderId="13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/>
    </xf>
    <xf numFmtId="49" fontId="1" fillId="0" borderId="16" xfId="0" applyNumberFormat="1" applyFont="1" applyBorder="1" applyAlignment="1">
      <alignment vertical="top"/>
    </xf>
    <xf numFmtId="0" fontId="0" fillId="0" borderId="16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13" xfId="0" applyNumberFormat="1" applyFont="1" applyBorder="1" applyAlignment="1">
      <alignment vertical="top" wrapText="1"/>
    </xf>
    <xf numFmtId="49" fontId="0" fillId="0" borderId="24" xfId="0" applyNumberFormat="1" applyFont="1" applyBorder="1" applyAlignment="1">
      <alignment/>
    </xf>
    <xf numFmtId="49" fontId="0" fillId="0" borderId="24" xfId="0" applyNumberFormat="1" applyFont="1" applyBorder="1" applyAlignment="1">
      <alignment wrapText="1"/>
    </xf>
    <xf numFmtId="0" fontId="0" fillId="0" borderId="24" xfId="0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1" xfId="0" applyFont="1" applyBorder="1" applyAlignment="1">
      <alignment horizontal="center"/>
    </xf>
    <xf numFmtId="49" fontId="0" fillId="0" borderId="32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wrapText="1"/>
    </xf>
    <xf numFmtId="0" fontId="0" fillId="0" borderId="12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8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6.7109375" style="1" customWidth="1"/>
    <col min="2" max="2" width="14.8515625" style="2" customWidth="1"/>
    <col min="3" max="3" width="74.00390625" style="2" customWidth="1"/>
    <col min="4" max="4" width="8.00390625" style="0" customWidth="1"/>
    <col min="6" max="6" width="12.140625" style="0" customWidth="1"/>
    <col min="7" max="7" width="12.8515625" style="0" customWidth="1"/>
  </cols>
  <sheetData>
    <row r="2" ht="12.75">
      <c r="C2" s="3" t="s">
        <v>0</v>
      </c>
    </row>
    <row r="4" spans="1:6" ht="12.75">
      <c r="A4" s="4" t="s">
        <v>1</v>
      </c>
      <c r="C4" s="5" t="s">
        <v>2</v>
      </c>
      <c r="D4" s="6" t="s">
        <v>3</v>
      </c>
      <c r="E4">
        <v>214111</v>
      </c>
      <c r="F4" s="6" t="s">
        <v>4</v>
      </c>
    </row>
    <row r="5" spans="1:3" ht="12.75">
      <c r="A5" s="4" t="s">
        <v>5</v>
      </c>
      <c r="C5" s="5" t="s">
        <v>6</v>
      </c>
    </row>
    <row r="6" spans="1:4" ht="15.75">
      <c r="A6" s="4"/>
      <c r="C6" s="7" t="s">
        <v>7</v>
      </c>
      <c r="D6" s="6"/>
    </row>
    <row r="7" spans="1:7" ht="12.75">
      <c r="A7" s="8" t="s">
        <v>8</v>
      </c>
      <c r="B7" s="9" t="s">
        <v>9</v>
      </c>
      <c r="C7" s="9" t="s">
        <v>10</v>
      </c>
      <c r="D7" s="10" t="s">
        <v>11</v>
      </c>
      <c r="E7" s="10" t="s">
        <v>12</v>
      </c>
      <c r="F7" s="108" t="s">
        <v>13</v>
      </c>
      <c r="G7" s="108"/>
    </row>
    <row r="8" spans="1:7" ht="12.75">
      <c r="A8" s="11" t="s">
        <v>14</v>
      </c>
      <c r="B8" s="12" t="s">
        <v>15</v>
      </c>
      <c r="C8" s="12"/>
      <c r="D8" s="13"/>
      <c r="E8" s="13" t="s">
        <v>16</v>
      </c>
      <c r="F8" s="13" t="s">
        <v>17</v>
      </c>
      <c r="G8" s="14" t="s">
        <v>18</v>
      </c>
    </row>
    <row r="9" spans="1:7" ht="12.75">
      <c r="A9" s="15">
        <v>1</v>
      </c>
      <c r="B9" s="16" t="s">
        <v>19</v>
      </c>
      <c r="C9" s="16" t="s">
        <v>20</v>
      </c>
      <c r="D9" s="17">
        <v>4</v>
      </c>
      <c r="E9" s="17">
        <v>5</v>
      </c>
      <c r="F9" s="17">
        <v>6</v>
      </c>
      <c r="G9" s="18">
        <v>7</v>
      </c>
    </row>
    <row r="10" spans="1:7" ht="12.75">
      <c r="A10" s="19"/>
      <c r="B10" s="20"/>
      <c r="C10" s="21"/>
      <c r="D10" s="22"/>
      <c r="E10" s="23"/>
      <c r="F10" s="23"/>
      <c r="G10" s="24"/>
    </row>
    <row r="11" spans="1:7" ht="12.75">
      <c r="A11" s="25">
        <v>1</v>
      </c>
      <c r="B11" s="26" t="s">
        <v>21</v>
      </c>
      <c r="C11" s="26" t="s">
        <v>22</v>
      </c>
      <c r="D11" s="27"/>
      <c r="E11" s="28">
        <v>1</v>
      </c>
      <c r="F11" s="28">
        <f>'SO 100'!G35</f>
        <v>0</v>
      </c>
      <c r="G11" s="29">
        <f>E11*F11</f>
        <v>0</v>
      </c>
    </row>
    <row r="12" spans="1:7" ht="12.75">
      <c r="A12" s="25">
        <v>2</v>
      </c>
      <c r="B12" s="26" t="s">
        <v>23</v>
      </c>
      <c r="C12" s="26" t="s">
        <v>24</v>
      </c>
      <c r="D12" s="27"/>
      <c r="E12" s="28">
        <v>1</v>
      </c>
      <c r="F12" s="28">
        <f>'SO 200'!G131</f>
        <v>0</v>
      </c>
      <c r="G12" s="29">
        <f>F12</f>
        <v>0</v>
      </c>
    </row>
    <row r="13" spans="1:7" ht="12.75">
      <c r="A13" s="25">
        <v>3</v>
      </c>
      <c r="B13" s="26" t="s">
        <v>25</v>
      </c>
      <c r="C13" s="26" t="s">
        <v>26</v>
      </c>
      <c r="D13" s="27"/>
      <c r="E13" s="28">
        <v>1</v>
      </c>
      <c r="F13" s="28">
        <f>'SO 201'!G117</f>
        <v>0</v>
      </c>
      <c r="G13" s="29">
        <f>E13*F13</f>
        <v>0</v>
      </c>
    </row>
    <row r="14" spans="1:7" ht="12.75">
      <c r="A14" s="25">
        <v>4</v>
      </c>
      <c r="B14" s="26" t="s">
        <v>27</v>
      </c>
      <c r="C14" s="26" t="s">
        <v>28</v>
      </c>
      <c r="D14" s="27"/>
      <c r="E14" s="28">
        <v>1</v>
      </c>
      <c r="F14" s="28">
        <f>'Krycí list 202'!D9</f>
        <v>0</v>
      </c>
      <c r="G14" s="29">
        <f>F14*E14</f>
        <v>0</v>
      </c>
    </row>
    <row r="15" spans="1:7" ht="12.75">
      <c r="A15" s="25">
        <v>5</v>
      </c>
      <c r="B15" s="26" t="s">
        <v>29</v>
      </c>
      <c r="C15" s="26" t="s">
        <v>30</v>
      </c>
      <c r="D15" s="27" t="s">
        <v>31</v>
      </c>
      <c r="E15" s="28">
        <v>1</v>
      </c>
      <c r="F15" s="28">
        <f>'Krycí list 203'!D9</f>
        <v>0</v>
      </c>
      <c r="G15" s="29">
        <f>F15*E15</f>
        <v>0</v>
      </c>
    </row>
    <row r="16" spans="1:7" ht="12.75">
      <c r="A16" s="25"/>
      <c r="B16" s="26"/>
      <c r="C16" s="26"/>
      <c r="D16" s="27"/>
      <c r="E16" s="28"/>
      <c r="F16" s="28"/>
      <c r="G16" s="29"/>
    </row>
    <row r="17" spans="1:7" ht="12.75">
      <c r="A17" s="25"/>
      <c r="B17" s="26"/>
      <c r="C17" s="26"/>
      <c r="D17" s="27"/>
      <c r="E17" s="28"/>
      <c r="F17" s="28"/>
      <c r="G17" s="29"/>
    </row>
    <row r="18" spans="1:7" ht="12.75">
      <c r="A18" s="25"/>
      <c r="B18" s="26"/>
      <c r="C18" s="30"/>
      <c r="D18" s="27"/>
      <c r="E18" s="28"/>
      <c r="F18" s="28"/>
      <c r="G18" s="31">
        <f>SUM(G10:G15)</f>
        <v>0</v>
      </c>
    </row>
    <row r="19" spans="1:7" ht="12.75">
      <c r="A19" s="25"/>
      <c r="B19" s="26"/>
      <c r="C19" s="26"/>
      <c r="D19" s="27"/>
      <c r="E19" s="28"/>
      <c r="F19" s="28"/>
      <c r="G19" s="29"/>
    </row>
    <row r="20" spans="1:7" ht="12.75">
      <c r="A20" s="25"/>
      <c r="B20" s="26"/>
      <c r="C20" s="30" t="s">
        <v>32</v>
      </c>
      <c r="D20" s="27"/>
      <c r="E20" s="28"/>
      <c r="F20" s="28"/>
      <c r="G20" s="31">
        <f>+G18</f>
        <v>0</v>
      </c>
    </row>
    <row r="21" spans="1:7" ht="12.75">
      <c r="A21" s="32" t="s">
        <v>33</v>
      </c>
      <c r="B21" s="26"/>
      <c r="C21" s="26"/>
      <c r="D21" s="27"/>
      <c r="E21" s="28"/>
      <c r="F21" s="28"/>
      <c r="G21" s="29"/>
    </row>
    <row r="22" spans="1:7" ht="12.75">
      <c r="A22" s="25"/>
      <c r="B22" s="26"/>
      <c r="C22" s="30" t="s">
        <v>34</v>
      </c>
      <c r="D22" s="27"/>
      <c r="E22" s="28"/>
      <c r="F22" s="28"/>
      <c r="G22" s="29"/>
    </row>
    <row r="23" spans="1:7" ht="12.75">
      <c r="A23" s="25"/>
      <c r="B23" s="26"/>
      <c r="C23" s="30" t="s">
        <v>35</v>
      </c>
      <c r="D23" s="27"/>
      <c r="E23" s="28"/>
      <c r="F23" s="28"/>
      <c r="G23" s="29">
        <v>0</v>
      </c>
    </row>
    <row r="24" spans="1:7" ht="12.75">
      <c r="A24" s="25"/>
      <c r="B24" s="26"/>
      <c r="C24" s="30" t="s">
        <v>36</v>
      </c>
      <c r="D24" s="27"/>
      <c r="E24" s="28"/>
      <c r="F24" s="28"/>
      <c r="G24" s="29"/>
    </row>
    <row r="25" spans="1:7" ht="12.75">
      <c r="A25" s="25"/>
      <c r="B25" s="26"/>
      <c r="C25" s="30" t="s">
        <v>37</v>
      </c>
      <c r="D25" s="27"/>
      <c r="E25" s="28"/>
      <c r="F25" s="28"/>
      <c r="G25" s="29">
        <v>0</v>
      </c>
    </row>
    <row r="26" spans="1:7" ht="12.75">
      <c r="A26" s="25"/>
      <c r="B26" s="26"/>
      <c r="C26" s="30" t="s">
        <v>38</v>
      </c>
      <c r="D26" s="27"/>
      <c r="E26" s="28"/>
      <c r="F26" s="28"/>
      <c r="G26" s="31">
        <f>+G18+G23+G25</f>
        <v>0</v>
      </c>
    </row>
    <row r="27" spans="1:7" ht="12.75">
      <c r="A27" s="33"/>
      <c r="B27" s="34"/>
      <c r="C27" s="35" t="s">
        <v>39</v>
      </c>
      <c r="D27" s="36"/>
      <c r="E27" s="37"/>
      <c r="F27" s="37"/>
      <c r="G27" s="38">
        <f>0.21*G26</f>
        <v>0</v>
      </c>
    </row>
    <row r="28" spans="1:7" ht="12.75">
      <c r="A28" s="39"/>
      <c r="B28" s="40"/>
      <c r="C28" s="41" t="s">
        <v>40</v>
      </c>
      <c r="D28" s="42"/>
      <c r="E28" s="43"/>
      <c r="F28" s="43"/>
      <c r="G28" s="44">
        <f>G27+G26</f>
        <v>0</v>
      </c>
    </row>
  </sheetData>
  <sheetProtection selectLockedCells="1" selectUnlockedCells="1"/>
  <mergeCells count="1">
    <mergeCell ref="F7:G7"/>
  </mergeCells>
  <printOptions/>
  <pageMargins left="0.7" right="0.7" top="0.7875" bottom="0.7875" header="0.5118055555555555" footer="0.5118055555555555"/>
  <pageSetup fitToHeight="0" fitToWidth="1" horizontalDpi="300" verticalDpi="3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10" sqref="D10"/>
    </sheetView>
  </sheetViews>
  <sheetFormatPr defaultColWidth="9.140625" defaultRowHeight="12.75"/>
  <cols>
    <col min="4" max="4" width="14.7109375" style="0" customWidth="1"/>
  </cols>
  <sheetData>
    <row r="1" ht="18">
      <c r="D1" s="45" t="s">
        <v>41</v>
      </c>
    </row>
    <row r="3" spans="1:9" ht="12.75">
      <c r="A3" s="46"/>
      <c r="B3" s="46"/>
      <c r="C3" s="46"/>
      <c r="D3" s="46"/>
      <c r="E3" s="46"/>
      <c r="F3" s="46"/>
      <c r="G3" s="46"/>
      <c r="H3" s="46"/>
      <c r="I3" s="46"/>
    </row>
    <row r="4" spans="1:2" ht="12.75">
      <c r="A4" s="47" t="s">
        <v>42</v>
      </c>
      <c r="B4" s="48" t="s">
        <v>43</v>
      </c>
    </row>
    <row r="6" spans="1:2" ht="12.75">
      <c r="A6" s="47" t="s">
        <v>44</v>
      </c>
      <c r="B6" s="49" t="s">
        <v>344</v>
      </c>
    </row>
    <row r="7" spans="1:9" ht="12.75">
      <c r="A7" s="50"/>
      <c r="B7" s="50"/>
      <c r="C7" s="50"/>
      <c r="D7" s="50"/>
      <c r="E7" s="50"/>
      <c r="F7" s="50"/>
      <c r="G7" s="50"/>
      <c r="H7" s="50"/>
      <c r="I7" s="50"/>
    </row>
    <row r="9" spans="1:4" ht="12.75">
      <c r="A9" s="6" t="s">
        <v>45</v>
      </c>
      <c r="D9" s="51">
        <f>'SO 203'!G124</f>
        <v>0</v>
      </c>
    </row>
    <row r="11" spans="1:4" ht="12.75">
      <c r="A11" s="6" t="s">
        <v>46</v>
      </c>
      <c r="D11" s="51">
        <f>D9*0.21</f>
        <v>0</v>
      </c>
    </row>
    <row r="13" spans="1:4" ht="12.75">
      <c r="A13" s="6" t="s">
        <v>47</v>
      </c>
      <c r="D13" s="51">
        <f>D9+D11</f>
        <v>0</v>
      </c>
    </row>
    <row r="15" spans="1:9" ht="12.75">
      <c r="A15" s="46"/>
      <c r="B15" s="46"/>
      <c r="C15" s="46"/>
      <c r="D15" s="46"/>
      <c r="E15" s="46"/>
      <c r="F15" s="46"/>
      <c r="G15" s="46"/>
      <c r="H15" s="46"/>
      <c r="I15" s="46"/>
    </row>
    <row r="16" spans="1:4" ht="12.75">
      <c r="A16" s="6" t="s">
        <v>48</v>
      </c>
      <c r="D16" s="52" t="s">
        <v>49</v>
      </c>
    </row>
    <row r="18" spans="1:4" ht="12.75">
      <c r="A18" s="6" t="s">
        <v>50</v>
      </c>
      <c r="D18">
        <v>1553</v>
      </c>
    </row>
    <row r="20" spans="1:4" ht="12.75">
      <c r="A20" s="6" t="s">
        <v>51</v>
      </c>
      <c r="D20" s="51">
        <f>D9/D18</f>
        <v>0</v>
      </c>
    </row>
    <row r="22" spans="1:5" ht="12.75">
      <c r="A22" s="6" t="s">
        <v>52</v>
      </c>
      <c r="D22">
        <v>214111</v>
      </c>
      <c r="E22" s="6" t="s">
        <v>4</v>
      </c>
    </row>
    <row r="25" spans="1:9" ht="12.75">
      <c r="A25" s="50"/>
      <c r="B25" s="50"/>
      <c r="C25" s="50"/>
      <c r="D25" s="50"/>
      <c r="E25" s="50"/>
      <c r="F25" s="50"/>
      <c r="G25" s="50"/>
      <c r="H25" s="50"/>
      <c r="I25" s="50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5"/>
  <sheetViews>
    <sheetView zoomScalePageLayoutView="0" workbookViewId="0" topLeftCell="A19">
      <selection activeCell="E51" sqref="E51"/>
    </sheetView>
  </sheetViews>
  <sheetFormatPr defaultColWidth="9.140625" defaultRowHeight="12.75"/>
  <cols>
    <col min="1" max="1" width="6.7109375" style="98" customWidth="1"/>
    <col min="2" max="2" width="14.8515625" style="48" customWidth="1"/>
    <col min="3" max="3" width="74.00390625" style="48" customWidth="1"/>
    <col min="4" max="4" width="8.00390625" style="6" customWidth="1"/>
    <col min="5" max="5" width="9.140625" style="6" customWidth="1"/>
    <col min="6" max="6" width="12.140625" style="6" customWidth="1"/>
    <col min="7" max="7" width="12.8515625" style="6" customWidth="1"/>
    <col min="8" max="16384" width="9.140625" style="6" customWidth="1"/>
  </cols>
  <sheetData>
    <row r="2" ht="12.75">
      <c r="C2" s="3" t="s">
        <v>0</v>
      </c>
    </row>
    <row r="4" spans="1:3" ht="12.75">
      <c r="A4" s="99" t="s">
        <v>1</v>
      </c>
      <c r="B4" s="100"/>
      <c r="C4" s="5" t="s">
        <v>43</v>
      </c>
    </row>
    <row r="5" spans="1:3" ht="12.75">
      <c r="A5" s="99" t="s">
        <v>5</v>
      </c>
      <c r="B5" s="101"/>
      <c r="C5" s="5" t="s">
        <v>345</v>
      </c>
    </row>
    <row r="6" spans="1:3" ht="12.75">
      <c r="A6" s="99" t="s">
        <v>54</v>
      </c>
      <c r="C6" s="5" t="s">
        <v>55</v>
      </c>
    </row>
    <row r="7" spans="1:7" ht="12.75">
      <c r="A7" s="102" t="s">
        <v>8</v>
      </c>
      <c r="B7" s="9" t="s">
        <v>9</v>
      </c>
      <c r="C7" s="9" t="s">
        <v>10</v>
      </c>
      <c r="D7" s="10" t="s">
        <v>11</v>
      </c>
      <c r="E7" s="10" t="s">
        <v>12</v>
      </c>
      <c r="F7" s="108" t="s">
        <v>13</v>
      </c>
      <c r="G7" s="108"/>
    </row>
    <row r="8" spans="1:7" ht="12.75">
      <c r="A8" s="103" t="s">
        <v>14</v>
      </c>
      <c r="B8" s="12" t="s">
        <v>15</v>
      </c>
      <c r="C8" s="12"/>
      <c r="D8" s="13"/>
      <c r="E8" s="13" t="s">
        <v>16</v>
      </c>
      <c r="F8" s="13" t="s">
        <v>17</v>
      </c>
      <c r="G8" s="14" t="s">
        <v>18</v>
      </c>
    </row>
    <row r="9" spans="1:7" ht="12.75">
      <c r="A9" s="104">
        <v>1</v>
      </c>
      <c r="B9" s="16" t="s">
        <v>19</v>
      </c>
      <c r="C9" s="16" t="s">
        <v>20</v>
      </c>
      <c r="D9" s="17">
        <v>4</v>
      </c>
      <c r="E9" s="17">
        <v>5</v>
      </c>
      <c r="F9" s="17">
        <v>6</v>
      </c>
      <c r="G9" s="18">
        <v>7</v>
      </c>
    </row>
    <row r="10" spans="1:7" ht="12.75">
      <c r="A10" s="102"/>
      <c r="B10" s="54"/>
      <c r="C10" s="21" t="s">
        <v>56</v>
      </c>
      <c r="D10" s="55"/>
      <c r="E10" s="56"/>
      <c r="F10" s="56"/>
      <c r="G10" s="57"/>
    </row>
    <row r="11" spans="1:7" ht="12.75">
      <c r="A11" s="102">
        <v>1</v>
      </c>
      <c r="B11" s="54" t="s">
        <v>69</v>
      </c>
      <c r="C11" s="54" t="s">
        <v>346</v>
      </c>
      <c r="D11" s="55" t="s">
        <v>210</v>
      </c>
      <c r="E11" s="56">
        <v>85</v>
      </c>
      <c r="F11" s="56"/>
      <c r="G11" s="57">
        <f>F11*E11</f>
        <v>0</v>
      </c>
    </row>
    <row r="12" spans="1:7" ht="25.5">
      <c r="A12" s="102">
        <v>2</v>
      </c>
      <c r="B12" s="54" t="s">
        <v>72</v>
      </c>
      <c r="C12" s="105" t="s">
        <v>347</v>
      </c>
      <c r="D12" s="55" t="s">
        <v>210</v>
      </c>
      <c r="E12" s="56">
        <v>201</v>
      </c>
      <c r="F12" s="56"/>
      <c r="G12" s="57">
        <f>F12*E12</f>
        <v>0</v>
      </c>
    </row>
    <row r="13" spans="1:7" ht="38.25">
      <c r="A13" s="102">
        <v>3</v>
      </c>
      <c r="B13" s="54" t="s">
        <v>348</v>
      </c>
      <c r="C13" s="105" t="s">
        <v>349</v>
      </c>
      <c r="D13" s="55" t="s">
        <v>63</v>
      </c>
      <c r="E13" s="56">
        <v>1</v>
      </c>
      <c r="F13" s="56"/>
      <c r="G13" s="57">
        <f>F13*E13</f>
        <v>0</v>
      </c>
    </row>
    <row r="14" spans="1:7" ht="25.5">
      <c r="A14" s="103">
        <v>4</v>
      </c>
      <c r="B14" s="26" t="s">
        <v>76</v>
      </c>
      <c r="C14" s="58" t="s">
        <v>212</v>
      </c>
      <c r="D14" s="59" t="s">
        <v>78</v>
      </c>
      <c r="E14" s="60">
        <v>1</v>
      </c>
      <c r="F14" s="60"/>
      <c r="G14" s="61">
        <f>F14*E14</f>
        <v>0</v>
      </c>
    </row>
    <row r="15" spans="1:7" ht="12.75">
      <c r="A15" s="103">
        <v>5</v>
      </c>
      <c r="B15" s="26" t="s">
        <v>79</v>
      </c>
      <c r="C15" s="58" t="s">
        <v>213</v>
      </c>
      <c r="D15" s="59" t="s">
        <v>63</v>
      </c>
      <c r="E15" s="60">
        <v>1</v>
      </c>
      <c r="F15" s="60"/>
      <c r="G15" s="61">
        <f>F15*E15</f>
        <v>0</v>
      </c>
    </row>
    <row r="16" spans="1:7" ht="12.75">
      <c r="A16" s="103">
        <v>6</v>
      </c>
      <c r="B16" s="26" t="s">
        <v>214</v>
      </c>
      <c r="C16" s="26" t="s">
        <v>215</v>
      </c>
      <c r="D16" s="59" t="s">
        <v>216</v>
      </c>
      <c r="E16" s="60">
        <v>1</v>
      </c>
      <c r="F16" s="60"/>
      <c r="G16" s="61">
        <f>E16*F16</f>
        <v>0</v>
      </c>
    </row>
    <row r="17" spans="1:7" ht="12.75">
      <c r="A17" s="103">
        <v>7</v>
      </c>
      <c r="B17" s="26" t="s">
        <v>82</v>
      </c>
      <c r="C17" s="58" t="s">
        <v>217</v>
      </c>
      <c r="D17" s="59" t="s">
        <v>63</v>
      </c>
      <c r="E17" s="60">
        <v>1</v>
      </c>
      <c r="F17" s="60"/>
      <c r="G17" s="61">
        <v>0</v>
      </c>
    </row>
    <row r="18" spans="1:7" ht="12.75">
      <c r="A18" s="103">
        <v>8</v>
      </c>
      <c r="B18" s="26" t="s">
        <v>84</v>
      </c>
      <c r="C18" s="26" t="s">
        <v>218</v>
      </c>
      <c r="D18" s="59" t="s">
        <v>63</v>
      </c>
      <c r="E18" s="60">
        <v>1</v>
      </c>
      <c r="F18" s="60"/>
      <c r="G18" s="61">
        <f>E18*F18</f>
        <v>0</v>
      </c>
    </row>
    <row r="19" spans="1:7" ht="12.75">
      <c r="A19" s="103">
        <v>9</v>
      </c>
      <c r="B19" s="26" t="s">
        <v>219</v>
      </c>
      <c r="C19" s="26" t="s">
        <v>220</v>
      </c>
      <c r="D19" s="59" t="s">
        <v>216</v>
      </c>
      <c r="E19" s="60">
        <v>1</v>
      </c>
      <c r="F19" s="60"/>
      <c r="G19" s="61">
        <f>E19*F19</f>
        <v>0</v>
      </c>
    </row>
    <row r="20" spans="1:7" ht="12.75">
      <c r="A20" s="103"/>
      <c r="B20" s="26"/>
      <c r="C20" s="26"/>
      <c r="D20" s="59"/>
      <c r="E20" s="60"/>
      <c r="F20" s="60"/>
      <c r="G20" s="61"/>
    </row>
    <row r="21" spans="1:7" ht="12.75">
      <c r="A21" s="103"/>
      <c r="B21" s="26"/>
      <c r="C21" s="30" t="s">
        <v>56</v>
      </c>
      <c r="D21" s="59"/>
      <c r="E21" s="60"/>
      <c r="F21" s="60"/>
      <c r="G21" s="31">
        <f>SUM(G10:G19)</f>
        <v>0</v>
      </c>
    </row>
    <row r="22" spans="1:7" ht="12.75">
      <c r="A22" s="103"/>
      <c r="B22" s="26"/>
      <c r="C22" s="26"/>
      <c r="D22" s="59"/>
      <c r="E22" s="60"/>
      <c r="F22" s="60"/>
      <c r="G22" s="61"/>
    </row>
    <row r="23" spans="1:7" ht="12.75">
      <c r="A23" s="103"/>
      <c r="B23" s="26"/>
      <c r="C23" s="30" t="s">
        <v>91</v>
      </c>
      <c r="D23" s="59"/>
      <c r="E23" s="60"/>
      <c r="F23" s="60"/>
      <c r="G23" s="61"/>
    </row>
    <row r="24" spans="1:7" ht="25.5">
      <c r="A24" s="103">
        <v>10</v>
      </c>
      <c r="B24" s="26" t="s">
        <v>221</v>
      </c>
      <c r="C24" s="58" t="s">
        <v>350</v>
      </c>
      <c r="D24" s="59" t="s">
        <v>67</v>
      </c>
      <c r="E24" s="60">
        <v>8.27</v>
      </c>
      <c r="F24" s="60"/>
      <c r="G24" s="61">
        <f>E24*F24</f>
        <v>0</v>
      </c>
    </row>
    <row r="25" spans="1:7" ht="25.5">
      <c r="A25" s="103">
        <v>11</v>
      </c>
      <c r="B25" s="26" t="s">
        <v>223</v>
      </c>
      <c r="C25" s="58" t="s">
        <v>351</v>
      </c>
      <c r="D25" s="59" t="s">
        <v>67</v>
      </c>
      <c r="E25" s="60">
        <v>11.02</v>
      </c>
      <c r="F25" s="60"/>
      <c r="G25" s="61">
        <f>F25*E25</f>
        <v>0</v>
      </c>
    </row>
    <row r="26" spans="1:7" ht="25.5">
      <c r="A26" s="103">
        <v>12</v>
      </c>
      <c r="B26" s="26" t="s">
        <v>103</v>
      </c>
      <c r="C26" s="58" t="s">
        <v>352</v>
      </c>
      <c r="D26" s="59" t="s">
        <v>67</v>
      </c>
      <c r="E26" s="60">
        <v>9.88</v>
      </c>
      <c r="F26" s="60"/>
      <c r="G26" s="61">
        <f>E26*F26</f>
        <v>0</v>
      </c>
    </row>
    <row r="27" spans="1:7" ht="25.5">
      <c r="A27" s="103">
        <v>13</v>
      </c>
      <c r="B27" s="26" t="s">
        <v>226</v>
      </c>
      <c r="C27" s="58" t="s">
        <v>353</v>
      </c>
      <c r="D27" s="59" t="s">
        <v>67</v>
      </c>
      <c r="E27" s="60">
        <v>24.41</v>
      </c>
      <c r="F27" s="60"/>
      <c r="G27" s="61">
        <f>F27*E27</f>
        <v>0</v>
      </c>
    </row>
    <row r="28" spans="1:7" ht="12.75">
      <c r="A28" s="103">
        <v>14</v>
      </c>
      <c r="B28" s="26" t="s">
        <v>228</v>
      </c>
      <c r="C28" s="58" t="s">
        <v>354</v>
      </c>
      <c r="D28" s="59" t="s">
        <v>114</v>
      </c>
      <c r="E28" s="60">
        <v>82.74</v>
      </c>
      <c r="F28" s="60"/>
      <c r="G28" s="61">
        <f>F28*E28</f>
        <v>0</v>
      </c>
    </row>
    <row r="29" spans="1:7" ht="25.5">
      <c r="A29" s="103">
        <v>15</v>
      </c>
      <c r="B29" s="26" t="s">
        <v>231</v>
      </c>
      <c r="C29" s="58" t="s">
        <v>355</v>
      </c>
      <c r="D29" s="59" t="s">
        <v>96</v>
      </c>
      <c r="E29" s="60">
        <v>37.35</v>
      </c>
      <c r="F29" s="60"/>
      <c r="G29" s="61">
        <f>E29*F29</f>
        <v>0</v>
      </c>
    </row>
    <row r="30" spans="1:7" ht="12.75">
      <c r="A30" s="103">
        <v>16</v>
      </c>
      <c r="B30" s="26" t="s">
        <v>233</v>
      </c>
      <c r="C30" s="58" t="s">
        <v>234</v>
      </c>
      <c r="D30" s="59" t="s">
        <v>96</v>
      </c>
      <c r="E30" s="60">
        <v>37.35</v>
      </c>
      <c r="F30" s="60"/>
      <c r="G30" s="61">
        <f>E30*F30</f>
        <v>0</v>
      </c>
    </row>
    <row r="31" spans="1:7" ht="12.75">
      <c r="A31" s="103">
        <v>17</v>
      </c>
      <c r="B31" s="26" t="s">
        <v>235</v>
      </c>
      <c r="C31" s="58" t="s">
        <v>356</v>
      </c>
      <c r="D31" s="59" t="s">
        <v>237</v>
      </c>
      <c r="E31" s="60">
        <v>40.96</v>
      </c>
      <c r="F31" s="60"/>
      <c r="G31" s="61">
        <f>E31*F31</f>
        <v>0</v>
      </c>
    </row>
    <row r="32" spans="1:7" ht="12.75">
      <c r="A32" s="103"/>
      <c r="B32" s="26"/>
      <c r="C32" s="26"/>
      <c r="D32" s="59"/>
      <c r="E32" s="60"/>
      <c r="F32" s="60"/>
      <c r="G32" s="61"/>
    </row>
    <row r="33" spans="1:7" ht="12.75">
      <c r="A33" s="103"/>
      <c r="B33" s="26"/>
      <c r="C33" s="30" t="s">
        <v>91</v>
      </c>
      <c r="D33" s="59"/>
      <c r="E33" s="60"/>
      <c r="F33" s="60"/>
      <c r="G33" s="31">
        <f>SUM(G23:G31)</f>
        <v>0</v>
      </c>
    </row>
    <row r="34" spans="1:7" ht="12.75">
      <c r="A34" s="103"/>
      <c r="B34" s="26"/>
      <c r="C34" s="26"/>
      <c r="D34" s="59"/>
      <c r="E34" s="60"/>
      <c r="F34" s="60"/>
      <c r="G34" s="61"/>
    </row>
    <row r="35" spans="1:7" ht="12.75">
      <c r="A35" s="103"/>
      <c r="B35" s="26"/>
      <c r="C35" s="30" t="s">
        <v>111</v>
      </c>
      <c r="D35" s="59"/>
      <c r="E35" s="60"/>
      <c r="F35" s="60"/>
      <c r="G35" s="61"/>
    </row>
    <row r="36" spans="1:7" ht="12.75">
      <c r="A36" s="103"/>
      <c r="B36" s="26"/>
      <c r="C36" s="30"/>
      <c r="D36" s="59"/>
      <c r="E36" s="60"/>
      <c r="F36" s="60"/>
      <c r="G36" s="61"/>
    </row>
    <row r="37" spans="1:7" ht="12.75">
      <c r="A37" s="103">
        <v>18</v>
      </c>
      <c r="B37" s="26" t="s">
        <v>238</v>
      </c>
      <c r="C37" s="26" t="s">
        <v>357</v>
      </c>
      <c r="D37" s="59" t="s">
        <v>188</v>
      </c>
      <c r="E37" s="60">
        <v>23</v>
      </c>
      <c r="F37" s="60"/>
      <c r="G37" s="61">
        <f>F37*E37</f>
        <v>0</v>
      </c>
    </row>
    <row r="38" spans="1:7" ht="25.5">
      <c r="A38" s="103">
        <v>19</v>
      </c>
      <c r="B38" s="26" t="s">
        <v>240</v>
      </c>
      <c r="C38" s="58" t="s">
        <v>358</v>
      </c>
      <c r="D38" s="59" t="s">
        <v>96</v>
      </c>
      <c r="E38" s="60">
        <v>1.64</v>
      </c>
      <c r="F38" s="60"/>
      <c r="G38" s="61">
        <f>E38*F38</f>
        <v>0</v>
      </c>
    </row>
    <row r="39" spans="1:7" ht="25.5">
      <c r="A39" s="103">
        <v>20</v>
      </c>
      <c r="B39" s="26" t="s">
        <v>242</v>
      </c>
      <c r="C39" s="58" t="s">
        <v>359</v>
      </c>
      <c r="D39" s="59" t="s">
        <v>96</v>
      </c>
      <c r="E39" s="60">
        <v>0.72</v>
      </c>
      <c r="F39" s="60"/>
      <c r="G39" s="61">
        <f>E39*F39</f>
        <v>0</v>
      </c>
    </row>
    <row r="40" spans="1:7" ht="12.75">
      <c r="A40" s="103"/>
      <c r="B40" s="26"/>
      <c r="C40" s="30" t="s">
        <v>111</v>
      </c>
      <c r="D40" s="59"/>
      <c r="E40" s="60"/>
      <c r="F40" s="60"/>
      <c r="G40" s="31">
        <f>SUM(G35:G39)</f>
        <v>0</v>
      </c>
    </row>
    <row r="41" spans="1:7" ht="12.75">
      <c r="A41" s="103"/>
      <c r="B41" s="26"/>
      <c r="C41" s="26"/>
      <c r="D41" s="59"/>
      <c r="E41" s="60"/>
      <c r="F41" s="60"/>
      <c r="G41" s="61"/>
    </row>
    <row r="42" spans="1:7" ht="12.75">
      <c r="A42" s="103"/>
      <c r="B42" s="26"/>
      <c r="C42" s="30" t="s">
        <v>115</v>
      </c>
      <c r="D42" s="59"/>
      <c r="E42" s="60"/>
      <c r="F42" s="60"/>
      <c r="G42" s="61"/>
    </row>
    <row r="43" spans="1:7" ht="12.75">
      <c r="A43" s="103">
        <v>21</v>
      </c>
      <c r="B43" s="26" t="s">
        <v>244</v>
      </c>
      <c r="C43" s="58" t="s">
        <v>360</v>
      </c>
      <c r="D43" s="59" t="s">
        <v>96</v>
      </c>
      <c r="E43" s="60">
        <v>18.9</v>
      </c>
      <c r="F43" s="60"/>
      <c r="G43" s="61">
        <f>E43*F43</f>
        <v>0</v>
      </c>
    </row>
    <row r="44" spans="1:7" ht="12.75">
      <c r="A44" s="103">
        <v>22</v>
      </c>
      <c r="B44" s="26" t="s">
        <v>118</v>
      </c>
      <c r="C44" s="26" t="s">
        <v>361</v>
      </c>
      <c r="D44" s="59" t="s">
        <v>210</v>
      </c>
      <c r="E44" s="60">
        <v>2.83</v>
      </c>
      <c r="F44" s="60"/>
      <c r="G44" s="61">
        <f>E44*F44</f>
        <v>0</v>
      </c>
    </row>
    <row r="45" spans="1:7" ht="25.5">
      <c r="A45" s="103">
        <v>23</v>
      </c>
      <c r="B45" s="26" t="s">
        <v>120</v>
      </c>
      <c r="C45" s="58" t="s">
        <v>247</v>
      </c>
      <c r="D45" s="59" t="s">
        <v>67</v>
      </c>
      <c r="E45" s="60">
        <v>2.4</v>
      </c>
      <c r="F45" s="60"/>
      <c r="G45" s="61">
        <f>E45*F45</f>
        <v>0</v>
      </c>
    </row>
    <row r="46" spans="1:7" ht="25.5">
      <c r="A46" s="103">
        <v>24</v>
      </c>
      <c r="B46" s="26" t="s">
        <v>248</v>
      </c>
      <c r="C46" s="58" t="s">
        <v>362</v>
      </c>
      <c r="D46" s="59" t="s">
        <v>67</v>
      </c>
      <c r="E46" s="60">
        <v>3.74</v>
      </c>
      <c r="F46" s="60"/>
      <c r="G46" s="61">
        <f>F46*E46</f>
        <v>0</v>
      </c>
    </row>
    <row r="47" spans="1:7" ht="25.5">
      <c r="A47" s="103">
        <v>25</v>
      </c>
      <c r="B47" s="26" t="s">
        <v>250</v>
      </c>
      <c r="C47" s="58" t="s">
        <v>363</v>
      </c>
      <c r="D47" s="59" t="s">
        <v>96</v>
      </c>
      <c r="E47" s="60">
        <v>10.4</v>
      </c>
      <c r="F47" s="60"/>
      <c r="G47" s="61">
        <f>E47*F47</f>
        <v>0</v>
      </c>
    </row>
    <row r="48" spans="1:7" ht="12.75">
      <c r="A48" s="103">
        <v>26</v>
      </c>
      <c r="B48" s="26" t="s">
        <v>252</v>
      </c>
      <c r="C48" s="26" t="s">
        <v>364</v>
      </c>
      <c r="D48" s="59" t="s">
        <v>210</v>
      </c>
      <c r="E48" s="60">
        <v>2.43</v>
      </c>
      <c r="F48" s="60"/>
      <c r="G48" s="61">
        <f>E48*F48</f>
        <v>0</v>
      </c>
    </row>
    <row r="49" spans="1:7" ht="12.75">
      <c r="A49" s="103"/>
      <c r="B49" s="26"/>
      <c r="C49" s="30" t="s">
        <v>31</v>
      </c>
      <c r="D49" s="59"/>
      <c r="E49" s="60"/>
      <c r="F49" s="60"/>
      <c r="G49" s="31">
        <f>SUM(G42:G48)</f>
        <v>0</v>
      </c>
    </row>
    <row r="50" spans="1:7" ht="12.75">
      <c r="A50" s="103"/>
      <c r="B50" s="26"/>
      <c r="C50" s="26"/>
      <c r="D50" s="59"/>
      <c r="E50" s="60"/>
      <c r="F50" s="60"/>
      <c r="G50" s="61"/>
    </row>
    <row r="51" spans="1:7" ht="12.75">
      <c r="A51" s="103"/>
      <c r="B51" s="26"/>
      <c r="C51" s="30" t="s">
        <v>133</v>
      </c>
      <c r="D51" s="59"/>
      <c r="E51" s="60"/>
      <c r="F51" s="60"/>
      <c r="G51" s="61"/>
    </row>
    <row r="52" spans="1:7" ht="25.5">
      <c r="A52" s="103">
        <v>27</v>
      </c>
      <c r="B52" s="26" t="s">
        <v>365</v>
      </c>
      <c r="C52" s="58" t="s">
        <v>366</v>
      </c>
      <c r="D52" s="59" t="s">
        <v>78</v>
      </c>
      <c r="E52" s="60">
        <v>20</v>
      </c>
      <c r="F52" s="60"/>
      <c r="G52" s="61">
        <f>E52*F52</f>
        <v>0</v>
      </c>
    </row>
    <row r="53" spans="1:7" ht="25.5">
      <c r="A53" s="103">
        <v>28</v>
      </c>
      <c r="B53" s="26" t="s">
        <v>254</v>
      </c>
      <c r="C53" s="58" t="s">
        <v>367</v>
      </c>
      <c r="D53" s="59" t="s">
        <v>96</v>
      </c>
      <c r="E53" s="60">
        <v>9.83</v>
      </c>
      <c r="F53" s="60"/>
      <c r="G53" s="61">
        <f>E53*F53</f>
        <v>0</v>
      </c>
    </row>
    <row r="54" spans="1:7" ht="25.5">
      <c r="A54" s="103">
        <v>29</v>
      </c>
      <c r="B54" s="26" t="s">
        <v>256</v>
      </c>
      <c r="C54" s="58" t="s">
        <v>368</v>
      </c>
      <c r="D54" s="59" t="s">
        <v>67</v>
      </c>
      <c r="E54" s="60">
        <v>26.51</v>
      </c>
      <c r="F54" s="60"/>
      <c r="G54" s="61">
        <f>E54*F54</f>
        <v>0</v>
      </c>
    </row>
    <row r="55" spans="1:7" ht="12.75">
      <c r="A55" s="103">
        <v>30</v>
      </c>
      <c r="B55" s="26" t="s">
        <v>258</v>
      </c>
      <c r="C55" s="26" t="s">
        <v>369</v>
      </c>
      <c r="D55" s="59" t="s">
        <v>210</v>
      </c>
      <c r="E55" s="60">
        <v>5.46</v>
      </c>
      <c r="F55" s="60"/>
      <c r="G55" s="61">
        <f>E55*F55</f>
        <v>0</v>
      </c>
    </row>
    <row r="56" spans="1:7" ht="25.5">
      <c r="A56" s="103">
        <v>31</v>
      </c>
      <c r="B56" s="26" t="s">
        <v>370</v>
      </c>
      <c r="C56" s="58" t="s">
        <v>371</v>
      </c>
      <c r="D56" s="59" t="s">
        <v>67</v>
      </c>
      <c r="E56" s="60">
        <v>15.35</v>
      </c>
      <c r="F56" s="60"/>
      <c r="G56" s="61">
        <f>F56*E56</f>
        <v>0</v>
      </c>
    </row>
    <row r="57" spans="1:7" ht="12.75">
      <c r="A57" s="103"/>
      <c r="B57" s="26"/>
      <c r="C57" s="30" t="s">
        <v>133</v>
      </c>
      <c r="D57" s="59"/>
      <c r="E57" s="60"/>
      <c r="F57" s="60"/>
      <c r="G57" s="31">
        <f>SUM(G52:G56)</f>
        <v>0</v>
      </c>
    </row>
    <row r="58" spans="1:7" ht="12.75">
      <c r="A58" s="103"/>
      <c r="B58" s="26"/>
      <c r="C58" s="26" t="s">
        <v>260</v>
      </c>
      <c r="D58" s="59"/>
      <c r="E58" s="60"/>
      <c r="F58" s="60"/>
      <c r="G58" s="61"/>
    </row>
    <row r="59" spans="1:7" ht="12.75">
      <c r="A59" s="103"/>
      <c r="B59" s="26"/>
      <c r="C59" s="30" t="s">
        <v>64</v>
      </c>
      <c r="D59" s="59"/>
      <c r="E59" s="60"/>
      <c r="F59" s="60"/>
      <c r="G59" s="61"/>
    </row>
    <row r="60" spans="1:7" ht="12.75">
      <c r="A60" s="103">
        <v>32</v>
      </c>
      <c r="B60" s="26" t="s">
        <v>261</v>
      </c>
      <c r="C60" s="58" t="s">
        <v>372</v>
      </c>
      <c r="D60" s="59" t="s">
        <v>49</v>
      </c>
      <c r="E60" s="60">
        <v>488.2</v>
      </c>
      <c r="F60" s="60"/>
      <c r="G60" s="61">
        <f aca="true" t="shared" si="0" ref="G60:G66">E60*F60</f>
        <v>0</v>
      </c>
    </row>
    <row r="61" spans="1:7" ht="25.5">
      <c r="A61" s="103">
        <v>33</v>
      </c>
      <c r="B61" s="26" t="s">
        <v>144</v>
      </c>
      <c r="C61" s="58" t="s">
        <v>373</v>
      </c>
      <c r="D61" s="59" t="s">
        <v>49</v>
      </c>
      <c r="E61" s="60">
        <v>244.1</v>
      </c>
      <c r="F61" s="60"/>
      <c r="G61" s="61">
        <f t="shared" si="0"/>
        <v>0</v>
      </c>
    </row>
    <row r="62" spans="1:7" ht="25.5">
      <c r="A62" s="103">
        <v>34</v>
      </c>
      <c r="B62" s="26" t="s">
        <v>146</v>
      </c>
      <c r="C62" s="58" t="s">
        <v>374</v>
      </c>
      <c r="D62" s="59" t="s">
        <v>237</v>
      </c>
      <c r="E62" s="60">
        <v>50.34</v>
      </c>
      <c r="F62" s="60"/>
      <c r="G62" s="61">
        <f t="shared" si="0"/>
        <v>0</v>
      </c>
    </row>
    <row r="63" spans="1:7" ht="25.5">
      <c r="A63" s="103">
        <v>35</v>
      </c>
      <c r="B63" s="26" t="s">
        <v>265</v>
      </c>
      <c r="C63" s="58" t="s">
        <v>375</v>
      </c>
      <c r="D63" s="59" t="s">
        <v>67</v>
      </c>
      <c r="E63" s="60">
        <v>6.24</v>
      </c>
      <c r="F63" s="60"/>
      <c r="G63" s="61">
        <f t="shared" si="0"/>
        <v>0</v>
      </c>
    </row>
    <row r="64" spans="1:7" ht="12.75">
      <c r="A64" s="103">
        <v>36</v>
      </c>
      <c r="B64" s="26" t="s">
        <v>267</v>
      </c>
      <c r="C64" s="58" t="s">
        <v>376</v>
      </c>
      <c r="D64" s="59" t="s">
        <v>237</v>
      </c>
      <c r="E64" s="60">
        <v>193.75</v>
      </c>
      <c r="F64" s="60"/>
      <c r="G64" s="61">
        <f t="shared" si="0"/>
        <v>0</v>
      </c>
    </row>
    <row r="65" spans="1:7" ht="25.5">
      <c r="A65" s="103">
        <v>37</v>
      </c>
      <c r="B65" s="26" t="s">
        <v>269</v>
      </c>
      <c r="C65" s="58" t="s">
        <v>377</v>
      </c>
      <c r="D65" s="59" t="s">
        <v>237</v>
      </c>
      <c r="E65" s="60">
        <v>35.43</v>
      </c>
      <c r="F65" s="60"/>
      <c r="G65" s="61">
        <f t="shared" si="0"/>
        <v>0</v>
      </c>
    </row>
    <row r="66" spans="1:7" ht="12.75">
      <c r="A66" s="103">
        <v>38</v>
      </c>
      <c r="B66" s="26" t="s">
        <v>154</v>
      </c>
      <c r="C66" s="58" t="s">
        <v>378</v>
      </c>
      <c r="D66" s="59" t="s">
        <v>114</v>
      </c>
      <c r="E66" s="60">
        <v>97.34</v>
      </c>
      <c r="F66" s="60"/>
      <c r="G66" s="61">
        <f t="shared" si="0"/>
        <v>0</v>
      </c>
    </row>
    <row r="67" spans="1:7" ht="12.75">
      <c r="A67" s="103"/>
      <c r="B67" s="26"/>
      <c r="C67" s="30" t="s">
        <v>64</v>
      </c>
      <c r="D67" s="59"/>
      <c r="E67" s="60"/>
      <c r="F67" s="60"/>
      <c r="G67" s="31">
        <f>SUM(G59:G66)</f>
        <v>0</v>
      </c>
    </row>
    <row r="68" spans="1:7" ht="12.75">
      <c r="A68" s="103"/>
      <c r="B68" s="26"/>
      <c r="C68" s="26"/>
      <c r="D68" s="59"/>
      <c r="E68" s="60"/>
      <c r="F68" s="60"/>
      <c r="G68" s="61"/>
    </row>
    <row r="69" spans="1:7" ht="12.75">
      <c r="A69" s="103"/>
      <c r="B69" s="26"/>
      <c r="C69" s="30" t="s">
        <v>156</v>
      </c>
      <c r="D69" s="59"/>
      <c r="E69" s="60"/>
      <c r="F69" s="60"/>
      <c r="G69" s="61"/>
    </row>
    <row r="70" spans="1:7" ht="12.75">
      <c r="A70" s="103"/>
      <c r="B70" s="26"/>
      <c r="C70" s="30"/>
      <c r="D70" s="59"/>
      <c r="E70" s="60"/>
      <c r="F70" s="60"/>
      <c r="G70" s="61"/>
    </row>
    <row r="71" spans="1:7" ht="51">
      <c r="A71" s="103">
        <v>39</v>
      </c>
      <c r="B71" s="26" t="s">
        <v>272</v>
      </c>
      <c r="C71" s="58" t="s">
        <v>379</v>
      </c>
      <c r="D71" s="59" t="s">
        <v>49</v>
      </c>
      <c r="E71" s="60">
        <v>412.91</v>
      </c>
      <c r="F71" s="60"/>
      <c r="G71" s="61">
        <f>E71*F71</f>
        <v>0</v>
      </c>
    </row>
    <row r="72" spans="1:7" ht="51">
      <c r="A72" s="103">
        <v>40</v>
      </c>
      <c r="B72" s="26" t="s">
        <v>274</v>
      </c>
      <c r="C72" s="58" t="s">
        <v>380</v>
      </c>
      <c r="D72" s="59" t="s">
        <v>49</v>
      </c>
      <c r="E72" s="60">
        <v>98.07</v>
      </c>
      <c r="F72" s="60"/>
      <c r="G72" s="61">
        <f>E72*F72</f>
        <v>0</v>
      </c>
    </row>
    <row r="73" spans="1:7" ht="51">
      <c r="A73" s="103">
        <v>41</v>
      </c>
      <c r="B73" s="26" t="s">
        <v>381</v>
      </c>
      <c r="C73" s="58" t="s">
        <v>382</v>
      </c>
      <c r="D73" s="59" t="s">
        <v>49</v>
      </c>
      <c r="E73" s="60">
        <v>5.16</v>
      </c>
      <c r="F73" s="60"/>
      <c r="G73" s="61">
        <f>E73*F73</f>
        <v>0</v>
      </c>
    </row>
    <row r="74" spans="1:7" ht="38.25">
      <c r="A74" s="103">
        <v>42</v>
      </c>
      <c r="B74" s="26" t="s">
        <v>159</v>
      </c>
      <c r="C74" s="58" t="s">
        <v>383</v>
      </c>
      <c r="D74" s="59" t="s">
        <v>49</v>
      </c>
      <c r="E74" s="60">
        <v>168.82</v>
      </c>
      <c r="F74" s="60"/>
      <c r="G74" s="61">
        <f>F74*E74</f>
        <v>0</v>
      </c>
    </row>
    <row r="75" spans="1:7" ht="12.75">
      <c r="A75" s="103"/>
      <c r="B75" s="26"/>
      <c r="C75" s="26"/>
      <c r="D75" s="59"/>
      <c r="E75" s="60"/>
      <c r="F75" s="60"/>
      <c r="G75" s="61"/>
    </row>
    <row r="76" spans="1:7" ht="12.75">
      <c r="A76" s="103"/>
      <c r="B76" s="26"/>
      <c r="C76" s="30" t="s">
        <v>156</v>
      </c>
      <c r="D76" s="59"/>
      <c r="E76" s="60"/>
      <c r="F76" s="60"/>
      <c r="G76" s="31">
        <f>SUM(G69:G75)</f>
        <v>0</v>
      </c>
    </row>
    <row r="77" spans="1:7" ht="12.75">
      <c r="A77" s="103"/>
      <c r="B77" s="26"/>
      <c r="C77" s="26"/>
      <c r="D77" s="59"/>
      <c r="E77" s="60"/>
      <c r="F77" s="60"/>
      <c r="G77" s="61"/>
    </row>
    <row r="78" spans="1:7" ht="12.75">
      <c r="A78" s="103"/>
      <c r="B78" s="26"/>
      <c r="C78" s="30" t="s">
        <v>161</v>
      </c>
      <c r="D78" s="59"/>
      <c r="E78" s="60"/>
      <c r="F78" s="60"/>
      <c r="G78" s="61"/>
    </row>
    <row r="79" spans="1:7" ht="25.5">
      <c r="A79" s="103">
        <v>43</v>
      </c>
      <c r="B79" s="26" t="s">
        <v>277</v>
      </c>
      <c r="C79" s="58" t="s">
        <v>384</v>
      </c>
      <c r="D79" s="59" t="s">
        <v>49</v>
      </c>
      <c r="E79" s="60">
        <v>45.67</v>
      </c>
      <c r="F79" s="60"/>
      <c r="G79" s="61">
        <f aca="true" t="shared" si="1" ref="G79:G84">E79*F79</f>
        <v>0</v>
      </c>
    </row>
    <row r="80" spans="1:7" ht="25.5">
      <c r="A80" s="103">
        <v>44</v>
      </c>
      <c r="B80" s="26" t="s">
        <v>279</v>
      </c>
      <c r="C80" s="58" t="s">
        <v>385</v>
      </c>
      <c r="D80" s="59" t="s">
        <v>237</v>
      </c>
      <c r="E80" s="60">
        <v>54.2</v>
      </c>
      <c r="F80" s="60"/>
      <c r="G80" s="61">
        <f t="shared" si="1"/>
        <v>0</v>
      </c>
    </row>
    <row r="81" spans="1:7" ht="12.75">
      <c r="A81" s="103">
        <v>45</v>
      </c>
      <c r="B81" s="26" t="s">
        <v>281</v>
      </c>
      <c r="C81" s="58" t="s">
        <v>386</v>
      </c>
      <c r="D81" s="59" t="s">
        <v>49</v>
      </c>
      <c r="E81" s="60">
        <v>54.83</v>
      </c>
      <c r="F81" s="60"/>
      <c r="G81" s="61">
        <f t="shared" si="1"/>
        <v>0</v>
      </c>
    </row>
    <row r="82" spans="1:7" ht="25.5">
      <c r="A82" s="103">
        <v>46</v>
      </c>
      <c r="B82" s="26" t="s">
        <v>283</v>
      </c>
      <c r="C82" s="58" t="s">
        <v>387</v>
      </c>
      <c r="D82" s="59" t="s">
        <v>237</v>
      </c>
      <c r="E82" s="60">
        <v>231.24</v>
      </c>
      <c r="F82" s="60"/>
      <c r="G82" s="61">
        <f t="shared" si="1"/>
        <v>0</v>
      </c>
    </row>
    <row r="83" spans="1:7" ht="12.75">
      <c r="A83" s="103">
        <v>47</v>
      </c>
      <c r="B83" s="26" t="s">
        <v>164</v>
      </c>
      <c r="C83" s="58" t="s">
        <v>388</v>
      </c>
      <c r="D83" s="59" t="s">
        <v>237</v>
      </c>
      <c r="E83" s="60">
        <v>99.87</v>
      </c>
      <c r="F83" s="60"/>
      <c r="G83" s="61">
        <f t="shared" si="1"/>
        <v>0</v>
      </c>
    </row>
    <row r="84" spans="1:7" ht="38.25">
      <c r="A84" s="103">
        <v>48</v>
      </c>
      <c r="B84" s="26" t="s">
        <v>166</v>
      </c>
      <c r="C84" s="58" t="s">
        <v>389</v>
      </c>
      <c r="D84" s="59" t="s">
        <v>237</v>
      </c>
      <c r="E84" s="60">
        <v>625.58</v>
      </c>
      <c r="F84" s="60"/>
      <c r="G84" s="61">
        <f t="shared" si="1"/>
        <v>0</v>
      </c>
    </row>
    <row r="85" spans="1:7" ht="12.75">
      <c r="A85" s="103"/>
      <c r="B85" s="26"/>
      <c r="C85" s="30" t="s">
        <v>161</v>
      </c>
      <c r="D85" s="59"/>
      <c r="E85" s="60"/>
      <c r="F85" s="60"/>
      <c r="G85" s="31">
        <f>SUM(G78:G84)</f>
        <v>0</v>
      </c>
    </row>
    <row r="86" spans="1:7" ht="12.75">
      <c r="A86" s="103"/>
      <c r="B86" s="26"/>
      <c r="C86" s="26"/>
      <c r="D86" s="59"/>
      <c r="E86" s="60"/>
      <c r="F86" s="60"/>
      <c r="G86" s="61"/>
    </row>
    <row r="87" spans="1:7" ht="12.75">
      <c r="A87" s="103"/>
      <c r="B87" s="26"/>
      <c r="C87" s="30" t="s">
        <v>168</v>
      </c>
      <c r="D87" s="59"/>
      <c r="E87" s="60"/>
      <c r="F87" s="60"/>
      <c r="G87" s="61"/>
    </row>
    <row r="88" spans="1:7" ht="12.75">
      <c r="A88" s="103">
        <v>49</v>
      </c>
      <c r="B88" s="26" t="s">
        <v>169</v>
      </c>
      <c r="C88" s="26" t="s">
        <v>287</v>
      </c>
      <c r="D88" s="59" t="s">
        <v>114</v>
      </c>
      <c r="E88" s="60">
        <v>2</v>
      </c>
      <c r="F88" s="60"/>
      <c r="G88" s="61">
        <f>E88*F88</f>
        <v>0</v>
      </c>
    </row>
    <row r="89" spans="1:7" ht="12.75">
      <c r="A89" s="103">
        <v>50</v>
      </c>
      <c r="B89" s="26" t="s">
        <v>390</v>
      </c>
      <c r="C89" s="58" t="s">
        <v>391</v>
      </c>
      <c r="D89" s="59" t="s">
        <v>114</v>
      </c>
      <c r="E89" s="60">
        <v>17</v>
      </c>
      <c r="F89" s="60"/>
      <c r="G89" s="61">
        <f>F89*E89</f>
        <v>0</v>
      </c>
    </row>
    <row r="90" spans="1:7" ht="12.75">
      <c r="A90" s="103"/>
      <c r="B90" s="26"/>
      <c r="C90" s="30" t="s">
        <v>168</v>
      </c>
      <c r="D90" s="59"/>
      <c r="E90" s="60"/>
      <c r="F90" s="60"/>
      <c r="G90" s="31">
        <f>SUM(G87:G89)</f>
        <v>0</v>
      </c>
    </row>
    <row r="91" spans="1:7" ht="12.75">
      <c r="A91" s="103"/>
      <c r="B91" s="26"/>
      <c r="C91" s="26"/>
      <c r="D91" s="59"/>
      <c r="E91" s="60"/>
      <c r="F91" s="60"/>
      <c r="G91" s="61"/>
    </row>
    <row r="92" spans="1:7" ht="12.75">
      <c r="A92" s="103"/>
      <c r="B92" s="26"/>
      <c r="C92" s="30" t="s">
        <v>175</v>
      </c>
      <c r="D92" s="59"/>
      <c r="E92" s="60"/>
      <c r="F92" s="60"/>
      <c r="G92" s="61"/>
    </row>
    <row r="93" spans="1:7" ht="12.75">
      <c r="A93" s="103">
        <v>51</v>
      </c>
      <c r="B93" s="26" t="s">
        <v>180</v>
      </c>
      <c r="C93" s="58" t="s">
        <v>392</v>
      </c>
      <c r="D93" s="59" t="s">
        <v>289</v>
      </c>
      <c r="E93" s="60">
        <v>78.74</v>
      </c>
      <c r="F93" s="60"/>
      <c r="G93" s="61">
        <f>E93*F93</f>
        <v>0</v>
      </c>
    </row>
    <row r="94" spans="1:7" ht="12.75">
      <c r="A94" s="103">
        <v>52</v>
      </c>
      <c r="B94" s="26" t="s">
        <v>290</v>
      </c>
      <c r="C94" s="58" t="s">
        <v>291</v>
      </c>
      <c r="D94" s="59" t="s">
        <v>78</v>
      </c>
      <c r="E94" s="60">
        <v>2</v>
      </c>
      <c r="F94" s="60"/>
      <c r="G94" s="61">
        <f>E94*F94</f>
        <v>0</v>
      </c>
    </row>
    <row r="95" spans="1:7" ht="12.75">
      <c r="A95" s="103">
        <v>53</v>
      </c>
      <c r="B95" s="26" t="s">
        <v>292</v>
      </c>
      <c r="C95" s="58" t="s">
        <v>293</v>
      </c>
      <c r="D95" s="59" t="s">
        <v>78</v>
      </c>
      <c r="E95" s="60">
        <v>9</v>
      </c>
      <c r="F95" s="60"/>
      <c r="G95" s="61">
        <f>E95*F95</f>
        <v>0</v>
      </c>
    </row>
    <row r="96" spans="1:7" ht="12.75">
      <c r="A96" s="103">
        <v>54</v>
      </c>
      <c r="B96" s="26" t="s">
        <v>294</v>
      </c>
      <c r="C96" s="58" t="s">
        <v>295</v>
      </c>
      <c r="D96" s="59" t="s">
        <v>78</v>
      </c>
      <c r="E96" s="60">
        <v>2</v>
      </c>
      <c r="F96" s="60"/>
      <c r="G96" s="61">
        <f>E96*F96</f>
        <v>0</v>
      </c>
    </row>
    <row r="97" spans="1:7" ht="25.5">
      <c r="A97" s="103">
        <v>55</v>
      </c>
      <c r="B97" s="26" t="s">
        <v>296</v>
      </c>
      <c r="C97" s="58" t="s">
        <v>297</v>
      </c>
      <c r="D97" s="59" t="s">
        <v>78</v>
      </c>
      <c r="E97" s="60">
        <v>2</v>
      </c>
      <c r="F97" s="60"/>
      <c r="G97" s="61">
        <f>F97*E97</f>
        <v>0</v>
      </c>
    </row>
    <row r="98" spans="1:7" ht="25.5">
      <c r="A98" s="103">
        <v>56</v>
      </c>
      <c r="B98" s="26" t="s">
        <v>186</v>
      </c>
      <c r="C98" s="58" t="s">
        <v>393</v>
      </c>
      <c r="D98" s="59" t="s">
        <v>114</v>
      </c>
      <c r="E98" s="60">
        <v>41.67</v>
      </c>
      <c r="F98" s="60"/>
      <c r="G98" s="61">
        <f aca="true" t="shared" si="2" ref="G98:G103">E98*F98</f>
        <v>0</v>
      </c>
    </row>
    <row r="99" spans="1:7" ht="12.75">
      <c r="A99" s="103">
        <v>57</v>
      </c>
      <c r="B99" s="26" t="s">
        <v>191</v>
      </c>
      <c r="C99" s="58" t="s">
        <v>394</v>
      </c>
      <c r="D99" s="59" t="s">
        <v>114</v>
      </c>
      <c r="E99" s="60">
        <v>18.6</v>
      </c>
      <c r="F99" s="60"/>
      <c r="G99" s="61">
        <f t="shared" si="2"/>
        <v>0</v>
      </c>
    </row>
    <row r="100" spans="1:7" ht="25.5">
      <c r="A100" s="103">
        <v>58</v>
      </c>
      <c r="B100" s="26" t="s">
        <v>395</v>
      </c>
      <c r="C100" s="58" t="s">
        <v>396</v>
      </c>
      <c r="D100" s="59" t="s">
        <v>114</v>
      </c>
      <c r="E100" s="60">
        <v>3.8</v>
      </c>
      <c r="F100" s="60"/>
      <c r="G100" s="61">
        <f t="shared" si="2"/>
        <v>0</v>
      </c>
    </row>
    <row r="101" spans="1:7" ht="25.5">
      <c r="A101" s="103">
        <v>59</v>
      </c>
      <c r="B101" s="26" t="s">
        <v>193</v>
      </c>
      <c r="C101" s="58" t="s">
        <v>397</v>
      </c>
      <c r="D101" s="59" t="s">
        <v>49</v>
      </c>
      <c r="E101" s="60">
        <v>14.13</v>
      </c>
      <c r="F101" s="60"/>
      <c r="G101" s="61">
        <f t="shared" si="2"/>
        <v>0</v>
      </c>
    </row>
    <row r="102" spans="1:7" ht="12.75">
      <c r="A102" s="103"/>
      <c r="B102" s="26" t="s">
        <v>301</v>
      </c>
      <c r="C102" s="58" t="s">
        <v>302</v>
      </c>
      <c r="D102" s="59" t="s">
        <v>114</v>
      </c>
      <c r="E102" s="60">
        <v>2.4</v>
      </c>
      <c r="F102" s="60"/>
      <c r="G102" s="61">
        <f t="shared" si="2"/>
        <v>0</v>
      </c>
    </row>
    <row r="103" spans="1:7" ht="25.5">
      <c r="A103" s="103">
        <v>60</v>
      </c>
      <c r="B103" s="26" t="s">
        <v>303</v>
      </c>
      <c r="C103" s="58" t="s">
        <v>398</v>
      </c>
      <c r="D103" s="59" t="s">
        <v>114</v>
      </c>
      <c r="E103" s="60">
        <v>14.05</v>
      </c>
      <c r="F103" s="60"/>
      <c r="G103" s="61">
        <f t="shared" si="2"/>
        <v>0</v>
      </c>
    </row>
    <row r="104" spans="1:7" ht="12.75">
      <c r="A104" s="103">
        <v>61</v>
      </c>
      <c r="B104" s="26" t="s">
        <v>305</v>
      </c>
      <c r="C104" s="58" t="s">
        <v>399</v>
      </c>
      <c r="D104" s="59" t="s">
        <v>114</v>
      </c>
      <c r="E104" s="60">
        <v>22.59</v>
      </c>
      <c r="F104" s="60"/>
      <c r="G104" s="61">
        <f>F104*E104</f>
        <v>0</v>
      </c>
    </row>
    <row r="105" spans="1:7" ht="12.75">
      <c r="A105" s="103">
        <v>62</v>
      </c>
      <c r="B105" s="26" t="s">
        <v>307</v>
      </c>
      <c r="C105" s="58" t="s">
        <v>400</v>
      </c>
      <c r="D105" s="59" t="s">
        <v>130</v>
      </c>
      <c r="E105" s="60">
        <v>576</v>
      </c>
      <c r="F105" s="60"/>
      <c r="G105" s="61">
        <f>E105*F105</f>
        <v>0</v>
      </c>
    </row>
    <row r="106" spans="1:7" ht="12.75">
      <c r="A106" s="103">
        <v>63</v>
      </c>
      <c r="B106" s="26" t="s">
        <v>401</v>
      </c>
      <c r="C106" s="58" t="s">
        <v>402</v>
      </c>
      <c r="D106" s="59" t="s">
        <v>78</v>
      </c>
      <c r="E106" s="60">
        <v>4</v>
      </c>
      <c r="F106" s="60"/>
      <c r="G106" s="61">
        <f>E106*F106</f>
        <v>0</v>
      </c>
    </row>
    <row r="107" spans="1:7" ht="12.75">
      <c r="A107" s="103">
        <v>64</v>
      </c>
      <c r="B107" s="26" t="s">
        <v>403</v>
      </c>
      <c r="C107" s="58" t="s">
        <v>404</v>
      </c>
      <c r="D107" s="59" t="s">
        <v>78</v>
      </c>
      <c r="E107" s="60">
        <v>4</v>
      </c>
      <c r="F107" s="60"/>
      <c r="G107" s="61">
        <f>F107*E107</f>
        <v>0</v>
      </c>
    </row>
    <row r="108" spans="1:7" ht="12.75">
      <c r="A108" s="103">
        <v>65</v>
      </c>
      <c r="B108" s="26" t="s">
        <v>405</v>
      </c>
      <c r="C108" s="58" t="s">
        <v>406</v>
      </c>
      <c r="D108" s="59" t="s">
        <v>78</v>
      </c>
      <c r="E108" s="60">
        <v>4</v>
      </c>
      <c r="F108" s="60"/>
      <c r="G108" s="61">
        <f>F108*E108</f>
        <v>0</v>
      </c>
    </row>
    <row r="109" spans="1:7" ht="38.25">
      <c r="A109" s="103">
        <v>66</v>
      </c>
      <c r="B109" s="26" t="s">
        <v>197</v>
      </c>
      <c r="C109" s="58" t="s">
        <v>407</v>
      </c>
      <c r="D109" s="59" t="s">
        <v>49</v>
      </c>
      <c r="E109" s="60">
        <v>168</v>
      </c>
      <c r="F109" s="60"/>
      <c r="G109" s="61">
        <f aca="true" t="shared" si="3" ref="G109:G115">E109*F109</f>
        <v>0</v>
      </c>
    </row>
    <row r="110" spans="1:7" ht="38.25">
      <c r="A110" s="103">
        <v>67</v>
      </c>
      <c r="B110" s="26" t="s">
        <v>310</v>
      </c>
      <c r="C110" s="58" t="s">
        <v>408</v>
      </c>
      <c r="D110" s="59" t="s">
        <v>49</v>
      </c>
      <c r="E110" s="60">
        <v>516.14</v>
      </c>
      <c r="F110" s="60"/>
      <c r="G110" s="61">
        <f t="shared" si="3"/>
        <v>0</v>
      </c>
    </row>
    <row r="111" spans="1:7" ht="25.5">
      <c r="A111" s="103">
        <v>68</v>
      </c>
      <c r="B111" s="26" t="s">
        <v>312</v>
      </c>
      <c r="C111" s="58" t="s">
        <v>409</v>
      </c>
      <c r="D111" s="6" t="s">
        <v>67</v>
      </c>
      <c r="E111" s="60">
        <v>23.8</v>
      </c>
      <c r="F111" s="60"/>
      <c r="G111" s="61">
        <f t="shared" si="3"/>
        <v>0</v>
      </c>
    </row>
    <row r="112" spans="1:7" ht="12.75">
      <c r="A112" s="103">
        <v>69</v>
      </c>
      <c r="B112" s="26" t="s">
        <v>314</v>
      </c>
      <c r="C112" s="58" t="s">
        <v>410</v>
      </c>
      <c r="D112" s="59" t="s">
        <v>210</v>
      </c>
      <c r="E112" s="60">
        <v>2.36</v>
      </c>
      <c r="F112" s="60"/>
      <c r="G112" s="61">
        <f t="shared" si="3"/>
        <v>0</v>
      </c>
    </row>
    <row r="113" spans="1:7" ht="12.75">
      <c r="A113" s="103">
        <v>70</v>
      </c>
      <c r="B113" s="26" t="s">
        <v>411</v>
      </c>
      <c r="C113" s="58" t="s">
        <v>412</v>
      </c>
      <c r="D113" s="59" t="s">
        <v>114</v>
      </c>
      <c r="E113" s="60">
        <v>22.59</v>
      </c>
      <c r="F113" s="60"/>
      <c r="G113" s="61">
        <f t="shared" si="3"/>
        <v>0</v>
      </c>
    </row>
    <row r="114" spans="1:7" ht="25.5">
      <c r="A114" s="103">
        <v>71</v>
      </c>
      <c r="B114" s="26" t="s">
        <v>316</v>
      </c>
      <c r="C114" s="58" t="s">
        <v>413</v>
      </c>
      <c r="D114" s="59" t="s">
        <v>67</v>
      </c>
      <c r="E114" s="60">
        <v>12.61</v>
      </c>
      <c r="F114" s="60"/>
      <c r="G114" s="61">
        <f t="shared" si="3"/>
        <v>0</v>
      </c>
    </row>
    <row r="115" spans="1:7" ht="12.75">
      <c r="A115" s="103">
        <v>72</v>
      </c>
      <c r="B115" s="26" t="s">
        <v>318</v>
      </c>
      <c r="C115" s="26" t="s">
        <v>414</v>
      </c>
      <c r="D115" s="59" t="s">
        <v>49</v>
      </c>
      <c r="E115" s="60">
        <v>214.33</v>
      </c>
      <c r="F115" s="60"/>
      <c r="G115" s="61">
        <f t="shared" si="3"/>
        <v>0</v>
      </c>
    </row>
    <row r="116" spans="1:7" ht="12.75">
      <c r="A116" s="103"/>
      <c r="B116" s="26"/>
      <c r="C116" s="30" t="s">
        <v>175</v>
      </c>
      <c r="D116" s="59"/>
      <c r="E116" s="60"/>
      <c r="F116" s="60"/>
      <c r="G116" s="31">
        <f>SUM(G92:G115)</f>
        <v>0</v>
      </c>
    </row>
    <row r="117" spans="1:7" ht="12.75">
      <c r="A117" s="103"/>
      <c r="B117" s="26"/>
      <c r="C117" s="26"/>
      <c r="D117" s="59"/>
      <c r="E117" s="60"/>
      <c r="F117" s="60"/>
      <c r="G117" s="61"/>
    </row>
    <row r="118" spans="1:7" ht="12.75">
      <c r="A118" s="106" t="s">
        <v>33</v>
      </c>
      <c r="B118" s="26"/>
      <c r="C118" s="30" t="s">
        <v>32</v>
      </c>
      <c r="D118" s="59"/>
      <c r="E118" s="60"/>
      <c r="F118" s="60"/>
      <c r="G118" s="31">
        <f>+G21+G33+G40+G49+G57+G67+G76+G85+G90+G116</f>
        <v>0</v>
      </c>
    </row>
    <row r="119" spans="1:7" ht="12.75">
      <c r="A119" s="103"/>
      <c r="B119" s="26"/>
      <c r="C119" s="26"/>
      <c r="D119" s="59"/>
      <c r="E119" s="60"/>
      <c r="F119" s="60"/>
      <c r="G119" s="61"/>
    </row>
    <row r="120" spans="1:7" ht="12.75">
      <c r="A120" s="103"/>
      <c r="B120" s="26"/>
      <c r="C120" s="30" t="s">
        <v>34</v>
      </c>
      <c r="D120" s="59"/>
      <c r="E120" s="60"/>
      <c r="F120" s="60"/>
      <c r="G120" s="61"/>
    </row>
    <row r="121" spans="1:7" ht="12.75">
      <c r="A121" s="103"/>
      <c r="B121" s="26"/>
      <c r="C121" s="30" t="s">
        <v>35</v>
      </c>
      <c r="D121" s="59"/>
      <c r="E121" s="60"/>
      <c r="F121" s="60"/>
      <c r="G121" s="61">
        <v>0</v>
      </c>
    </row>
    <row r="122" spans="1:7" ht="12.75">
      <c r="A122" s="103"/>
      <c r="B122" s="26"/>
      <c r="C122" s="30" t="s">
        <v>36</v>
      </c>
      <c r="D122" s="59"/>
      <c r="E122" s="60"/>
      <c r="F122" s="60"/>
      <c r="G122" s="61"/>
    </row>
    <row r="123" spans="1:7" ht="12.75">
      <c r="A123" s="103"/>
      <c r="B123" s="26"/>
      <c r="C123" s="30" t="s">
        <v>37</v>
      </c>
      <c r="D123" s="59"/>
      <c r="E123" s="60"/>
      <c r="F123" s="60"/>
      <c r="G123" s="61">
        <v>0</v>
      </c>
    </row>
    <row r="124" spans="1:7" ht="12.75">
      <c r="A124" s="107"/>
      <c r="B124" s="26"/>
      <c r="C124" s="30" t="s">
        <v>38</v>
      </c>
      <c r="D124" s="59"/>
      <c r="E124" s="60"/>
      <c r="F124" s="60"/>
      <c r="G124" s="31">
        <f>+G21+G33+G40+G49+G57+G67+G76+G85+G90+G116+G121+G123</f>
        <v>0</v>
      </c>
    </row>
    <row r="125" spans="1:7" ht="12.75">
      <c r="A125" s="104"/>
      <c r="B125" s="77"/>
      <c r="C125" s="41" t="s">
        <v>38</v>
      </c>
      <c r="D125" s="79"/>
      <c r="E125" s="80"/>
      <c r="F125" s="80"/>
      <c r="G125" s="44">
        <f>+G21+G33+G40+G49+G57+G67+G76+G85+G90+G116+G121+G123</f>
        <v>0</v>
      </c>
    </row>
  </sheetData>
  <sheetProtection selectLockedCells="1" selectUnlockedCells="1"/>
  <mergeCells count="1">
    <mergeCell ref="F7:G7"/>
  </mergeCells>
  <printOptions/>
  <pageMargins left="0.7" right="0.7" top="0.75" bottom="0.75" header="0.3" footer="0.3"/>
  <pageSetup fitToHeight="0" fitToWidth="1" horizontalDpi="300" verticalDpi="300" orientation="landscape" paperSize="9" scale="96" r:id="rId1"/>
  <headerFooter alignWithMargins="0">
    <oddHeader>&amp;RStrana: &amp;P/&amp;N</oddHeader>
    <oddFooter>&amp;LDatum: &amp;D
Podpis:
Uchazeč: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19" sqref="D19"/>
    </sheetView>
  </sheetViews>
  <sheetFormatPr defaultColWidth="9.140625" defaultRowHeight="12.75"/>
  <cols>
    <col min="4" max="4" width="13.140625" style="0" customWidth="1"/>
  </cols>
  <sheetData>
    <row r="1" ht="18">
      <c r="D1" s="45" t="s">
        <v>41</v>
      </c>
    </row>
    <row r="3" spans="1:9" ht="12.75">
      <c r="A3" s="46"/>
      <c r="B3" s="46"/>
      <c r="C3" s="46"/>
      <c r="D3" s="46"/>
      <c r="E3" s="46"/>
      <c r="F3" s="46"/>
      <c r="G3" s="46"/>
      <c r="H3" s="46"/>
      <c r="I3" s="46"/>
    </row>
    <row r="4" spans="1:2" ht="12.75">
      <c r="A4" s="47" t="s">
        <v>42</v>
      </c>
      <c r="B4" s="48" t="s">
        <v>43</v>
      </c>
    </row>
    <row r="6" spans="1:2" ht="12.75">
      <c r="A6" s="47" t="s">
        <v>44</v>
      </c>
      <c r="B6" s="49" t="s">
        <v>22</v>
      </c>
    </row>
    <row r="7" spans="1:9" ht="12.75">
      <c r="A7" s="50"/>
      <c r="B7" s="50"/>
      <c r="C7" s="50"/>
      <c r="D7" s="50"/>
      <c r="E7" s="50"/>
      <c r="F7" s="50"/>
      <c r="G7" s="50"/>
      <c r="H7" s="50"/>
      <c r="I7" s="50"/>
    </row>
    <row r="9" spans="1:4" ht="12.75">
      <c r="A9" s="6" t="s">
        <v>45</v>
      </c>
      <c r="D9" s="51">
        <f>Rekapitulace!F11</f>
        <v>0</v>
      </c>
    </row>
    <row r="11" spans="1:4" ht="12.75">
      <c r="A11" s="6" t="s">
        <v>46</v>
      </c>
      <c r="D11" s="51">
        <f>D9*0.21</f>
        <v>0</v>
      </c>
    </row>
    <row r="13" spans="1:4" ht="12.75">
      <c r="A13" s="6" t="s">
        <v>47</v>
      </c>
      <c r="D13" s="51">
        <f>D9+D11</f>
        <v>0</v>
      </c>
    </row>
    <row r="15" spans="1:9" ht="12.75">
      <c r="A15" s="46"/>
      <c r="B15" s="46"/>
      <c r="C15" s="46"/>
      <c r="D15" s="46"/>
      <c r="E15" s="46"/>
      <c r="F15" s="46"/>
      <c r="G15" s="46"/>
      <c r="H15" s="46"/>
      <c r="I15" s="46"/>
    </row>
    <row r="16" spans="1:4" ht="12.75">
      <c r="A16" s="6" t="s">
        <v>48</v>
      </c>
      <c r="D16" s="52" t="s">
        <v>49</v>
      </c>
    </row>
    <row r="18" spans="1:4" ht="12.75">
      <c r="A18" s="6" t="s">
        <v>50</v>
      </c>
      <c r="D18">
        <v>1553</v>
      </c>
    </row>
    <row r="20" spans="1:4" ht="12.75">
      <c r="A20" s="6" t="s">
        <v>51</v>
      </c>
      <c r="D20" s="51">
        <f>D9/D18</f>
        <v>0</v>
      </c>
    </row>
    <row r="22" spans="1:5" ht="12.75">
      <c r="A22" s="6" t="s">
        <v>52</v>
      </c>
      <c r="D22">
        <v>214111</v>
      </c>
      <c r="E22" s="6" t="s">
        <v>4</v>
      </c>
    </row>
    <row r="25" spans="1:9" ht="12.75">
      <c r="A25" s="50"/>
      <c r="B25" s="50"/>
      <c r="C25" s="50"/>
      <c r="D25" s="50"/>
      <c r="E25" s="50"/>
      <c r="F25" s="50"/>
      <c r="G25" s="50"/>
      <c r="H25" s="50"/>
      <c r="I25" s="50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5"/>
  <sheetViews>
    <sheetView zoomScalePageLayoutView="0" workbookViewId="0" topLeftCell="A4">
      <selection activeCell="F23" sqref="F23"/>
    </sheetView>
  </sheetViews>
  <sheetFormatPr defaultColWidth="9.140625" defaultRowHeight="12.75"/>
  <cols>
    <col min="1" max="1" width="6.7109375" style="53" customWidth="1"/>
    <col min="2" max="2" width="14.8515625" style="48" customWidth="1"/>
    <col min="3" max="3" width="74.00390625" style="48" customWidth="1"/>
    <col min="4" max="4" width="8.00390625" style="6" customWidth="1"/>
    <col min="5" max="5" width="9.140625" style="6" customWidth="1"/>
    <col min="6" max="6" width="12.140625" style="6" customWidth="1"/>
    <col min="7" max="7" width="12.8515625" style="6" customWidth="1"/>
    <col min="8" max="16384" width="9.140625" style="6" customWidth="1"/>
  </cols>
  <sheetData>
    <row r="2" ht="12.75">
      <c r="C2" s="3" t="s">
        <v>0</v>
      </c>
    </row>
    <row r="4" spans="1:3" ht="12.75">
      <c r="A4" s="4" t="s">
        <v>1</v>
      </c>
      <c r="C4" s="5" t="s">
        <v>2</v>
      </c>
    </row>
    <row r="5" spans="1:3" ht="12.75">
      <c r="A5" s="4" t="s">
        <v>5</v>
      </c>
      <c r="C5" s="5" t="s">
        <v>53</v>
      </c>
    </row>
    <row r="6" spans="1:3" ht="12.75">
      <c r="A6" s="4" t="s">
        <v>54</v>
      </c>
      <c r="C6" s="5" t="s">
        <v>55</v>
      </c>
    </row>
    <row r="7" spans="1:7" ht="12.75">
      <c r="A7" s="8" t="s">
        <v>8</v>
      </c>
      <c r="B7" s="9" t="s">
        <v>9</v>
      </c>
      <c r="C7" s="9" t="s">
        <v>10</v>
      </c>
      <c r="D7" s="10" t="s">
        <v>11</v>
      </c>
      <c r="E7" s="10" t="s">
        <v>12</v>
      </c>
      <c r="F7" s="108" t="s">
        <v>13</v>
      </c>
      <c r="G7" s="108"/>
    </row>
    <row r="8" spans="1:7" ht="12.75">
      <c r="A8" s="11" t="s">
        <v>14</v>
      </c>
      <c r="B8" s="12" t="s">
        <v>15</v>
      </c>
      <c r="C8" s="12"/>
      <c r="D8" s="13"/>
      <c r="E8" s="13" t="s">
        <v>16</v>
      </c>
      <c r="F8" s="13" t="s">
        <v>17</v>
      </c>
      <c r="G8" s="14" t="s">
        <v>18</v>
      </c>
    </row>
    <row r="9" spans="1:7" ht="18" customHeight="1">
      <c r="A9" s="15">
        <v>1</v>
      </c>
      <c r="B9" s="16" t="s">
        <v>19</v>
      </c>
      <c r="C9" s="16" t="s">
        <v>20</v>
      </c>
      <c r="D9" s="17">
        <v>4</v>
      </c>
      <c r="E9" s="17">
        <v>5</v>
      </c>
      <c r="F9" s="17">
        <v>6</v>
      </c>
      <c r="G9" s="18">
        <v>7</v>
      </c>
    </row>
    <row r="10" spans="1:7" ht="18" customHeight="1">
      <c r="A10" s="15"/>
      <c r="B10" s="16"/>
      <c r="C10" s="16"/>
      <c r="D10" s="17"/>
      <c r="E10" s="17"/>
      <c r="F10" s="17"/>
      <c r="G10" s="18"/>
    </row>
    <row r="11" spans="1:7" ht="12.75">
      <c r="A11" s="8"/>
      <c r="B11" s="54"/>
      <c r="C11" s="21" t="s">
        <v>56</v>
      </c>
      <c r="D11" s="55"/>
      <c r="E11" s="56"/>
      <c r="F11" s="56"/>
      <c r="G11" s="57"/>
    </row>
    <row r="12" spans="1:7" ht="38.25">
      <c r="A12" s="11">
        <v>1</v>
      </c>
      <c r="B12" s="26" t="s">
        <v>57</v>
      </c>
      <c r="C12" s="58" t="s">
        <v>58</v>
      </c>
      <c r="D12" s="59" t="s">
        <v>49</v>
      </c>
      <c r="E12" s="60">
        <v>7000</v>
      </c>
      <c r="F12" s="60"/>
      <c r="G12" s="61">
        <f>E12*F12</f>
        <v>0</v>
      </c>
    </row>
    <row r="13" spans="1:7" ht="38.25">
      <c r="A13" s="11">
        <v>2</v>
      </c>
      <c r="B13" s="26" t="s">
        <v>59</v>
      </c>
      <c r="C13" s="58" t="s">
        <v>60</v>
      </c>
      <c r="D13" s="59" t="s">
        <v>49</v>
      </c>
      <c r="E13" s="60">
        <v>7000</v>
      </c>
      <c r="F13" s="60"/>
      <c r="G13" s="61">
        <f>E13*F13</f>
        <v>0</v>
      </c>
    </row>
    <row r="14" spans="1:7" ht="38.25">
      <c r="A14" s="11">
        <v>3</v>
      </c>
      <c r="B14" s="26" t="s">
        <v>61</v>
      </c>
      <c r="C14" s="58" t="s">
        <v>62</v>
      </c>
      <c r="D14" s="59" t="s">
        <v>63</v>
      </c>
      <c r="E14" s="60">
        <v>1</v>
      </c>
      <c r="F14" s="60"/>
      <c r="G14" s="61">
        <f>F14*E14</f>
        <v>0</v>
      </c>
    </row>
    <row r="15" spans="1:7" ht="12.75">
      <c r="A15" s="11"/>
      <c r="B15" s="26"/>
      <c r="C15" s="58"/>
      <c r="D15" s="59"/>
      <c r="E15" s="60"/>
      <c r="F15" s="60"/>
      <c r="G15" s="61"/>
    </row>
    <row r="16" spans="1:7" ht="12.75">
      <c r="A16" s="11"/>
      <c r="B16" s="26"/>
      <c r="C16" s="58"/>
      <c r="D16" s="59"/>
      <c r="E16" s="60"/>
      <c r="F16" s="60"/>
      <c r="G16" s="61"/>
    </row>
    <row r="17" spans="1:7" ht="12.75">
      <c r="A17" s="11"/>
      <c r="B17" s="26"/>
      <c r="C17" s="30" t="s">
        <v>56</v>
      </c>
      <c r="D17" s="59"/>
      <c r="E17" s="60"/>
      <c r="F17" s="60"/>
      <c r="G17" s="31">
        <f>SUM(G11:G16)</f>
        <v>0</v>
      </c>
    </row>
    <row r="18" spans="1:7" ht="12.75">
      <c r="A18" s="62"/>
      <c r="B18" s="63"/>
      <c r="C18" s="63"/>
      <c r="D18" s="64"/>
      <c r="E18" s="64"/>
      <c r="F18" s="64"/>
      <c r="G18" s="65"/>
    </row>
    <row r="19" spans="1:7" ht="12.75">
      <c r="A19" s="62"/>
      <c r="B19" s="63"/>
      <c r="C19" s="63"/>
      <c r="D19" s="64"/>
      <c r="E19" s="64"/>
      <c r="F19" s="64"/>
      <c r="G19" s="65"/>
    </row>
    <row r="20" spans="1:7" ht="12.75">
      <c r="A20" s="62"/>
      <c r="B20" s="63"/>
      <c r="C20" s="63"/>
      <c r="D20" s="64"/>
      <c r="E20" s="64"/>
      <c r="F20" s="64"/>
      <c r="G20" s="65"/>
    </row>
    <row r="21" spans="1:7" ht="12.75">
      <c r="A21" s="66"/>
      <c r="B21" s="67"/>
      <c r="C21" s="67"/>
      <c r="D21" s="68"/>
      <c r="E21" s="68"/>
      <c r="F21" s="68"/>
      <c r="G21" s="69"/>
    </row>
    <row r="22" spans="1:256" ht="12.75">
      <c r="A22" s="70"/>
      <c r="B22" s="26"/>
      <c r="C22" s="30" t="s">
        <v>64</v>
      </c>
      <c r="D22" s="27"/>
      <c r="E22" s="28"/>
      <c r="F22" s="28"/>
      <c r="G22" s="29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7" ht="25.5">
      <c r="A23" s="66">
        <v>4</v>
      </c>
      <c r="B23" s="71" t="s">
        <v>65</v>
      </c>
      <c r="C23" s="72" t="s">
        <v>66</v>
      </c>
      <c r="D23" s="73" t="s">
        <v>67</v>
      </c>
      <c r="E23" s="74">
        <v>3.5</v>
      </c>
      <c r="F23" s="74"/>
      <c r="G23" s="75">
        <f>F23*E23</f>
        <v>0</v>
      </c>
    </row>
    <row r="24" spans="1:256" ht="12.75">
      <c r="A24" s="66"/>
      <c r="B24" s="67"/>
      <c r="C24" s="67"/>
      <c r="D24" s="68"/>
      <c r="E24" s="68"/>
      <c r="F24" s="68"/>
      <c r="G24" s="69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70" t="s">
        <v>31</v>
      </c>
      <c r="B25" s="26"/>
      <c r="C25" s="30" t="s">
        <v>64</v>
      </c>
      <c r="D25" s="27"/>
      <c r="E25" s="28"/>
      <c r="F25" s="28"/>
      <c r="G25" s="31">
        <f>G23</f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7" ht="18" customHeight="1">
      <c r="A26" s="66"/>
      <c r="B26" s="67"/>
      <c r="C26" s="67"/>
      <c r="D26" s="68"/>
      <c r="E26" s="68"/>
      <c r="F26" s="68"/>
      <c r="G26" s="69"/>
    </row>
    <row r="27" spans="1:7" ht="12.75">
      <c r="A27" s="66"/>
      <c r="B27" s="67"/>
      <c r="C27" s="67"/>
      <c r="D27" s="68"/>
      <c r="E27" s="68"/>
      <c r="F27" s="68"/>
      <c r="G27" s="69"/>
    </row>
    <row r="28" spans="1:7" ht="12.75">
      <c r="A28" s="11"/>
      <c r="B28" s="26"/>
      <c r="C28" s="30"/>
      <c r="D28" s="59"/>
      <c r="E28" s="60"/>
      <c r="F28" s="60"/>
      <c r="G28" s="61"/>
    </row>
    <row r="29" spans="1:7" ht="12.75">
      <c r="A29" s="32"/>
      <c r="B29" s="76"/>
      <c r="C29" s="26"/>
      <c r="D29" s="59"/>
      <c r="E29" s="60"/>
      <c r="F29" s="60"/>
      <c r="G29" s="31"/>
    </row>
    <row r="30" spans="1:7" ht="12.75">
      <c r="A30" s="11"/>
      <c r="B30" s="26"/>
      <c r="C30" s="30" t="s">
        <v>32</v>
      </c>
      <c r="D30" s="59"/>
      <c r="E30" s="60"/>
      <c r="F30" s="60"/>
      <c r="G30" s="61">
        <f>G17+G25</f>
        <v>0</v>
      </c>
    </row>
    <row r="31" spans="1:7" ht="19.5" customHeight="1">
      <c r="A31" s="11"/>
      <c r="B31" s="26"/>
      <c r="C31" s="30" t="s">
        <v>34</v>
      </c>
      <c r="D31" s="59"/>
      <c r="E31" s="60"/>
      <c r="F31" s="60"/>
      <c r="G31" s="61"/>
    </row>
    <row r="32" spans="1:7" ht="12.75">
      <c r="A32" s="11"/>
      <c r="B32" s="26"/>
      <c r="C32" s="30" t="s">
        <v>35</v>
      </c>
      <c r="D32" s="59"/>
      <c r="E32" s="60"/>
      <c r="F32" s="60"/>
      <c r="G32" s="61">
        <v>0</v>
      </c>
    </row>
    <row r="33" spans="1:7" ht="19.5" customHeight="1">
      <c r="A33" s="11"/>
      <c r="B33" s="26"/>
      <c r="C33" s="30" t="s">
        <v>36</v>
      </c>
      <c r="D33" s="59"/>
      <c r="E33" s="60"/>
      <c r="F33" s="60"/>
      <c r="G33" s="61"/>
    </row>
    <row r="34" spans="1:7" ht="19.5" customHeight="1">
      <c r="A34" s="11"/>
      <c r="B34" s="26"/>
      <c r="C34" s="30" t="s">
        <v>37</v>
      </c>
      <c r="D34" s="59"/>
      <c r="E34" s="60"/>
      <c r="F34" s="60"/>
      <c r="G34" s="61">
        <v>0</v>
      </c>
    </row>
    <row r="35" spans="1:7" ht="12.75">
      <c r="A35" s="15"/>
      <c r="B35" s="77"/>
      <c r="C35" s="78" t="s">
        <v>38</v>
      </c>
      <c r="D35" s="79"/>
      <c r="E35" s="80"/>
      <c r="F35" s="80"/>
      <c r="G35" s="44">
        <f>G30</f>
        <v>0</v>
      </c>
    </row>
  </sheetData>
  <sheetProtection selectLockedCells="1" selectUnlockedCells="1"/>
  <mergeCells count="1">
    <mergeCell ref="F7:G7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D19" sqref="D19"/>
    </sheetView>
  </sheetViews>
  <sheetFormatPr defaultColWidth="9.140625" defaultRowHeight="12.75"/>
  <cols>
    <col min="4" max="4" width="17.00390625" style="0" customWidth="1"/>
  </cols>
  <sheetData>
    <row r="1" ht="18">
      <c r="D1" s="45" t="s">
        <v>41</v>
      </c>
    </row>
    <row r="3" spans="1:9" ht="12.75">
      <c r="A3" s="46"/>
      <c r="B3" s="46"/>
      <c r="C3" s="46"/>
      <c r="D3" s="46"/>
      <c r="E3" s="46"/>
      <c r="F3" s="46"/>
      <c r="G3" s="46"/>
      <c r="H3" s="46"/>
      <c r="I3" s="46"/>
    </row>
    <row r="4" spans="1:2" ht="12.75">
      <c r="A4" s="47" t="s">
        <v>42</v>
      </c>
      <c r="B4" s="48" t="s">
        <v>43</v>
      </c>
    </row>
    <row r="6" spans="1:2" ht="12.75">
      <c r="A6" s="47" t="s">
        <v>44</v>
      </c>
      <c r="B6" s="49" t="s">
        <v>24</v>
      </c>
    </row>
    <row r="7" spans="1:9" ht="12.75">
      <c r="A7" s="50"/>
      <c r="B7" s="50"/>
      <c r="C7" s="50"/>
      <c r="D7" s="50"/>
      <c r="E7" s="50"/>
      <c r="F7" s="50"/>
      <c r="G7" s="50"/>
      <c r="H7" s="50"/>
      <c r="I7" s="50"/>
    </row>
    <row r="9" spans="1:4" ht="12.75">
      <c r="A9" s="6" t="s">
        <v>45</v>
      </c>
      <c r="D9" s="51">
        <f>Rekapitulace!F12</f>
        <v>0</v>
      </c>
    </row>
    <row r="11" spans="1:4" ht="12.75">
      <c r="A11" s="6" t="s">
        <v>46</v>
      </c>
      <c r="D11" s="51">
        <f>D9*0.21</f>
        <v>0</v>
      </c>
    </row>
    <row r="13" spans="1:4" ht="12.75">
      <c r="A13" s="6" t="s">
        <v>47</v>
      </c>
      <c r="D13" s="51">
        <f>D9+D11</f>
        <v>0</v>
      </c>
    </row>
    <row r="15" spans="1:9" ht="12.75">
      <c r="A15" s="46"/>
      <c r="B15" s="46"/>
      <c r="C15" s="46"/>
      <c r="D15" s="46"/>
      <c r="E15" s="46"/>
      <c r="F15" s="46"/>
      <c r="G15" s="46"/>
      <c r="H15" s="46"/>
      <c r="I15" s="46"/>
    </row>
    <row r="16" spans="1:4" ht="12.75">
      <c r="A16" s="6" t="s">
        <v>48</v>
      </c>
      <c r="D16" s="52" t="s">
        <v>49</v>
      </c>
    </row>
    <row r="18" spans="1:4" ht="12.75">
      <c r="A18" s="6" t="s">
        <v>50</v>
      </c>
      <c r="D18">
        <v>1553</v>
      </c>
    </row>
    <row r="20" spans="1:4" ht="12.75">
      <c r="A20" s="6" t="s">
        <v>51</v>
      </c>
      <c r="D20" s="51">
        <f>D9/D18</f>
        <v>0</v>
      </c>
    </row>
    <row r="22" spans="1:5" ht="12.75">
      <c r="A22" s="6" t="s">
        <v>52</v>
      </c>
      <c r="D22">
        <v>214111</v>
      </c>
      <c r="E22" s="6" t="s">
        <v>4</v>
      </c>
    </row>
    <row r="25" spans="1:9" ht="12.75">
      <c r="A25" s="50"/>
      <c r="B25" s="50"/>
      <c r="C25" s="50"/>
      <c r="D25" s="50"/>
      <c r="E25" s="50"/>
      <c r="F25" s="50"/>
      <c r="G25" s="50"/>
      <c r="H25" s="50"/>
      <c r="I25" s="50"/>
    </row>
  </sheetData>
  <sheetProtection selectLockedCells="1" selectUnlockedCells="1"/>
  <printOptions/>
  <pageMargins left="0.7" right="0.7" top="0.7875" bottom="0.7875" header="0.5118055555555555" footer="0.511805555555555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1"/>
  <sheetViews>
    <sheetView zoomScalePageLayoutView="0" workbookViewId="0" topLeftCell="A1">
      <selection activeCell="F11" sqref="F11:F127"/>
    </sheetView>
  </sheetViews>
  <sheetFormatPr defaultColWidth="9.140625" defaultRowHeight="12.75"/>
  <cols>
    <col min="1" max="1" width="6.7109375" style="53" customWidth="1"/>
    <col min="2" max="2" width="14.8515625" style="48" customWidth="1"/>
    <col min="3" max="3" width="74.00390625" style="48" customWidth="1"/>
    <col min="4" max="4" width="8.00390625" style="6" customWidth="1"/>
    <col min="5" max="5" width="9.140625" style="6" customWidth="1"/>
    <col min="6" max="6" width="12.140625" style="6" customWidth="1"/>
    <col min="7" max="7" width="12.8515625" style="6" customWidth="1"/>
    <col min="8" max="16384" width="9.140625" style="6" customWidth="1"/>
  </cols>
  <sheetData>
    <row r="2" ht="12.75">
      <c r="C2" s="3" t="s">
        <v>0</v>
      </c>
    </row>
    <row r="4" spans="1:3" ht="12.75">
      <c r="A4" s="4" t="s">
        <v>1</v>
      </c>
      <c r="C4" s="5" t="s">
        <v>2</v>
      </c>
    </row>
    <row r="5" spans="1:3" ht="12.75">
      <c r="A5" s="4" t="s">
        <v>5</v>
      </c>
      <c r="C5" s="5" t="s">
        <v>68</v>
      </c>
    </row>
    <row r="6" spans="1:3" ht="12.75">
      <c r="A6" s="4" t="s">
        <v>54</v>
      </c>
      <c r="C6" s="5" t="s">
        <v>55</v>
      </c>
    </row>
    <row r="7" spans="1:7" ht="12.75">
      <c r="A7" s="8" t="s">
        <v>8</v>
      </c>
      <c r="B7" s="9" t="s">
        <v>9</v>
      </c>
      <c r="C7" s="9" t="s">
        <v>10</v>
      </c>
      <c r="D7" s="10" t="s">
        <v>11</v>
      </c>
      <c r="E7" s="10" t="s">
        <v>12</v>
      </c>
      <c r="F7" s="108" t="s">
        <v>13</v>
      </c>
      <c r="G7" s="108"/>
    </row>
    <row r="8" spans="1:7" ht="12.75">
      <c r="A8" s="11" t="s">
        <v>14</v>
      </c>
      <c r="B8" s="12" t="s">
        <v>15</v>
      </c>
      <c r="C8" s="12"/>
      <c r="D8" s="13"/>
      <c r="E8" s="13" t="s">
        <v>16</v>
      </c>
      <c r="F8" s="13" t="s">
        <v>17</v>
      </c>
      <c r="G8" s="14" t="s">
        <v>18</v>
      </c>
    </row>
    <row r="9" spans="1:7" ht="12.75">
      <c r="A9" s="15">
        <v>1</v>
      </c>
      <c r="B9" s="16" t="s">
        <v>19</v>
      </c>
      <c r="C9" s="16" t="s">
        <v>20</v>
      </c>
      <c r="D9" s="17">
        <v>4</v>
      </c>
      <c r="E9" s="17">
        <v>5</v>
      </c>
      <c r="F9" s="17">
        <v>6</v>
      </c>
      <c r="G9" s="18">
        <v>7</v>
      </c>
    </row>
    <row r="10" spans="1:7" ht="12.75">
      <c r="A10" s="8"/>
      <c r="B10" s="54"/>
      <c r="C10" s="21" t="s">
        <v>56</v>
      </c>
      <c r="D10" s="55"/>
      <c r="E10" s="56"/>
      <c r="F10" s="56"/>
      <c r="G10" s="57"/>
    </row>
    <row r="11" spans="1:7" ht="25.5">
      <c r="A11" s="11">
        <v>1</v>
      </c>
      <c r="B11" s="26" t="s">
        <v>69</v>
      </c>
      <c r="C11" s="58" t="s">
        <v>70</v>
      </c>
      <c r="D11" s="59" t="s">
        <v>71</v>
      </c>
      <c r="E11" s="60">
        <v>168.05</v>
      </c>
      <c r="F11" s="60"/>
      <c r="G11" s="61">
        <f>E11*F11</f>
        <v>0</v>
      </c>
    </row>
    <row r="12" spans="1:7" ht="25.5">
      <c r="A12" s="11">
        <v>2</v>
      </c>
      <c r="B12" s="26" t="s">
        <v>72</v>
      </c>
      <c r="C12" s="58" t="s">
        <v>73</v>
      </c>
      <c r="D12" s="59" t="s">
        <v>71</v>
      </c>
      <c r="E12" s="60">
        <v>251.5</v>
      </c>
      <c r="F12" s="60"/>
      <c r="G12" s="61">
        <f>E12*F12</f>
        <v>0</v>
      </c>
    </row>
    <row r="13" spans="1:7" ht="51">
      <c r="A13" s="11">
        <v>3</v>
      </c>
      <c r="B13" s="26" t="s">
        <v>74</v>
      </c>
      <c r="C13" s="58" t="s">
        <v>75</v>
      </c>
      <c r="D13" s="59" t="s">
        <v>63</v>
      </c>
      <c r="E13" s="60">
        <v>1</v>
      </c>
      <c r="F13" s="60"/>
      <c r="G13" s="61">
        <f>F13*E13</f>
        <v>0</v>
      </c>
    </row>
    <row r="14" spans="1:7" ht="38.25">
      <c r="A14" s="11">
        <v>4</v>
      </c>
      <c r="B14" s="26" t="s">
        <v>76</v>
      </c>
      <c r="C14" s="58" t="s">
        <v>77</v>
      </c>
      <c r="D14" s="59" t="s">
        <v>78</v>
      </c>
      <c r="E14" s="60">
        <v>1</v>
      </c>
      <c r="F14" s="60"/>
      <c r="G14" s="61">
        <f>F14*E14</f>
        <v>0</v>
      </c>
    </row>
    <row r="15" spans="1:7" ht="25.5">
      <c r="A15" s="11">
        <v>5</v>
      </c>
      <c r="B15" s="26" t="s">
        <v>79</v>
      </c>
      <c r="C15" s="58" t="s">
        <v>80</v>
      </c>
      <c r="D15" s="59" t="s">
        <v>81</v>
      </c>
      <c r="E15" s="60">
        <v>1</v>
      </c>
      <c r="F15" s="60"/>
      <c r="G15" s="61">
        <f>E15*F15</f>
        <v>0</v>
      </c>
    </row>
    <row r="16" spans="1:7" ht="24.75" customHeight="1">
      <c r="A16" s="11">
        <v>6</v>
      </c>
      <c r="B16" s="26" t="s">
        <v>82</v>
      </c>
      <c r="C16" s="58" t="s">
        <v>83</v>
      </c>
      <c r="D16" s="59" t="s">
        <v>81</v>
      </c>
      <c r="E16" s="60">
        <v>1</v>
      </c>
      <c r="F16" s="60"/>
      <c r="G16" s="61">
        <f>E16*F16</f>
        <v>0</v>
      </c>
    </row>
    <row r="17" spans="1:7" ht="24.75" customHeight="1">
      <c r="A17" s="11">
        <v>7</v>
      </c>
      <c r="B17" s="26" t="s">
        <v>84</v>
      </c>
      <c r="C17" s="58" t="s">
        <v>85</v>
      </c>
      <c r="D17" s="59" t="s">
        <v>63</v>
      </c>
      <c r="E17" s="60">
        <v>1</v>
      </c>
      <c r="F17" s="60"/>
      <c r="G17" s="61">
        <f>F17*E17</f>
        <v>0</v>
      </c>
    </row>
    <row r="18" spans="1:7" ht="12.75">
      <c r="A18" s="11">
        <v>8</v>
      </c>
      <c r="B18" s="26" t="s">
        <v>86</v>
      </c>
      <c r="C18" s="26" t="s">
        <v>87</v>
      </c>
      <c r="D18" s="59" t="s">
        <v>88</v>
      </c>
      <c r="E18" s="60">
        <v>2.8</v>
      </c>
      <c r="F18" s="60"/>
      <c r="G18" s="61">
        <f>E18*F18</f>
        <v>0</v>
      </c>
    </row>
    <row r="19" spans="1:7" ht="38.25">
      <c r="A19" s="11">
        <v>9</v>
      </c>
      <c r="B19" s="26" t="s">
        <v>89</v>
      </c>
      <c r="C19" s="58" t="s">
        <v>90</v>
      </c>
      <c r="D19" s="59" t="s">
        <v>81</v>
      </c>
      <c r="E19" s="60">
        <v>1</v>
      </c>
      <c r="F19" s="60"/>
      <c r="G19" s="61">
        <f>E19*F19</f>
        <v>0</v>
      </c>
    </row>
    <row r="20" spans="1:7" s="86" customFormat="1" ht="12.75">
      <c r="A20" s="81"/>
      <c r="B20" s="82"/>
      <c r="C20" s="82"/>
      <c r="D20" s="83"/>
      <c r="E20" s="84"/>
      <c r="F20" s="84"/>
      <c r="G20" s="85"/>
    </row>
    <row r="21" spans="1:7" s="86" customFormat="1" ht="12.75">
      <c r="A21" s="81"/>
      <c r="B21" s="82"/>
      <c r="C21" s="82"/>
      <c r="D21" s="83"/>
      <c r="E21" s="84"/>
      <c r="F21" s="84"/>
      <c r="G21" s="85"/>
    </row>
    <row r="22" spans="1:7" ht="12.75">
      <c r="A22" s="11"/>
      <c r="B22" s="26"/>
      <c r="C22" s="58"/>
      <c r="D22" s="59"/>
      <c r="E22" s="60"/>
      <c r="F22" s="60"/>
      <c r="G22" s="61"/>
    </row>
    <row r="23" spans="1:7" ht="12.75">
      <c r="A23" s="11"/>
      <c r="B23" s="26"/>
      <c r="C23" s="30" t="s">
        <v>56</v>
      </c>
      <c r="D23" s="59"/>
      <c r="E23" s="60"/>
      <c r="F23" s="60"/>
      <c r="G23" s="31">
        <f>SUM(G10:G22)</f>
        <v>0</v>
      </c>
    </row>
    <row r="24" spans="1:7" ht="12.75">
      <c r="A24" s="11"/>
      <c r="B24" s="26"/>
      <c r="C24" s="26"/>
      <c r="D24" s="59"/>
      <c r="E24" s="60"/>
      <c r="F24" s="60"/>
      <c r="G24" s="61"/>
    </row>
    <row r="25" spans="1:7" ht="12.75">
      <c r="A25" s="11"/>
      <c r="B25" s="26"/>
      <c r="C25" s="30" t="s">
        <v>91</v>
      </c>
      <c r="D25" s="59"/>
      <c r="E25" s="60"/>
      <c r="F25" s="60"/>
      <c r="G25" s="61"/>
    </row>
    <row r="26" spans="1:7" ht="12" customHeight="1">
      <c r="A26" s="11"/>
      <c r="B26" s="26"/>
      <c r="C26" s="87"/>
      <c r="D26" s="59"/>
      <c r="E26" s="60"/>
      <c r="F26" s="60"/>
      <c r="G26" s="61"/>
    </row>
    <row r="27" spans="1:7" ht="12" customHeight="1">
      <c r="A27" s="11">
        <v>10</v>
      </c>
      <c r="B27" s="26" t="s">
        <v>92</v>
      </c>
      <c r="C27" s="87" t="s">
        <v>93</v>
      </c>
      <c r="D27" s="59" t="s">
        <v>49</v>
      </c>
      <c r="E27" s="60">
        <v>198</v>
      </c>
      <c r="F27" s="60"/>
      <c r="G27" s="61">
        <f>E27*F27</f>
        <v>0</v>
      </c>
    </row>
    <row r="28" spans="1:7" ht="25.5">
      <c r="A28" s="11">
        <v>11</v>
      </c>
      <c r="B28" s="26" t="s">
        <v>94</v>
      </c>
      <c r="C28" s="58" t="s">
        <v>95</v>
      </c>
      <c r="D28" s="59" t="s">
        <v>96</v>
      </c>
      <c r="E28" s="60">
        <v>0.22</v>
      </c>
      <c r="F28" s="60"/>
      <c r="G28" s="61">
        <f>E28*F28</f>
        <v>0</v>
      </c>
    </row>
    <row r="29" spans="1:7" ht="25.5">
      <c r="A29" s="11">
        <v>12</v>
      </c>
      <c r="B29" s="26" t="s">
        <v>97</v>
      </c>
      <c r="C29" s="58" t="s">
        <v>98</v>
      </c>
      <c r="D29" s="59" t="s">
        <v>67</v>
      </c>
      <c r="E29" s="60">
        <v>1.29</v>
      </c>
      <c r="F29" s="60"/>
      <c r="G29" s="61">
        <f>F29*E29</f>
        <v>0</v>
      </c>
    </row>
    <row r="30" spans="1:7" ht="38.25">
      <c r="A30" s="11">
        <v>13</v>
      </c>
      <c r="B30" s="26" t="s">
        <v>99</v>
      </c>
      <c r="C30" s="58" t="s">
        <v>100</v>
      </c>
      <c r="D30" s="59" t="s">
        <v>96</v>
      </c>
      <c r="E30" s="60">
        <v>30.31</v>
      </c>
      <c r="F30" s="60"/>
      <c r="G30" s="61">
        <f>E30*F30</f>
        <v>0</v>
      </c>
    </row>
    <row r="31" spans="1:7" ht="51">
      <c r="A31" s="11">
        <v>14</v>
      </c>
      <c r="B31" s="26" t="s">
        <v>101</v>
      </c>
      <c r="C31" s="58" t="s">
        <v>102</v>
      </c>
      <c r="D31" s="59" t="s">
        <v>96</v>
      </c>
      <c r="E31" s="60">
        <v>81.05</v>
      </c>
      <c r="F31" s="60"/>
      <c r="G31" s="61">
        <f>E31*F31</f>
        <v>0</v>
      </c>
    </row>
    <row r="32" spans="1:7" ht="25.5">
      <c r="A32" s="11">
        <v>15</v>
      </c>
      <c r="B32" s="26" t="s">
        <v>103</v>
      </c>
      <c r="C32" s="58" t="s">
        <v>104</v>
      </c>
      <c r="D32" s="59" t="s">
        <v>67</v>
      </c>
      <c r="E32" s="60">
        <v>15.16</v>
      </c>
      <c r="F32" s="60"/>
      <c r="G32" s="61">
        <f>E32*F32</f>
        <v>0</v>
      </c>
    </row>
    <row r="33" spans="1:7" ht="38.25">
      <c r="A33" s="11">
        <v>16</v>
      </c>
      <c r="B33" s="26" t="s">
        <v>105</v>
      </c>
      <c r="C33" s="58" t="s">
        <v>106</v>
      </c>
      <c r="D33" s="59" t="s">
        <v>96</v>
      </c>
      <c r="E33" s="60">
        <v>79.52</v>
      </c>
      <c r="F33" s="60"/>
      <c r="G33" s="61">
        <f>E33*F33</f>
        <v>0</v>
      </c>
    </row>
    <row r="34" spans="1:7" ht="12.75">
      <c r="A34" s="62">
        <v>17</v>
      </c>
      <c r="B34" s="88" t="s">
        <v>107</v>
      </c>
      <c r="C34" s="89" t="s">
        <v>108</v>
      </c>
      <c r="D34" s="90" t="s">
        <v>96</v>
      </c>
      <c r="E34" s="91">
        <v>79.52</v>
      </c>
      <c r="F34" s="91"/>
      <c r="G34" s="92">
        <f>E34*F34</f>
        <v>0</v>
      </c>
    </row>
    <row r="35" spans="1:7" ht="25.5">
      <c r="A35" s="62">
        <v>18</v>
      </c>
      <c r="B35" s="88" t="s">
        <v>109</v>
      </c>
      <c r="C35" s="89" t="s">
        <v>110</v>
      </c>
      <c r="D35" s="90" t="s">
        <v>67</v>
      </c>
      <c r="E35" s="91">
        <v>15.67</v>
      </c>
      <c r="F35" s="91"/>
      <c r="G35" s="92">
        <f>F35*E35</f>
        <v>0</v>
      </c>
    </row>
    <row r="36" spans="1:7" ht="12.75">
      <c r="A36" s="11"/>
      <c r="B36" s="26"/>
      <c r="C36" s="26"/>
      <c r="D36" s="59"/>
      <c r="E36" s="60"/>
      <c r="F36" s="60"/>
      <c r="G36" s="61"/>
    </row>
    <row r="37" spans="1:7" ht="12.75">
      <c r="A37" s="11"/>
      <c r="B37" s="26"/>
      <c r="C37" s="26"/>
      <c r="D37" s="59"/>
      <c r="E37" s="60"/>
      <c r="F37" s="60"/>
      <c r="G37" s="61"/>
    </row>
    <row r="38" spans="1:7" ht="12.75">
      <c r="A38" s="11"/>
      <c r="B38" s="26"/>
      <c r="C38" s="30" t="s">
        <v>91</v>
      </c>
      <c r="D38" s="59"/>
      <c r="E38" s="60"/>
      <c r="F38" s="60"/>
      <c r="G38" s="31">
        <f>SUM(G25:G37)</f>
        <v>0</v>
      </c>
    </row>
    <row r="39" spans="1:7" ht="12.75">
      <c r="A39" s="11"/>
      <c r="B39" s="26"/>
      <c r="C39" s="93"/>
      <c r="D39" s="94"/>
      <c r="E39" s="60"/>
      <c r="F39" s="60"/>
      <c r="G39" s="61"/>
    </row>
    <row r="40" spans="1:7" ht="12.75">
      <c r="A40" s="11"/>
      <c r="B40" s="26"/>
      <c r="C40" s="30" t="s">
        <v>111</v>
      </c>
      <c r="D40" s="94"/>
      <c r="E40" s="60"/>
      <c r="F40" s="60"/>
      <c r="G40" s="61"/>
    </row>
    <row r="41" spans="1:7" ht="12.75">
      <c r="A41" s="11"/>
      <c r="B41" s="26"/>
      <c r="C41" s="93"/>
      <c r="D41" s="94"/>
      <c r="E41" s="60"/>
      <c r="F41" s="60"/>
      <c r="G41" s="61"/>
    </row>
    <row r="42" spans="1:7" ht="25.5">
      <c r="A42" s="11">
        <v>19</v>
      </c>
      <c r="B42" s="26" t="s">
        <v>112</v>
      </c>
      <c r="C42" s="95" t="s">
        <v>113</v>
      </c>
      <c r="D42" s="94" t="s">
        <v>114</v>
      </c>
      <c r="E42" s="60">
        <v>28.5</v>
      </c>
      <c r="F42" s="60"/>
      <c r="G42" s="61">
        <f>E42*F42</f>
        <v>0</v>
      </c>
    </row>
    <row r="43" spans="1:7" ht="12.75">
      <c r="A43" s="11"/>
      <c r="B43" s="26"/>
      <c r="C43" s="93"/>
      <c r="D43" s="94"/>
      <c r="E43" s="60"/>
      <c r="F43" s="60"/>
      <c r="G43" s="61"/>
    </row>
    <row r="44" spans="1:7" ht="12.75">
      <c r="A44" s="11"/>
      <c r="B44" s="26"/>
      <c r="C44" s="93"/>
      <c r="D44" s="94"/>
      <c r="E44" s="60"/>
      <c r="F44" s="60"/>
      <c r="G44" s="61"/>
    </row>
    <row r="45" spans="1:7" ht="12.75" customHeight="1">
      <c r="A45" s="11"/>
      <c r="B45" s="26"/>
      <c r="C45" s="30" t="s">
        <v>111</v>
      </c>
      <c r="D45" s="94"/>
      <c r="E45" s="60"/>
      <c r="F45" s="60"/>
      <c r="G45" s="31">
        <f>SUM(G40:G44)</f>
        <v>0</v>
      </c>
    </row>
    <row r="46" spans="1:7" ht="12.75" customHeight="1">
      <c r="A46" s="11"/>
      <c r="B46" s="26"/>
      <c r="C46" s="93"/>
      <c r="D46" s="94"/>
      <c r="E46" s="60"/>
      <c r="F46" s="60"/>
      <c r="G46" s="61"/>
    </row>
    <row r="47" spans="1:7" ht="12.75">
      <c r="A47" s="11"/>
      <c r="B47" s="26"/>
      <c r="C47" s="93"/>
      <c r="D47" s="94"/>
      <c r="E47" s="60"/>
      <c r="F47" s="60"/>
      <c r="G47" s="61"/>
    </row>
    <row r="48" spans="1:7" ht="12.75">
      <c r="A48" s="11"/>
      <c r="B48" s="26"/>
      <c r="C48" s="30" t="s">
        <v>115</v>
      </c>
      <c r="D48" s="94"/>
      <c r="E48" s="60"/>
      <c r="F48" s="60"/>
      <c r="G48" s="61"/>
    </row>
    <row r="49" spans="1:7" ht="12.75">
      <c r="A49" s="11"/>
      <c r="B49" s="26"/>
      <c r="C49" s="93"/>
      <c r="D49" s="94"/>
      <c r="E49" s="60"/>
      <c r="F49" s="60"/>
      <c r="G49" s="61"/>
    </row>
    <row r="50" spans="1:7" ht="38.25">
      <c r="A50" s="11">
        <v>20</v>
      </c>
      <c r="B50" s="26" t="s">
        <v>116</v>
      </c>
      <c r="C50" s="95" t="s">
        <v>117</v>
      </c>
      <c r="D50" s="94" t="s">
        <v>67</v>
      </c>
      <c r="E50" s="60">
        <v>24.67</v>
      </c>
      <c r="F50" s="60"/>
      <c r="G50" s="61">
        <f>F50*E50</f>
        <v>0</v>
      </c>
    </row>
    <row r="51" spans="1:7" ht="12.75">
      <c r="A51" s="11">
        <v>21</v>
      </c>
      <c r="B51" s="26" t="s">
        <v>118</v>
      </c>
      <c r="C51" s="93" t="s">
        <v>119</v>
      </c>
      <c r="D51" s="94" t="s">
        <v>71</v>
      </c>
      <c r="E51" s="60">
        <v>3.05</v>
      </c>
      <c r="F51" s="60"/>
      <c r="G51" s="61">
        <f>F51*E51</f>
        <v>0</v>
      </c>
    </row>
    <row r="52" spans="1:7" ht="25.5">
      <c r="A52" s="11">
        <v>22</v>
      </c>
      <c r="B52" s="26" t="s">
        <v>120</v>
      </c>
      <c r="C52" s="95" t="s">
        <v>121</v>
      </c>
      <c r="D52" s="94" t="s">
        <v>67</v>
      </c>
      <c r="E52" s="60">
        <v>3.5</v>
      </c>
      <c r="F52" s="60"/>
      <c r="G52" s="61">
        <f>E52*F52</f>
        <v>0</v>
      </c>
    </row>
    <row r="53" spans="1:7" ht="38.25">
      <c r="A53" s="11">
        <v>23</v>
      </c>
      <c r="B53" s="26" t="s">
        <v>122</v>
      </c>
      <c r="C53" s="95" t="s">
        <v>123</v>
      </c>
      <c r="D53" s="94" t="s">
        <v>67</v>
      </c>
      <c r="E53" s="60">
        <v>10.44</v>
      </c>
      <c r="F53" s="60"/>
      <c r="G53" s="61">
        <f>E53*F53</f>
        <v>0</v>
      </c>
    </row>
    <row r="54" spans="1:7" ht="38.25">
      <c r="A54" s="11">
        <v>24</v>
      </c>
      <c r="B54" s="26" t="s">
        <v>124</v>
      </c>
      <c r="C54" s="95" t="s">
        <v>125</v>
      </c>
      <c r="D54" s="94" t="s">
        <v>67</v>
      </c>
      <c r="E54" s="60">
        <v>53.82</v>
      </c>
      <c r="F54" s="60"/>
      <c r="G54" s="61">
        <f>E54*F54</f>
        <v>0</v>
      </c>
    </row>
    <row r="55" spans="1:7" ht="25.5">
      <c r="A55" s="11">
        <v>25</v>
      </c>
      <c r="B55" s="26" t="s">
        <v>126</v>
      </c>
      <c r="C55" s="95" t="s">
        <v>127</v>
      </c>
      <c r="D55" s="94" t="s">
        <v>71</v>
      </c>
      <c r="E55" s="60">
        <v>4.52</v>
      </c>
      <c r="F55" s="60"/>
      <c r="G55" s="61">
        <f>F55*E55</f>
        <v>0</v>
      </c>
    </row>
    <row r="56" spans="1:7" ht="25.5">
      <c r="A56" s="11">
        <v>26</v>
      </c>
      <c r="B56" s="26" t="s">
        <v>128</v>
      </c>
      <c r="C56" s="95" t="s">
        <v>129</v>
      </c>
      <c r="D56" s="94" t="s">
        <v>130</v>
      </c>
      <c r="E56" s="60">
        <v>218.4</v>
      </c>
      <c r="F56" s="60"/>
      <c r="G56" s="61">
        <f>F56*E56</f>
        <v>0</v>
      </c>
    </row>
    <row r="57" spans="1:7" ht="25.5">
      <c r="A57" s="11">
        <v>27</v>
      </c>
      <c r="B57" s="26" t="s">
        <v>131</v>
      </c>
      <c r="C57" s="95" t="s">
        <v>132</v>
      </c>
      <c r="D57" s="94" t="s">
        <v>67</v>
      </c>
      <c r="E57" s="60">
        <v>0.27</v>
      </c>
      <c r="F57" s="60"/>
      <c r="G57" s="61">
        <f>F57*E57</f>
        <v>0</v>
      </c>
    </row>
    <row r="58" spans="1:7" ht="12.75">
      <c r="A58" s="11"/>
      <c r="B58" s="26"/>
      <c r="C58" s="93"/>
      <c r="D58" s="94"/>
      <c r="E58" s="60"/>
      <c r="F58" s="60"/>
      <c r="G58" s="61"/>
    </row>
    <row r="59" spans="1:7" ht="12.75">
      <c r="A59" s="11"/>
      <c r="B59" s="26"/>
      <c r="C59" s="30" t="s">
        <v>115</v>
      </c>
      <c r="D59" s="94"/>
      <c r="E59" s="60"/>
      <c r="F59" s="60"/>
      <c r="G59" s="31">
        <f>SUM(G50:G57)</f>
        <v>0</v>
      </c>
    </row>
    <row r="60" spans="1:7" ht="12.75">
      <c r="A60" s="11"/>
      <c r="B60" s="26"/>
      <c r="C60" s="93"/>
      <c r="D60" s="94"/>
      <c r="E60" s="60"/>
      <c r="F60" s="60"/>
      <c r="G60" s="61"/>
    </row>
    <row r="61" spans="1:7" ht="12.75">
      <c r="A61" s="11"/>
      <c r="B61" s="26"/>
      <c r="C61" s="35"/>
      <c r="D61" s="59"/>
      <c r="E61" s="60"/>
      <c r="F61" s="60"/>
      <c r="G61" s="61"/>
    </row>
    <row r="62" spans="1:7" ht="12.75">
      <c r="A62" s="96"/>
      <c r="B62" s="97"/>
      <c r="C62" s="30" t="s">
        <v>133</v>
      </c>
      <c r="D62" s="59"/>
      <c r="E62" s="60"/>
      <c r="F62" s="60"/>
      <c r="G62" s="61"/>
    </row>
    <row r="63" spans="1:7" ht="12.75">
      <c r="A63" s="96"/>
      <c r="B63" s="88"/>
      <c r="C63" s="30"/>
      <c r="D63" s="59"/>
      <c r="E63" s="60"/>
      <c r="F63" s="60"/>
      <c r="G63" s="61"/>
    </row>
    <row r="64" spans="1:7" ht="38.25">
      <c r="A64" s="96">
        <v>28</v>
      </c>
      <c r="B64" s="97" t="s">
        <v>134</v>
      </c>
      <c r="C64" s="58" t="s">
        <v>135</v>
      </c>
      <c r="D64" s="59" t="s">
        <v>67</v>
      </c>
      <c r="E64" s="60">
        <v>0.28600000000000003</v>
      </c>
      <c r="F64" s="60"/>
      <c r="G64" s="61">
        <f>F64*E64</f>
        <v>0</v>
      </c>
    </row>
    <row r="65" spans="1:7" ht="38.25">
      <c r="A65" s="62">
        <v>29</v>
      </c>
      <c r="B65" s="88" t="s">
        <v>136</v>
      </c>
      <c r="C65" s="58" t="s">
        <v>137</v>
      </c>
      <c r="D65" s="59" t="s">
        <v>96</v>
      </c>
      <c r="E65" s="60">
        <v>12.68</v>
      </c>
      <c r="F65" s="60"/>
      <c r="G65" s="61">
        <f>E65*F65</f>
        <v>0</v>
      </c>
    </row>
    <row r="66" spans="1:7" ht="25.5">
      <c r="A66" s="62">
        <v>30</v>
      </c>
      <c r="B66" s="88" t="s">
        <v>138</v>
      </c>
      <c r="C66" s="58" t="s">
        <v>139</v>
      </c>
      <c r="D66" s="59" t="s">
        <v>67</v>
      </c>
      <c r="E66" s="60">
        <v>15.32</v>
      </c>
      <c r="F66" s="60"/>
      <c r="G66" s="61">
        <f>F66*E66</f>
        <v>0</v>
      </c>
    </row>
    <row r="67" spans="1:7" ht="12.75">
      <c r="A67" s="62"/>
      <c r="B67" s="88"/>
      <c r="C67" s="58"/>
      <c r="D67" s="59"/>
      <c r="E67" s="60"/>
      <c r="F67" s="60"/>
      <c r="G67" s="61"/>
    </row>
    <row r="68" spans="1:7" ht="12.75">
      <c r="A68" s="11"/>
      <c r="B68" s="26"/>
      <c r="C68" s="30" t="s">
        <v>133</v>
      </c>
      <c r="D68" s="59"/>
      <c r="E68" s="60"/>
      <c r="F68" s="60"/>
      <c r="G68" s="31">
        <f>SUM(G64:G66)</f>
        <v>0</v>
      </c>
    </row>
    <row r="69" spans="1:7" ht="12.75">
      <c r="A69" s="62"/>
      <c r="B69" s="88"/>
      <c r="C69" s="58"/>
      <c r="D69" s="59"/>
      <c r="E69" s="60"/>
      <c r="F69" s="60"/>
      <c r="G69" s="61"/>
    </row>
    <row r="70" spans="1:7" ht="12.75">
      <c r="A70" s="62"/>
      <c r="B70" s="88"/>
      <c r="C70" s="30" t="s">
        <v>64</v>
      </c>
      <c r="D70" s="59"/>
      <c r="E70" s="60"/>
      <c r="F70" s="60"/>
      <c r="G70" s="61"/>
    </row>
    <row r="71" spans="1:7" ht="12.75">
      <c r="A71" s="62"/>
      <c r="B71" s="88"/>
      <c r="C71" s="58"/>
      <c r="D71" s="59"/>
      <c r="E71" s="60"/>
      <c r="F71" s="60"/>
      <c r="G71" s="61"/>
    </row>
    <row r="72" spans="1:7" ht="25.5">
      <c r="A72" s="62">
        <v>31</v>
      </c>
      <c r="B72" s="88" t="s">
        <v>140</v>
      </c>
      <c r="C72" s="58" t="s">
        <v>141</v>
      </c>
      <c r="D72" s="59" t="s">
        <v>67</v>
      </c>
      <c r="E72" s="60">
        <v>5.5</v>
      </c>
      <c r="F72" s="60"/>
      <c r="G72" s="61">
        <f>E72*F72</f>
        <v>0</v>
      </c>
    </row>
    <row r="73" spans="1:7" ht="38.25">
      <c r="A73" s="62">
        <v>32</v>
      </c>
      <c r="B73" s="88" t="s">
        <v>142</v>
      </c>
      <c r="C73" s="58" t="s">
        <v>143</v>
      </c>
      <c r="D73" s="59" t="s">
        <v>49</v>
      </c>
      <c r="E73" s="60">
        <v>1699.1</v>
      </c>
      <c r="F73" s="60"/>
      <c r="G73" s="61">
        <f>F73*E73</f>
        <v>0</v>
      </c>
    </row>
    <row r="74" spans="1:7" ht="38.25">
      <c r="A74" s="62">
        <v>33</v>
      </c>
      <c r="B74" s="88" t="s">
        <v>144</v>
      </c>
      <c r="C74" s="58" t="s">
        <v>145</v>
      </c>
      <c r="D74" s="59" t="s">
        <v>49</v>
      </c>
      <c r="E74" s="60">
        <v>1012.62</v>
      </c>
      <c r="F74" s="60"/>
      <c r="G74" s="61">
        <f>E74*F74</f>
        <v>0</v>
      </c>
    </row>
    <row r="75" spans="1:7" ht="25.5">
      <c r="A75" s="62">
        <v>34</v>
      </c>
      <c r="B75" s="88" t="s">
        <v>146</v>
      </c>
      <c r="C75" s="58" t="s">
        <v>147</v>
      </c>
      <c r="D75" s="59" t="s">
        <v>49</v>
      </c>
      <c r="E75" s="60">
        <v>563.36</v>
      </c>
      <c r="F75" s="60"/>
      <c r="G75" s="61">
        <f>F75*E75</f>
        <v>0</v>
      </c>
    </row>
    <row r="76" spans="1:7" ht="38.25">
      <c r="A76" s="62">
        <v>35</v>
      </c>
      <c r="B76" s="26" t="s">
        <v>148</v>
      </c>
      <c r="C76" s="58" t="s">
        <v>149</v>
      </c>
      <c r="D76" s="59" t="s">
        <v>67</v>
      </c>
      <c r="E76" s="60">
        <v>37.33</v>
      </c>
      <c r="F76" s="60"/>
      <c r="G76" s="61">
        <f>F76*E76</f>
        <v>0</v>
      </c>
    </row>
    <row r="77" spans="1:7" ht="25.5">
      <c r="A77" s="62">
        <v>36</v>
      </c>
      <c r="B77" s="88" t="s">
        <v>150</v>
      </c>
      <c r="C77" s="58" t="s">
        <v>151</v>
      </c>
      <c r="D77" s="59" t="s">
        <v>49</v>
      </c>
      <c r="E77" s="60">
        <v>10.7</v>
      </c>
      <c r="F77" s="60"/>
      <c r="G77" s="61">
        <f>F77*E77</f>
        <v>0</v>
      </c>
    </row>
    <row r="78" spans="1:7" ht="25.5">
      <c r="A78" s="62">
        <v>37</v>
      </c>
      <c r="B78" s="26" t="s">
        <v>152</v>
      </c>
      <c r="C78" s="58" t="s">
        <v>153</v>
      </c>
      <c r="D78" s="59" t="s">
        <v>49</v>
      </c>
      <c r="E78" s="60">
        <v>79.5</v>
      </c>
      <c r="F78" s="60"/>
      <c r="G78" s="61">
        <f>E78*F78</f>
        <v>0</v>
      </c>
    </row>
    <row r="79" spans="1:7" ht="25.5">
      <c r="A79" s="62">
        <v>38</v>
      </c>
      <c r="B79" s="26" t="s">
        <v>154</v>
      </c>
      <c r="C79" s="58" t="s">
        <v>155</v>
      </c>
      <c r="D79" s="59" t="s">
        <v>114</v>
      </c>
      <c r="E79" s="60">
        <v>344.9</v>
      </c>
      <c r="F79" s="60"/>
      <c r="G79" s="61">
        <f>F79*E79</f>
        <v>0</v>
      </c>
    </row>
    <row r="80" spans="1:7" ht="12.75">
      <c r="A80" s="11"/>
      <c r="B80" s="26"/>
      <c r="C80" s="58"/>
      <c r="D80" s="59"/>
      <c r="E80" s="60"/>
      <c r="F80" s="60"/>
      <c r="G80" s="61"/>
    </row>
    <row r="81" spans="1:7" ht="12.75">
      <c r="A81" s="11"/>
      <c r="B81" s="26"/>
      <c r="C81" s="30"/>
      <c r="D81" s="59"/>
      <c r="E81" s="60"/>
      <c r="F81" s="60"/>
      <c r="G81" s="61"/>
    </row>
    <row r="82" spans="1:7" ht="12.75">
      <c r="A82" s="11"/>
      <c r="B82" s="26"/>
      <c r="C82" s="30" t="s">
        <v>64</v>
      </c>
      <c r="D82" s="59"/>
      <c r="E82" s="60"/>
      <c r="F82" s="60"/>
      <c r="G82" s="31">
        <f>SUM(G72:G79)</f>
        <v>0</v>
      </c>
    </row>
    <row r="83" spans="1:7" ht="12.75">
      <c r="A83" s="11"/>
      <c r="B83" s="26"/>
      <c r="C83" s="30"/>
      <c r="D83" s="59"/>
      <c r="E83" s="60"/>
      <c r="F83" s="60"/>
      <c r="G83" s="31"/>
    </row>
    <row r="84" spans="1:7" ht="12.75">
      <c r="A84" s="11"/>
      <c r="B84" s="26"/>
      <c r="C84" s="30" t="s">
        <v>156</v>
      </c>
      <c r="D84" s="59"/>
      <c r="E84" s="60"/>
      <c r="F84" s="60"/>
      <c r="G84" s="31"/>
    </row>
    <row r="85" spans="1:7" ht="12.75">
      <c r="A85" s="11"/>
      <c r="B85" s="26"/>
      <c r="C85" s="30"/>
      <c r="D85" s="59"/>
      <c r="E85" s="60"/>
      <c r="F85" s="60"/>
      <c r="G85" s="31"/>
    </row>
    <row r="86" spans="1:7" ht="25.5">
      <c r="A86" s="11">
        <v>39</v>
      </c>
      <c r="B86" s="26" t="s">
        <v>157</v>
      </c>
      <c r="C86" s="58" t="s">
        <v>158</v>
      </c>
      <c r="D86" s="59" t="s">
        <v>49</v>
      </c>
      <c r="E86" s="60">
        <v>3.45</v>
      </c>
      <c r="F86" s="60"/>
      <c r="G86" s="61">
        <f>F86*E86</f>
        <v>0</v>
      </c>
    </row>
    <row r="87" spans="1:7" ht="63.75">
      <c r="A87" s="11">
        <v>40</v>
      </c>
      <c r="B87" s="26" t="s">
        <v>159</v>
      </c>
      <c r="C87" s="58" t="s">
        <v>160</v>
      </c>
      <c r="D87" s="59" t="s">
        <v>49</v>
      </c>
      <c r="E87" s="60">
        <v>311.6</v>
      </c>
      <c r="F87" s="60"/>
      <c r="G87" s="61">
        <f>F87*E87</f>
        <v>0</v>
      </c>
    </row>
    <row r="88" spans="1:7" ht="12.75">
      <c r="A88" s="11"/>
      <c r="B88" s="26"/>
      <c r="C88" s="30"/>
      <c r="D88" s="59"/>
      <c r="E88" s="60"/>
      <c r="F88" s="60"/>
      <c r="G88" s="31"/>
    </row>
    <row r="89" spans="1:7" ht="12.75">
      <c r="A89" s="11"/>
      <c r="B89" s="26"/>
      <c r="C89" s="30" t="s">
        <v>156</v>
      </c>
      <c r="D89" s="59"/>
      <c r="E89" s="60"/>
      <c r="F89" s="60"/>
      <c r="G89" s="31">
        <f>SUM(G86:G87)</f>
        <v>0</v>
      </c>
    </row>
    <row r="90" spans="1:7" ht="12.75">
      <c r="A90" s="11"/>
      <c r="B90" s="26"/>
      <c r="C90" s="30"/>
      <c r="D90" s="59"/>
      <c r="E90" s="60"/>
      <c r="F90" s="60"/>
      <c r="G90" s="31"/>
    </row>
    <row r="91" spans="1:7" ht="12.75">
      <c r="A91" s="11"/>
      <c r="B91" s="26"/>
      <c r="C91" s="30" t="s">
        <v>161</v>
      </c>
      <c r="D91" s="59"/>
      <c r="E91" s="60"/>
      <c r="F91" s="60"/>
      <c r="G91" s="31"/>
    </row>
    <row r="92" spans="1:7" ht="25.5">
      <c r="A92" s="11">
        <v>41</v>
      </c>
      <c r="B92" s="26" t="s">
        <v>162</v>
      </c>
      <c r="C92" s="58" t="s">
        <v>163</v>
      </c>
      <c r="D92" s="59" t="s">
        <v>49</v>
      </c>
      <c r="E92" s="60">
        <v>35.34</v>
      </c>
      <c r="F92" s="60"/>
      <c r="G92" s="61">
        <f>E92*F92</f>
        <v>0</v>
      </c>
    </row>
    <row r="93" spans="1:7" ht="12.75">
      <c r="A93" s="11">
        <v>42</v>
      </c>
      <c r="B93" s="26" t="s">
        <v>164</v>
      </c>
      <c r="C93" s="26" t="s">
        <v>165</v>
      </c>
      <c r="D93" s="59" t="s">
        <v>49</v>
      </c>
      <c r="E93" s="60">
        <v>35.34</v>
      </c>
      <c r="F93" s="60"/>
      <c r="G93" s="61">
        <f>E93*F93</f>
        <v>0</v>
      </c>
    </row>
    <row r="94" spans="1:7" ht="38.25">
      <c r="A94" s="11">
        <v>43</v>
      </c>
      <c r="B94" s="26" t="s">
        <v>166</v>
      </c>
      <c r="C94" s="58" t="s">
        <v>167</v>
      </c>
      <c r="D94" s="59" t="s">
        <v>49</v>
      </c>
      <c r="E94" s="60">
        <v>185.14</v>
      </c>
      <c r="F94" s="60"/>
      <c r="G94" s="61">
        <f>E94*F94</f>
        <v>0</v>
      </c>
    </row>
    <row r="95" spans="1:7" ht="12.75">
      <c r="A95" s="11"/>
      <c r="B95" s="26"/>
      <c r="C95" s="30"/>
      <c r="D95" s="59"/>
      <c r="E95" s="60"/>
      <c r="F95" s="60"/>
      <c r="G95" s="31"/>
    </row>
    <row r="96" spans="1:7" ht="12.75">
      <c r="A96" s="11"/>
      <c r="B96" s="26"/>
      <c r="C96" s="30" t="s">
        <v>161</v>
      </c>
      <c r="D96" s="59"/>
      <c r="E96" s="60"/>
      <c r="F96" s="60"/>
      <c r="G96" s="31">
        <f>SUM(G92:G94)</f>
        <v>0</v>
      </c>
    </row>
    <row r="97" spans="1:7" ht="12.75">
      <c r="A97" s="11"/>
      <c r="B97" s="26"/>
      <c r="C97" s="30"/>
      <c r="D97" s="59"/>
      <c r="E97" s="60"/>
      <c r="F97" s="60"/>
      <c r="G97" s="31"/>
    </row>
    <row r="98" spans="1:7" ht="12.75">
      <c r="A98" s="11"/>
      <c r="B98" s="26"/>
      <c r="C98" s="30" t="s">
        <v>168</v>
      </c>
      <c r="D98" s="59"/>
      <c r="E98" s="60"/>
      <c r="F98" s="60"/>
      <c r="G98" s="31"/>
    </row>
    <row r="99" spans="1:7" ht="12.75">
      <c r="A99" s="11"/>
      <c r="B99" s="26"/>
      <c r="C99" s="30"/>
      <c r="D99" s="59"/>
      <c r="E99" s="60"/>
      <c r="F99" s="60"/>
      <c r="G99" s="31"/>
    </row>
    <row r="100" spans="1:7" ht="12.75">
      <c r="A100" s="11">
        <v>44</v>
      </c>
      <c r="B100" s="26" t="s">
        <v>169</v>
      </c>
      <c r="C100" s="26" t="s">
        <v>170</v>
      </c>
      <c r="D100" s="59" t="s">
        <v>114</v>
      </c>
      <c r="E100" s="60">
        <v>14</v>
      </c>
      <c r="F100" s="60"/>
      <c r="G100" s="61">
        <f>E100*F100</f>
        <v>0</v>
      </c>
    </row>
    <row r="101" spans="1:7" ht="12.75">
      <c r="A101" s="11">
        <v>45</v>
      </c>
      <c r="B101" s="26" t="s">
        <v>171</v>
      </c>
      <c r="C101" s="26" t="s">
        <v>172</v>
      </c>
      <c r="D101" s="59" t="s">
        <v>78</v>
      </c>
      <c r="E101" s="60">
        <v>5</v>
      </c>
      <c r="F101" s="60"/>
      <c r="G101" s="61">
        <f>E101*F101</f>
        <v>0</v>
      </c>
    </row>
    <row r="102" spans="1:7" ht="12.75">
      <c r="A102" s="11">
        <v>46</v>
      </c>
      <c r="B102" s="26" t="s">
        <v>173</v>
      </c>
      <c r="C102" s="26" t="s">
        <v>174</v>
      </c>
      <c r="D102" s="59" t="s">
        <v>78</v>
      </c>
      <c r="E102" s="60">
        <v>4</v>
      </c>
      <c r="F102" s="60"/>
      <c r="G102" s="61">
        <f>E102*F102</f>
        <v>0</v>
      </c>
    </row>
    <row r="103" spans="1:7" ht="12.75">
      <c r="A103" s="11"/>
      <c r="B103" s="26"/>
      <c r="C103" s="30"/>
      <c r="D103" s="59"/>
      <c r="E103" s="60"/>
      <c r="F103" s="60"/>
      <c r="G103" s="31"/>
    </row>
    <row r="104" spans="1:7" ht="12.75">
      <c r="A104" s="11"/>
      <c r="B104" s="26"/>
      <c r="C104" s="30" t="s">
        <v>168</v>
      </c>
      <c r="D104" s="59"/>
      <c r="E104" s="60"/>
      <c r="F104" s="60"/>
      <c r="G104" s="31">
        <f>SUM(G100:G102)</f>
        <v>0</v>
      </c>
    </row>
    <row r="105" spans="1:7" ht="12.75">
      <c r="A105" s="11" t="s">
        <v>31</v>
      </c>
      <c r="B105" s="26"/>
      <c r="C105" s="26"/>
      <c r="D105" s="59"/>
      <c r="E105" s="60"/>
      <c r="F105" s="60"/>
      <c r="G105" s="61"/>
    </row>
    <row r="106" spans="1:7" ht="12.75">
      <c r="A106" s="11" t="s">
        <v>31</v>
      </c>
      <c r="B106" s="26" t="s">
        <v>31</v>
      </c>
      <c r="C106" s="30" t="s">
        <v>175</v>
      </c>
      <c r="D106" s="59" t="s">
        <v>31</v>
      </c>
      <c r="E106" s="60" t="s">
        <v>31</v>
      </c>
      <c r="F106" s="60"/>
      <c r="G106" s="61" t="s">
        <v>31</v>
      </c>
    </row>
    <row r="107" spans="1:7" ht="25.5">
      <c r="A107" s="11">
        <v>47</v>
      </c>
      <c r="B107" s="26" t="s">
        <v>176</v>
      </c>
      <c r="C107" s="58" t="s">
        <v>177</v>
      </c>
      <c r="D107" s="59" t="s">
        <v>114</v>
      </c>
      <c r="E107" s="60">
        <v>5</v>
      </c>
      <c r="F107" s="60"/>
      <c r="G107" s="61">
        <f aca="true" t="shared" si="0" ref="G107:G118">E107*F107</f>
        <v>0</v>
      </c>
    </row>
    <row r="108" spans="1:7" ht="12.75">
      <c r="A108" s="11">
        <v>48</v>
      </c>
      <c r="B108" s="26" t="s">
        <v>178</v>
      </c>
      <c r="C108" s="26" t="s">
        <v>179</v>
      </c>
      <c r="D108" s="59" t="s">
        <v>114</v>
      </c>
      <c r="E108" s="60">
        <v>20</v>
      </c>
      <c r="F108" s="60"/>
      <c r="G108" s="61">
        <f t="shared" si="0"/>
        <v>0</v>
      </c>
    </row>
    <row r="109" spans="1:7" ht="25.5">
      <c r="A109" s="11">
        <v>49</v>
      </c>
      <c r="B109" s="26" t="s">
        <v>180</v>
      </c>
      <c r="C109" s="58" t="s">
        <v>181</v>
      </c>
      <c r="D109" s="59" t="s">
        <v>114</v>
      </c>
      <c r="E109" s="60">
        <v>170.92</v>
      </c>
      <c r="F109" s="60"/>
      <c r="G109" s="61">
        <f t="shared" si="0"/>
        <v>0</v>
      </c>
    </row>
    <row r="110" spans="1:7" ht="25.5">
      <c r="A110" s="11">
        <v>50</v>
      </c>
      <c r="B110" s="26" t="s">
        <v>182</v>
      </c>
      <c r="C110" s="58" t="s">
        <v>183</v>
      </c>
      <c r="D110" s="59" t="s">
        <v>114</v>
      </c>
      <c r="E110" s="60">
        <v>92.93</v>
      </c>
      <c r="F110" s="60"/>
      <c r="G110" s="61">
        <f t="shared" si="0"/>
        <v>0</v>
      </c>
    </row>
    <row r="111" spans="1:7" ht="12.75">
      <c r="A111" s="11">
        <v>51</v>
      </c>
      <c r="B111" s="26" t="s">
        <v>184</v>
      </c>
      <c r="C111" s="26" t="s">
        <v>185</v>
      </c>
      <c r="D111" s="59" t="s">
        <v>114</v>
      </c>
      <c r="E111" s="60">
        <v>50</v>
      </c>
      <c r="F111" s="60"/>
      <c r="G111" s="61">
        <f t="shared" si="0"/>
        <v>0</v>
      </c>
    </row>
    <row r="112" spans="1:7" ht="12.75">
      <c r="A112" s="11">
        <v>52</v>
      </c>
      <c r="B112" s="26" t="s">
        <v>186</v>
      </c>
      <c r="C112" s="26" t="s">
        <v>187</v>
      </c>
      <c r="D112" s="59" t="s">
        <v>188</v>
      </c>
      <c r="E112" s="60">
        <v>11.6</v>
      </c>
      <c r="F112" s="60"/>
      <c r="G112" s="61">
        <f t="shared" si="0"/>
        <v>0</v>
      </c>
    </row>
    <row r="113" spans="1:7" ht="12.75">
      <c r="A113" s="11">
        <v>53</v>
      </c>
      <c r="B113" s="26" t="s">
        <v>189</v>
      </c>
      <c r="C113" s="26" t="s">
        <v>190</v>
      </c>
      <c r="D113" s="59" t="s">
        <v>114</v>
      </c>
      <c r="E113" s="60">
        <v>53.01</v>
      </c>
      <c r="F113" s="60"/>
      <c r="G113" s="61">
        <f t="shared" si="0"/>
        <v>0</v>
      </c>
    </row>
    <row r="114" spans="1:7" ht="51">
      <c r="A114" s="11">
        <v>54</v>
      </c>
      <c r="B114" s="26" t="s">
        <v>191</v>
      </c>
      <c r="C114" s="58" t="s">
        <v>192</v>
      </c>
      <c r="D114" s="59" t="s">
        <v>114</v>
      </c>
      <c r="E114" s="60">
        <v>13.6</v>
      </c>
      <c r="F114" s="60"/>
      <c r="G114" s="61">
        <f t="shared" si="0"/>
        <v>0</v>
      </c>
    </row>
    <row r="115" spans="1:7" ht="25.5">
      <c r="A115" s="11">
        <v>55</v>
      </c>
      <c r="B115" s="26" t="s">
        <v>193</v>
      </c>
      <c r="C115" s="58" t="s">
        <v>194</v>
      </c>
      <c r="D115" s="59" t="s">
        <v>49</v>
      </c>
      <c r="E115" s="60">
        <v>12.02</v>
      </c>
      <c r="F115" s="60"/>
      <c r="G115" s="61">
        <f t="shared" si="0"/>
        <v>0</v>
      </c>
    </row>
    <row r="116" spans="1:7" ht="25.5">
      <c r="A116" s="11">
        <v>56</v>
      </c>
      <c r="B116" s="26" t="s">
        <v>195</v>
      </c>
      <c r="C116" s="58" t="s">
        <v>196</v>
      </c>
      <c r="D116" s="59" t="s">
        <v>114</v>
      </c>
      <c r="E116" s="60">
        <v>24.84</v>
      </c>
      <c r="F116" s="60"/>
      <c r="G116" s="61">
        <f t="shared" si="0"/>
        <v>0</v>
      </c>
    </row>
    <row r="117" spans="1:7" ht="51">
      <c r="A117" s="11">
        <v>57</v>
      </c>
      <c r="B117" s="26" t="s">
        <v>197</v>
      </c>
      <c r="C117" s="58" t="s">
        <v>198</v>
      </c>
      <c r="D117" s="59" t="s">
        <v>49</v>
      </c>
      <c r="E117" s="60">
        <v>415.51</v>
      </c>
      <c r="F117" s="60"/>
      <c r="G117" s="61">
        <f t="shared" si="0"/>
        <v>0</v>
      </c>
    </row>
    <row r="118" spans="1:7" ht="12.75">
      <c r="A118" s="11">
        <v>58</v>
      </c>
      <c r="B118" s="26" t="s">
        <v>199</v>
      </c>
      <c r="C118" s="58" t="s">
        <v>200</v>
      </c>
      <c r="D118" s="59" t="s">
        <v>96</v>
      </c>
      <c r="E118" s="60">
        <v>0.32</v>
      </c>
      <c r="F118" s="60"/>
      <c r="G118" s="61">
        <f t="shared" si="0"/>
        <v>0</v>
      </c>
    </row>
    <row r="119" spans="1:7" ht="25.5">
      <c r="A119" s="11">
        <v>59</v>
      </c>
      <c r="B119" s="26" t="s">
        <v>201</v>
      </c>
      <c r="C119" s="58" t="s">
        <v>202</v>
      </c>
      <c r="D119" s="59" t="s">
        <v>67</v>
      </c>
      <c r="E119" s="60">
        <v>15.32</v>
      </c>
      <c r="F119" s="60"/>
      <c r="G119" s="61">
        <f>F119*E119</f>
        <v>0</v>
      </c>
    </row>
    <row r="120" spans="1:7" ht="12.75">
      <c r="A120" s="11">
        <v>60</v>
      </c>
      <c r="B120" s="26" t="s">
        <v>203</v>
      </c>
      <c r="C120" s="58" t="s">
        <v>204</v>
      </c>
      <c r="D120" s="59" t="s">
        <v>71</v>
      </c>
      <c r="E120" s="60">
        <v>0.308</v>
      </c>
      <c r="F120" s="60"/>
      <c r="G120" s="61">
        <f>E120*F120</f>
        <v>0</v>
      </c>
    </row>
    <row r="121" spans="1:7" ht="38.25">
      <c r="A121" s="11">
        <v>61</v>
      </c>
      <c r="B121" s="26" t="s">
        <v>205</v>
      </c>
      <c r="C121" s="58" t="s">
        <v>206</v>
      </c>
      <c r="D121" s="59" t="s">
        <v>67</v>
      </c>
      <c r="E121" s="60">
        <v>0.27</v>
      </c>
      <c r="F121" s="60"/>
      <c r="G121" s="61">
        <f>E121*F121</f>
        <v>0</v>
      </c>
    </row>
    <row r="122" spans="1:7" ht="12.75">
      <c r="A122" s="11"/>
      <c r="B122" s="26"/>
      <c r="C122" s="58"/>
      <c r="D122" s="59"/>
      <c r="E122" s="60"/>
      <c r="F122" s="60"/>
      <c r="G122" s="61"/>
    </row>
    <row r="123" spans="1:7" ht="12.75">
      <c r="A123" s="11"/>
      <c r="B123" s="26"/>
      <c r="C123" s="30" t="s">
        <v>175</v>
      </c>
      <c r="D123" s="59"/>
      <c r="E123" s="60"/>
      <c r="F123" s="60"/>
      <c r="G123" s="31">
        <f>SUM(G107:G121)</f>
        <v>0</v>
      </c>
    </row>
    <row r="124" spans="1:7" ht="12.75">
      <c r="A124" s="11"/>
      <c r="B124" s="26"/>
      <c r="C124" s="30"/>
      <c r="D124" s="59"/>
      <c r="E124" s="60"/>
      <c r="F124" s="60"/>
      <c r="G124" s="61"/>
    </row>
    <row r="125" spans="1:7" ht="12.75">
      <c r="A125" s="32"/>
      <c r="B125" s="76"/>
      <c r="C125" s="26"/>
      <c r="D125" s="59"/>
      <c r="E125" s="60"/>
      <c r="F125" s="60"/>
      <c r="G125" s="31"/>
    </row>
    <row r="126" spans="1:7" ht="12.75">
      <c r="A126" s="11"/>
      <c r="B126" s="26"/>
      <c r="C126" s="30" t="s">
        <v>32</v>
      </c>
      <c r="D126" s="59"/>
      <c r="E126" s="60"/>
      <c r="F126" s="60"/>
      <c r="G126" s="61">
        <f>G123+G104+G96+G89+G82+G68+G59+G45+G38+G23</f>
        <v>0</v>
      </c>
    </row>
    <row r="127" spans="1:7" ht="19.5" customHeight="1">
      <c r="A127" s="11"/>
      <c r="B127" s="26"/>
      <c r="C127" s="30" t="s">
        <v>34</v>
      </c>
      <c r="D127" s="59"/>
      <c r="E127" s="60"/>
      <c r="F127" s="60"/>
      <c r="G127" s="61"/>
    </row>
    <row r="128" spans="1:7" ht="12.75">
      <c r="A128" s="11"/>
      <c r="B128" s="26"/>
      <c r="C128" s="30" t="s">
        <v>35</v>
      </c>
      <c r="D128" s="59"/>
      <c r="E128" s="60"/>
      <c r="F128" s="60"/>
      <c r="G128" s="61">
        <v>0</v>
      </c>
    </row>
    <row r="129" spans="1:7" ht="19.5" customHeight="1">
      <c r="A129" s="11"/>
      <c r="B129" s="26"/>
      <c r="C129" s="30" t="s">
        <v>36</v>
      </c>
      <c r="D129" s="59"/>
      <c r="E129" s="60"/>
      <c r="F129" s="60"/>
      <c r="G129" s="61"/>
    </row>
    <row r="130" spans="1:7" ht="19.5" customHeight="1">
      <c r="A130" s="11"/>
      <c r="B130" s="26"/>
      <c r="C130" s="30" t="s">
        <v>37</v>
      </c>
      <c r="D130" s="59"/>
      <c r="E130" s="60"/>
      <c r="F130" s="60"/>
      <c r="G130" s="61">
        <v>0</v>
      </c>
    </row>
    <row r="131" spans="1:7" ht="12.75">
      <c r="A131" s="15"/>
      <c r="B131" s="77"/>
      <c r="C131" s="78" t="s">
        <v>38</v>
      </c>
      <c r="D131" s="79"/>
      <c r="E131" s="80"/>
      <c r="F131" s="80"/>
      <c r="G131" s="44">
        <f>G126</f>
        <v>0</v>
      </c>
    </row>
  </sheetData>
  <sheetProtection selectLockedCells="1" selectUnlockedCells="1"/>
  <mergeCells count="1">
    <mergeCell ref="F7:G7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19" sqref="D19"/>
    </sheetView>
  </sheetViews>
  <sheetFormatPr defaultColWidth="9.140625" defaultRowHeight="12.75"/>
  <cols>
    <col min="4" max="4" width="14.7109375" style="0" customWidth="1"/>
  </cols>
  <sheetData>
    <row r="1" ht="18">
      <c r="D1" s="45" t="s">
        <v>41</v>
      </c>
    </row>
    <row r="3" spans="1:9" ht="12.75">
      <c r="A3" s="46"/>
      <c r="B3" s="46"/>
      <c r="C3" s="46"/>
      <c r="D3" s="46"/>
      <c r="E3" s="46"/>
      <c r="F3" s="46"/>
      <c r="G3" s="46"/>
      <c r="H3" s="46"/>
      <c r="I3" s="46"/>
    </row>
    <row r="4" spans="1:2" ht="12.75">
      <c r="A4" s="47" t="s">
        <v>42</v>
      </c>
      <c r="B4" s="48" t="s">
        <v>43</v>
      </c>
    </row>
    <row r="6" spans="1:2" ht="12.75">
      <c r="A6" s="47" t="s">
        <v>44</v>
      </c>
      <c r="B6" s="49" t="s">
        <v>207</v>
      </c>
    </row>
    <row r="7" spans="1:9" ht="12.75">
      <c r="A7" s="50"/>
      <c r="B7" s="50"/>
      <c r="C7" s="50"/>
      <c r="D7" s="50"/>
      <c r="E7" s="50"/>
      <c r="F7" s="50"/>
      <c r="G7" s="50"/>
      <c r="H7" s="50"/>
      <c r="I7" s="50"/>
    </row>
    <row r="9" spans="1:4" ht="12.75">
      <c r="A9" s="6" t="s">
        <v>45</v>
      </c>
      <c r="D9" s="51">
        <f>Rekapitulace!F13</f>
        <v>0</v>
      </c>
    </row>
    <row r="11" spans="1:4" ht="12.75">
      <c r="A11" s="6" t="s">
        <v>46</v>
      </c>
      <c r="D11" s="51">
        <f>D9*0.21</f>
        <v>0</v>
      </c>
    </row>
    <row r="13" spans="1:4" ht="12.75">
      <c r="A13" s="6" t="s">
        <v>47</v>
      </c>
      <c r="D13" s="51">
        <f>D9+D11</f>
        <v>0</v>
      </c>
    </row>
    <row r="15" spans="1:9" ht="12.75">
      <c r="A15" s="46"/>
      <c r="B15" s="46"/>
      <c r="C15" s="46"/>
      <c r="D15" s="46"/>
      <c r="E15" s="46"/>
      <c r="F15" s="46"/>
      <c r="G15" s="46"/>
      <c r="H15" s="46"/>
      <c r="I15" s="46"/>
    </row>
    <row r="16" spans="1:4" ht="12.75">
      <c r="A16" s="6" t="s">
        <v>48</v>
      </c>
      <c r="D16" s="52" t="s">
        <v>49</v>
      </c>
    </row>
    <row r="18" spans="1:4" ht="12.75">
      <c r="A18" s="6" t="s">
        <v>50</v>
      </c>
      <c r="D18">
        <v>1553</v>
      </c>
    </row>
    <row r="20" spans="1:4" ht="12.75">
      <c r="A20" s="6" t="s">
        <v>51</v>
      </c>
      <c r="D20" s="51">
        <f>D9/D18</f>
        <v>0</v>
      </c>
    </row>
    <row r="22" spans="1:5" ht="12.75">
      <c r="A22" s="6" t="s">
        <v>52</v>
      </c>
      <c r="D22">
        <v>214111</v>
      </c>
      <c r="E22" s="6" t="s">
        <v>4</v>
      </c>
    </row>
    <row r="25" spans="1:9" ht="12.75">
      <c r="A25" s="50"/>
      <c r="B25" s="50"/>
      <c r="C25" s="50"/>
      <c r="D25" s="50"/>
      <c r="E25" s="50"/>
      <c r="F25" s="50"/>
      <c r="G25" s="50"/>
      <c r="H25" s="50"/>
      <c r="I25" s="50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7"/>
  <sheetViews>
    <sheetView tabSelected="1" zoomScalePageLayoutView="0" workbookViewId="0" topLeftCell="A1">
      <selection activeCell="F46" sqref="F46"/>
    </sheetView>
  </sheetViews>
  <sheetFormatPr defaultColWidth="9.140625" defaultRowHeight="12.75"/>
  <cols>
    <col min="1" max="1" width="6.7109375" style="98" customWidth="1"/>
    <col min="2" max="2" width="14.8515625" style="48" customWidth="1"/>
    <col min="3" max="3" width="74.00390625" style="48" customWidth="1"/>
    <col min="4" max="4" width="8.00390625" style="6" customWidth="1"/>
    <col min="5" max="5" width="9.140625" style="6" customWidth="1"/>
    <col min="6" max="6" width="12.140625" style="6" customWidth="1"/>
    <col min="7" max="7" width="12.8515625" style="6" customWidth="1"/>
    <col min="8" max="16384" width="9.140625" style="6" customWidth="1"/>
  </cols>
  <sheetData>
    <row r="2" ht="12.75">
      <c r="C2" s="3" t="s">
        <v>0</v>
      </c>
    </row>
    <row r="4" spans="1:3" ht="12.75">
      <c r="A4" s="99" t="s">
        <v>1</v>
      </c>
      <c r="B4" s="100"/>
      <c r="C4" s="5" t="s">
        <v>43</v>
      </c>
    </row>
    <row r="5" spans="1:3" ht="12.75">
      <c r="A5" s="99" t="s">
        <v>5</v>
      </c>
      <c r="B5" s="101"/>
      <c r="C5" s="5" t="s">
        <v>208</v>
      </c>
    </row>
    <row r="6" spans="1:3" ht="12.75">
      <c r="A6" s="99" t="s">
        <v>54</v>
      </c>
      <c r="C6" s="5" t="s">
        <v>55</v>
      </c>
    </row>
    <row r="7" spans="1:7" ht="12.75">
      <c r="A7" s="102" t="s">
        <v>8</v>
      </c>
      <c r="B7" s="9" t="s">
        <v>9</v>
      </c>
      <c r="C7" s="9" t="s">
        <v>10</v>
      </c>
      <c r="D7" s="10" t="s">
        <v>11</v>
      </c>
      <c r="E7" s="10" t="s">
        <v>12</v>
      </c>
      <c r="F7" s="108" t="s">
        <v>13</v>
      </c>
      <c r="G7" s="108"/>
    </row>
    <row r="8" spans="1:7" ht="12.75">
      <c r="A8" s="103" t="s">
        <v>14</v>
      </c>
      <c r="B8" s="12" t="s">
        <v>15</v>
      </c>
      <c r="C8" s="12"/>
      <c r="D8" s="13"/>
      <c r="E8" s="13" t="s">
        <v>16</v>
      </c>
      <c r="F8" s="13" t="s">
        <v>17</v>
      </c>
      <c r="G8" s="14" t="s">
        <v>18</v>
      </c>
    </row>
    <row r="9" spans="1:7" ht="12.75">
      <c r="A9" s="104">
        <v>1</v>
      </c>
      <c r="B9" s="16" t="s">
        <v>19</v>
      </c>
      <c r="C9" s="16" t="s">
        <v>20</v>
      </c>
      <c r="D9" s="17">
        <v>4</v>
      </c>
      <c r="E9" s="17">
        <v>5</v>
      </c>
      <c r="F9" s="17">
        <v>6</v>
      </c>
      <c r="G9" s="18">
        <v>7</v>
      </c>
    </row>
    <row r="10" spans="1:7" ht="12.75">
      <c r="A10" s="102"/>
      <c r="B10" s="54"/>
      <c r="C10" s="21" t="s">
        <v>56</v>
      </c>
      <c r="D10" s="55"/>
      <c r="E10" s="56"/>
      <c r="F10" s="56"/>
      <c r="G10" s="57"/>
    </row>
    <row r="11" spans="1:7" ht="12.75">
      <c r="A11" s="102">
        <v>1</v>
      </c>
      <c r="B11" s="54" t="s">
        <v>69</v>
      </c>
      <c r="C11" s="54" t="s">
        <v>209</v>
      </c>
      <c r="D11" s="55" t="s">
        <v>210</v>
      </c>
      <c r="E11" s="56">
        <v>56.97</v>
      </c>
      <c r="F11" s="56"/>
      <c r="G11" s="57">
        <f>F11*E11</f>
        <v>0</v>
      </c>
    </row>
    <row r="12" spans="1:7" ht="25.5">
      <c r="A12" s="102">
        <v>2</v>
      </c>
      <c r="B12" s="54" t="s">
        <v>72</v>
      </c>
      <c r="C12" s="105" t="s">
        <v>211</v>
      </c>
      <c r="D12" s="55" t="s">
        <v>210</v>
      </c>
      <c r="E12" s="56">
        <v>91.78</v>
      </c>
      <c r="F12" s="56"/>
      <c r="G12" s="57">
        <f>F12*E12</f>
        <v>0</v>
      </c>
    </row>
    <row r="13" spans="1:7" ht="25.5">
      <c r="A13" s="103">
        <v>3</v>
      </c>
      <c r="B13" s="26" t="s">
        <v>76</v>
      </c>
      <c r="C13" s="58" t="s">
        <v>212</v>
      </c>
      <c r="D13" s="59" t="s">
        <v>78</v>
      </c>
      <c r="E13" s="60">
        <v>1</v>
      </c>
      <c r="F13" s="60"/>
      <c r="G13" s="61">
        <f>F13*E13</f>
        <v>0</v>
      </c>
    </row>
    <row r="14" spans="1:10" ht="12.75">
      <c r="A14" s="103">
        <v>4</v>
      </c>
      <c r="B14" s="26" t="s">
        <v>79</v>
      </c>
      <c r="C14" s="58" t="s">
        <v>213</v>
      </c>
      <c r="D14" s="59" t="s">
        <v>63</v>
      </c>
      <c r="E14" s="60">
        <v>1</v>
      </c>
      <c r="F14" s="60"/>
      <c r="G14" s="61">
        <f>F14*E14</f>
        <v>0</v>
      </c>
      <c r="J14" s="6" t="s">
        <v>31</v>
      </c>
    </row>
    <row r="15" spans="1:7" ht="12.75">
      <c r="A15" s="103">
        <v>5</v>
      </c>
      <c r="B15" s="26" t="s">
        <v>214</v>
      </c>
      <c r="C15" s="26" t="s">
        <v>215</v>
      </c>
      <c r="D15" s="59" t="s">
        <v>216</v>
      </c>
      <c r="E15" s="60">
        <v>1</v>
      </c>
      <c r="F15" s="60"/>
      <c r="G15" s="61">
        <f>E15*F15</f>
        <v>0</v>
      </c>
    </row>
    <row r="16" spans="1:7" ht="12.75">
      <c r="A16" s="103">
        <v>6</v>
      </c>
      <c r="B16" s="26" t="s">
        <v>82</v>
      </c>
      <c r="C16" s="58" t="s">
        <v>217</v>
      </c>
      <c r="D16" s="59" t="s">
        <v>63</v>
      </c>
      <c r="E16" s="60">
        <v>1</v>
      </c>
      <c r="F16" s="60"/>
      <c r="G16" s="61">
        <f>E16*F16</f>
        <v>0</v>
      </c>
    </row>
    <row r="17" spans="1:7" ht="12.75">
      <c r="A17" s="103">
        <v>7</v>
      </c>
      <c r="B17" s="26" t="s">
        <v>84</v>
      </c>
      <c r="C17" s="26" t="s">
        <v>218</v>
      </c>
      <c r="D17" s="59" t="s">
        <v>63</v>
      </c>
      <c r="E17" s="60">
        <v>1</v>
      </c>
      <c r="F17" s="60"/>
      <c r="G17" s="61">
        <f>E17*F17</f>
        <v>0</v>
      </c>
    </row>
    <row r="18" spans="1:7" ht="12.75">
      <c r="A18" s="103">
        <v>8</v>
      </c>
      <c r="B18" s="26" t="s">
        <v>219</v>
      </c>
      <c r="C18" s="26" t="s">
        <v>220</v>
      </c>
      <c r="D18" s="59" t="s">
        <v>216</v>
      </c>
      <c r="E18" s="60">
        <v>1</v>
      </c>
      <c r="F18" s="60"/>
      <c r="G18" s="61">
        <f>E18*F18</f>
        <v>0</v>
      </c>
    </row>
    <row r="19" spans="1:7" ht="12.75">
      <c r="A19" s="103"/>
      <c r="B19" s="26"/>
      <c r="C19" s="26"/>
      <c r="D19" s="59"/>
      <c r="E19" s="60"/>
      <c r="F19" s="60"/>
      <c r="G19" s="61"/>
    </row>
    <row r="20" spans="1:7" ht="12.75">
      <c r="A20" s="103"/>
      <c r="B20" s="26"/>
      <c r="C20" s="30" t="s">
        <v>56</v>
      </c>
      <c r="D20" s="59"/>
      <c r="E20" s="60"/>
      <c r="F20" s="60"/>
      <c r="G20" s="31">
        <f>SUM(G10:G18)</f>
        <v>0</v>
      </c>
    </row>
    <row r="21" spans="1:7" ht="12.75">
      <c r="A21" s="103"/>
      <c r="B21" s="26"/>
      <c r="C21" s="26"/>
      <c r="D21" s="59"/>
      <c r="E21" s="60"/>
      <c r="F21" s="60"/>
      <c r="G21" s="61"/>
    </row>
    <row r="22" spans="1:7" ht="12.75">
      <c r="A22" s="103"/>
      <c r="B22" s="26"/>
      <c r="C22" s="30" t="s">
        <v>91</v>
      </c>
      <c r="D22" s="59"/>
      <c r="E22" s="60"/>
      <c r="F22" s="60"/>
      <c r="G22" s="61"/>
    </row>
    <row r="23" spans="1:7" ht="25.5">
      <c r="A23" s="103">
        <v>9</v>
      </c>
      <c r="B23" s="26" t="s">
        <v>221</v>
      </c>
      <c r="C23" s="58" t="s">
        <v>222</v>
      </c>
      <c r="D23" s="59" t="s">
        <v>67</v>
      </c>
      <c r="E23" s="60">
        <v>1.73</v>
      </c>
      <c r="F23" s="60"/>
      <c r="G23" s="61">
        <f>E23*F23</f>
        <v>0</v>
      </c>
    </row>
    <row r="24" spans="1:7" ht="25.5">
      <c r="A24" s="103">
        <v>10</v>
      </c>
      <c r="B24" s="26" t="s">
        <v>223</v>
      </c>
      <c r="C24" s="58" t="s">
        <v>224</v>
      </c>
      <c r="D24" s="59" t="s">
        <v>67</v>
      </c>
      <c r="E24" s="60">
        <v>6.23</v>
      </c>
      <c r="F24" s="60"/>
      <c r="G24" s="61">
        <f>F24*E24</f>
        <v>0</v>
      </c>
    </row>
    <row r="25" spans="1:7" ht="25.5">
      <c r="A25" s="103">
        <v>11</v>
      </c>
      <c r="B25" s="26" t="s">
        <v>103</v>
      </c>
      <c r="C25" s="58" t="s">
        <v>225</v>
      </c>
      <c r="D25" s="59" t="s">
        <v>67</v>
      </c>
      <c r="E25" s="60">
        <v>2.684</v>
      </c>
      <c r="F25" s="60"/>
      <c r="G25" s="61">
        <f>E25*F25</f>
        <v>0</v>
      </c>
    </row>
    <row r="26" spans="1:7" ht="25.5">
      <c r="A26" s="103">
        <v>12</v>
      </c>
      <c r="B26" s="26" t="s">
        <v>226</v>
      </c>
      <c r="C26" s="58" t="s">
        <v>227</v>
      </c>
      <c r="D26" s="59" t="s">
        <v>67</v>
      </c>
      <c r="E26" s="60">
        <v>13.84</v>
      </c>
      <c r="F26" s="60"/>
      <c r="G26" s="61">
        <f>F26*E26</f>
        <v>0</v>
      </c>
    </row>
    <row r="27" spans="1:7" ht="12.75">
      <c r="A27" s="103">
        <v>13</v>
      </c>
      <c r="B27" s="26" t="s">
        <v>228</v>
      </c>
      <c r="C27" s="58" t="s">
        <v>229</v>
      </c>
      <c r="D27" s="59" t="s">
        <v>114</v>
      </c>
      <c r="E27" s="60">
        <v>38.6</v>
      </c>
      <c r="F27" s="60"/>
      <c r="G27" s="61">
        <f>F27*E27</f>
        <v>0</v>
      </c>
    </row>
    <row r="28" spans="1:7" ht="12.75">
      <c r="A28" s="103">
        <v>14</v>
      </c>
      <c r="B28" s="26" t="s">
        <v>101</v>
      </c>
      <c r="C28" s="58" t="s">
        <v>230</v>
      </c>
      <c r="D28" s="59" t="s">
        <v>67</v>
      </c>
      <c r="E28" s="60">
        <v>4.84</v>
      </c>
      <c r="F28" s="60"/>
      <c r="G28" s="61">
        <f>F28*E28</f>
        <v>0</v>
      </c>
    </row>
    <row r="29" spans="1:7" ht="25.5">
      <c r="A29" s="103">
        <v>15</v>
      </c>
      <c r="B29" s="26" t="s">
        <v>231</v>
      </c>
      <c r="C29" s="58" t="s">
        <v>232</v>
      </c>
      <c r="D29" s="59" t="s">
        <v>96</v>
      </c>
      <c r="E29" s="60">
        <v>28.97</v>
      </c>
      <c r="F29" s="60"/>
      <c r="G29" s="61">
        <f>E29*F29</f>
        <v>0</v>
      </c>
    </row>
    <row r="30" spans="1:7" ht="12.75">
      <c r="A30" s="103">
        <v>16</v>
      </c>
      <c r="B30" s="26" t="s">
        <v>233</v>
      </c>
      <c r="C30" s="58" t="s">
        <v>234</v>
      </c>
      <c r="D30" s="59" t="s">
        <v>96</v>
      </c>
      <c r="E30" s="60">
        <v>28.97</v>
      </c>
      <c r="F30" s="60"/>
      <c r="G30" s="61">
        <f>E30*F30</f>
        <v>0</v>
      </c>
    </row>
    <row r="31" spans="1:7" ht="12.75">
      <c r="A31" s="103">
        <v>17</v>
      </c>
      <c r="B31" s="26" t="s">
        <v>235</v>
      </c>
      <c r="C31" s="58" t="s">
        <v>236</v>
      </c>
      <c r="D31" s="59" t="s">
        <v>237</v>
      </c>
      <c r="E31" s="60">
        <v>49.3</v>
      </c>
      <c r="F31" s="60"/>
      <c r="G31" s="61">
        <f>E31*F31</f>
        <v>0</v>
      </c>
    </row>
    <row r="32" spans="1:7" ht="12.75">
      <c r="A32" s="103"/>
      <c r="B32" s="26"/>
      <c r="C32" s="26"/>
      <c r="D32" s="59"/>
      <c r="E32" s="60"/>
      <c r="F32" s="60"/>
      <c r="G32" s="61"/>
    </row>
    <row r="33" spans="1:7" ht="12.75">
      <c r="A33" s="103"/>
      <c r="B33" s="26"/>
      <c r="C33" s="30" t="s">
        <v>91</v>
      </c>
      <c r="D33" s="59"/>
      <c r="E33" s="60"/>
      <c r="F33" s="60"/>
      <c r="G33" s="31">
        <f>SUM(G22:G31)</f>
        <v>0</v>
      </c>
    </row>
    <row r="34" spans="1:7" ht="12.75">
      <c r="A34" s="103"/>
      <c r="B34" s="26"/>
      <c r="C34" s="26"/>
      <c r="D34" s="59"/>
      <c r="E34" s="60"/>
      <c r="F34" s="60"/>
      <c r="G34" s="61"/>
    </row>
    <row r="35" spans="1:7" ht="12.75">
      <c r="A35" s="103"/>
      <c r="B35" s="26"/>
      <c r="C35" s="30" t="s">
        <v>111</v>
      </c>
      <c r="D35" s="59"/>
      <c r="E35" s="60"/>
      <c r="F35" s="60"/>
      <c r="G35" s="61"/>
    </row>
    <row r="36" spans="1:7" ht="12.75">
      <c r="A36" s="103"/>
      <c r="B36" s="26"/>
      <c r="C36" s="30"/>
      <c r="D36" s="59"/>
      <c r="E36" s="60"/>
      <c r="F36" s="60"/>
      <c r="G36" s="61"/>
    </row>
    <row r="37" spans="1:7" ht="12.75">
      <c r="A37" s="103">
        <v>18</v>
      </c>
      <c r="B37" s="26" t="s">
        <v>238</v>
      </c>
      <c r="C37" s="26" t="s">
        <v>239</v>
      </c>
      <c r="D37" s="59" t="s">
        <v>188</v>
      </c>
      <c r="E37" s="60">
        <v>32.6</v>
      </c>
      <c r="F37" s="60"/>
      <c r="G37" s="61">
        <f>F37*E37</f>
        <v>0</v>
      </c>
    </row>
    <row r="38" spans="1:7" ht="25.5">
      <c r="A38" s="103">
        <v>19</v>
      </c>
      <c r="B38" s="26" t="s">
        <v>240</v>
      </c>
      <c r="C38" s="58" t="s">
        <v>241</v>
      </c>
      <c r="D38" s="59" t="s">
        <v>96</v>
      </c>
      <c r="E38" s="60">
        <v>8.29</v>
      </c>
      <c r="F38" s="60"/>
      <c r="G38" s="61">
        <f>E38*F38</f>
        <v>0</v>
      </c>
    </row>
    <row r="39" spans="1:7" ht="25.5">
      <c r="A39" s="103">
        <v>20</v>
      </c>
      <c r="B39" s="26" t="s">
        <v>242</v>
      </c>
      <c r="C39" s="58" t="s">
        <v>243</v>
      </c>
      <c r="D39" s="59" t="s">
        <v>96</v>
      </c>
      <c r="E39" s="60">
        <v>0.156</v>
      </c>
      <c r="F39" s="60"/>
      <c r="G39" s="61">
        <f>E39*F39</f>
        <v>0</v>
      </c>
    </row>
    <row r="40" spans="1:7" ht="12.75">
      <c r="A40" s="103"/>
      <c r="B40" s="26"/>
      <c r="C40" s="30" t="s">
        <v>111</v>
      </c>
      <c r="D40" s="59"/>
      <c r="E40" s="60"/>
      <c r="F40" s="60"/>
      <c r="G40" s="31">
        <f>SUM(G35:G39)</f>
        <v>0</v>
      </c>
    </row>
    <row r="41" spans="1:7" ht="12.75">
      <c r="A41" s="103"/>
      <c r="B41" s="26"/>
      <c r="C41" s="26"/>
      <c r="D41" s="59"/>
      <c r="E41" s="60"/>
      <c r="F41" s="60"/>
      <c r="G41" s="61"/>
    </row>
    <row r="42" spans="1:7" ht="12.75">
      <c r="A42" s="103"/>
      <c r="B42" s="26"/>
      <c r="C42" s="30" t="s">
        <v>115</v>
      </c>
      <c r="D42" s="59"/>
      <c r="E42" s="60"/>
      <c r="F42" s="60"/>
      <c r="G42" s="61"/>
    </row>
    <row r="43" spans="1:7" ht="25.5">
      <c r="A43" s="103">
        <v>21</v>
      </c>
      <c r="B43" s="26" t="s">
        <v>244</v>
      </c>
      <c r="C43" s="58" t="s">
        <v>245</v>
      </c>
      <c r="D43" s="59" t="s">
        <v>96</v>
      </c>
      <c r="E43" s="60">
        <v>6.81</v>
      </c>
      <c r="F43" s="60"/>
      <c r="G43" s="61">
        <f>E43*F43</f>
        <v>0</v>
      </c>
    </row>
    <row r="44" spans="1:7" ht="12.75">
      <c r="A44" s="103">
        <v>22</v>
      </c>
      <c r="B44" s="26" t="s">
        <v>118</v>
      </c>
      <c r="C44" s="26" t="s">
        <v>246</v>
      </c>
      <c r="D44" s="59" t="s">
        <v>210</v>
      </c>
      <c r="E44" s="60">
        <v>1.22</v>
      </c>
      <c r="F44" s="60"/>
      <c r="G44" s="61">
        <f>E44*F44</f>
        <v>0</v>
      </c>
    </row>
    <row r="45" spans="1:7" ht="25.5">
      <c r="A45" s="103">
        <v>23</v>
      </c>
      <c r="B45" s="26" t="s">
        <v>120</v>
      </c>
      <c r="C45" s="58" t="s">
        <v>247</v>
      </c>
      <c r="D45" s="59" t="s">
        <v>67</v>
      </c>
      <c r="E45" s="60">
        <v>1.2</v>
      </c>
      <c r="F45" s="60"/>
      <c r="G45" s="61">
        <f>E45*F45</f>
        <v>0</v>
      </c>
    </row>
    <row r="46" spans="1:7" ht="25.5">
      <c r="A46" s="103">
        <v>24</v>
      </c>
      <c r="B46" s="26" t="s">
        <v>248</v>
      </c>
      <c r="C46" s="58" t="s">
        <v>249</v>
      </c>
      <c r="D46" s="59" t="s">
        <v>67</v>
      </c>
      <c r="E46" s="60">
        <v>2.81</v>
      </c>
      <c r="F46" s="60"/>
      <c r="G46" s="61">
        <f>F46*E46</f>
        <v>0</v>
      </c>
    </row>
    <row r="47" spans="1:7" ht="25.5">
      <c r="A47" s="103">
        <v>25</v>
      </c>
      <c r="B47" s="26" t="s">
        <v>250</v>
      </c>
      <c r="C47" s="58" t="s">
        <v>251</v>
      </c>
      <c r="D47" s="59" t="s">
        <v>96</v>
      </c>
      <c r="E47" s="60">
        <v>10.4</v>
      </c>
      <c r="F47" s="60"/>
      <c r="G47" s="61">
        <f>E47*F47</f>
        <v>0</v>
      </c>
    </row>
    <row r="48" spans="1:7" ht="12.75">
      <c r="A48" s="103">
        <v>26</v>
      </c>
      <c r="B48" s="26" t="s">
        <v>252</v>
      </c>
      <c r="C48" s="26" t="s">
        <v>253</v>
      </c>
      <c r="D48" s="59" t="s">
        <v>210</v>
      </c>
      <c r="E48" s="60">
        <v>1.42</v>
      </c>
      <c r="F48" s="60"/>
      <c r="G48" s="61">
        <f>E48*F48</f>
        <v>0</v>
      </c>
    </row>
    <row r="49" spans="1:7" ht="12.75">
      <c r="A49" s="103"/>
      <c r="B49" s="26"/>
      <c r="C49" s="30" t="s">
        <v>31</v>
      </c>
      <c r="D49" s="59"/>
      <c r="E49" s="60"/>
      <c r="F49" s="60"/>
      <c r="G49" s="31">
        <f>SUM(G42:G48)</f>
        <v>0</v>
      </c>
    </row>
    <row r="50" spans="1:7" ht="12.75">
      <c r="A50" s="103"/>
      <c r="B50" s="26"/>
      <c r="C50" s="26"/>
      <c r="D50" s="59"/>
      <c r="E50" s="60"/>
      <c r="F50" s="60"/>
      <c r="G50" s="61"/>
    </row>
    <row r="51" spans="1:7" ht="12.75">
      <c r="A51" s="103"/>
      <c r="B51" s="26"/>
      <c r="C51" s="30" t="s">
        <v>133</v>
      </c>
      <c r="D51" s="59"/>
      <c r="E51" s="60"/>
      <c r="F51" s="60"/>
      <c r="G51" s="61"/>
    </row>
    <row r="52" spans="1:7" ht="25.5">
      <c r="A52" s="103">
        <v>27</v>
      </c>
      <c r="B52" s="26" t="s">
        <v>254</v>
      </c>
      <c r="C52" s="58" t="s">
        <v>255</v>
      </c>
      <c r="D52" s="59" t="s">
        <v>96</v>
      </c>
      <c r="E52" s="60">
        <v>23.66</v>
      </c>
      <c r="F52" s="60"/>
      <c r="G52" s="61">
        <f>E52*F52</f>
        <v>0</v>
      </c>
    </row>
    <row r="53" spans="1:7" ht="25.5">
      <c r="A53" s="103">
        <v>28</v>
      </c>
      <c r="B53" s="26" t="s">
        <v>256</v>
      </c>
      <c r="C53" s="58" t="s">
        <v>257</v>
      </c>
      <c r="D53" s="59" t="s">
        <v>67</v>
      </c>
      <c r="E53" s="60">
        <v>4.22</v>
      </c>
      <c r="F53" s="60"/>
      <c r="G53" s="61">
        <f>E53*F53</f>
        <v>0</v>
      </c>
    </row>
    <row r="54" spans="1:7" ht="12.75">
      <c r="A54" s="103">
        <v>29</v>
      </c>
      <c r="B54" s="26" t="s">
        <v>258</v>
      </c>
      <c r="C54" s="26" t="s">
        <v>259</v>
      </c>
      <c r="D54" s="59" t="s">
        <v>210</v>
      </c>
      <c r="E54" s="60">
        <v>0.79</v>
      </c>
      <c r="F54" s="60"/>
      <c r="G54" s="61">
        <f>E54*F54</f>
        <v>0</v>
      </c>
    </row>
    <row r="55" spans="1:7" ht="12.75">
      <c r="A55" s="103"/>
      <c r="B55" s="26"/>
      <c r="C55" s="30" t="s">
        <v>133</v>
      </c>
      <c r="D55" s="59"/>
      <c r="E55" s="60"/>
      <c r="F55" s="60"/>
      <c r="G55" s="31">
        <f>SUM(G52:G54)</f>
        <v>0</v>
      </c>
    </row>
    <row r="56" spans="1:7" ht="12.75">
      <c r="A56" s="103"/>
      <c r="B56" s="26"/>
      <c r="C56" s="26" t="s">
        <v>260</v>
      </c>
      <c r="D56" s="59"/>
      <c r="E56" s="60"/>
      <c r="F56" s="60"/>
      <c r="G56" s="61"/>
    </row>
    <row r="57" spans="1:7" ht="12.75">
      <c r="A57" s="103"/>
      <c r="B57" s="26"/>
      <c r="C57" s="30" t="s">
        <v>64</v>
      </c>
      <c r="D57" s="59"/>
      <c r="E57" s="60"/>
      <c r="F57" s="60"/>
      <c r="G57" s="61"/>
    </row>
    <row r="58" spans="1:7" ht="12.75">
      <c r="A58" s="103">
        <v>30</v>
      </c>
      <c r="B58" s="26" t="s">
        <v>261</v>
      </c>
      <c r="C58" s="58" t="s">
        <v>262</v>
      </c>
      <c r="D58" s="59" t="s">
        <v>49</v>
      </c>
      <c r="E58" s="60">
        <v>219.7</v>
      </c>
      <c r="F58" s="60"/>
      <c r="G58" s="61">
        <f aca="true" t="shared" si="0" ref="G58:G64">E58*F58</f>
        <v>0</v>
      </c>
    </row>
    <row r="59" spans="1:7" ht="25.5">
      <c r="A59" s="103">
        <v>31</v>
      </c>
      <c r="B59" s="26" t="s">
        <v>144</v>
      </c>
      <c r="C59" s="58" t="s">
        <v>263</v>
      </c>
      <c r="D59" s="59" t="s">
        <v>49</v>
      </c>
      <c r="E59" s="60">
        <v>109.86</v>
      </c>
      <c r="F59" s="60"/>
      <c r="G59" s="61">
        <f t="shared" si="0"/>
        <v>0</v>
      </c>
    </row>
    <row r="60" spans="1:7" ht="12.75">
      <c r="A60" s="103">
        <v>32</v>
      </c>
      <c r="B60" s="26" t="s">
        <v>146</v>
      </c>
      <c r="C60" s="58" t="s">
        <v>264</v>
      </c>
      <c r="D60" s="59" t="s">
        <v>237</v>
      </c>
      <c r="E60" s="60">
        <v>65.66</v>
      </c>
      <c r="F60" s="60"/>
      <c r="G60" s="61">
        <f t="shared" si="0"/>
        <v>0</v>
      </c>
    </row>
    <row r="61" spans="1:7" ht="25.5">
      <c r="A61" s="103">
        <v>33</v>
      </c>
      <c r="B61" s="26" t="s">
        <v>265</v>
      </c>
      <c r="C61" s="58" t="s">
        <v>266</v>
      </c>
      <c r="D61" s="59" t="s">
        <v>67</v>
      </c>
      <c r="E61" s="60">
        <v>6.26</v>
      </c>
      <c r="F61" s="60"/>
      <c r="G61" s="61">
        <f t="shared" si="0"/>
        <v>0</v>
      </c>
    </row>
    <row r="62" spans="1:7" ht="12.75">
      <c r="A62" s="103">
        <v>34</v>
      </c>
      <c r="B62" s="26" t="s">
        <v>267</v>
      </c>
      <c r="C62" s="58" t="s">
        <v>268</v>
      </c>
      <c r="D62" s="59" t="s">
        <v>237</v>
      </c>
      <c r="E62" s="60">
        <v>44.2</v>
      </c>
      <c r="F62" s="60"/>
      <c r="G62" s="61">
        <f t="shared" si="0"/>
        <v>0</v>
      </c>
    </row>
    <row r="63" spans="1:7" ht="25.5">
      <c r="A63" s="103">
        <v>35</v>
      </c>
      <c r="B63" s="26" t="s">
        <v>269</v>
      </c>
      <c r="C63" s="58" t="s">
        <v>270</v>
      </c>
      <c r="D63" s="59" t="s">
        <v>237</v>
      </c>
      <c r="E63" s="60">
        <v>15.57</v>
      </c>
      <c r="F63" s="60"/>
      <c r="G63" s="61">
        <f t="shared" si="0"/>
        <v>0</v>
      </c>
    </row>
    <row r="64" spans="1:7" ht="12.75">
      <c r="A64" s="103">
        <v>36</v>
      </c>
      <c r="B64" s="26" t="s">
        <v>154</v>
      </c>
      <c r="C64" s="58" t="s">
        <v>271</v>
      </c>
      <c r="D64" s="59" t="s">
        <v>114</v>
      </c>
      <c r="E64" s="60">
        <v>47.3</v>
      </c>
      <c r="F64" s="60"/>
      <c r="G64" s="61">
        <f t="shared" si="0"/>
        <v>0</v>
      </c>
    </row>
    <row r="65" spans="1:7" ht="12.75">
      <c r="A65" s="103"/>
      <c r="B65" s="26"/>
      <c r="C65" s="30" t="s">
        <v>64</v>
      </c>
      <c r="D65" s="59"/>
      <c r="E65" s="60"/>
      <c r="F65" s="60"/>
      <c r="G65" s="31">
        <f>SUM(G57:G64)</f>
        <v>0</v>
      </c>
    </row>
    <row r="66" spans="1:7" ht="12.75">
      <c r="A66" s="103"/>
      <c r="B66" s="26"/>
      <c r="C66" s="26"/>
      <c r="D66" s="59"/>
      <c r="E66" s="60"/>
      <c r="F66" s="60"/>
      <c r="G66" s="61"/>
    </row>
    <row r="67" spans="1:7" ht="12.75">
      <c r="A67" s="103"/>
      <c r="B67" s="26"/>
      <c r="C67" s="30" t="s">
        <v>156</v>
      </c>
      <c r="D67" s="59"/>
      <c r="E67" s="60"/>
      <c r="F67" s="60"/>
      <c r="G67" s="61"/>
    </row>
    <row r="68" spans="1:7" ht="12.75">
      <c r="A68" s="103"/>
      <c r="B68" s="26"/>
      <c r="C68" s="30"/>
      <c r="D68" s="59"/>
      <c r="E68" s="60"/>
      <c r="F68" s="60"/>
      <c r="G68" s="61"/>
    </row>
    <row r="69" spans="1:7" ht="25.5">
      <c r="A69" s="103">
        <v>37</v>
      </c>
      <c r="B69" s="26" t="s">
        <v>272</v>
      </c>
      <c r="C69" s="58" t="s">
        <v>273</v>
      </c>
      <c r="D69" s="59" t="s">
        <v>49</v>
      </c>
      <c r="E69" s="60">
        <v>42.98</v>
      </c>
      <c r="F69" s="60"/>
      <c r="G69" s="61">
        <f>E69*F69</f>
        <v>0</v>
      </c>
    </row>
    <row r="70" spans="1:7" ht="25.5">
      <c r="A70" s="103">
        <v>38</v>
      </c>
      <c r="B70" s="26" t="s">
        <v>274</v>
      </c>
      <c r="C70" s="58" t="s">
        <v>275</v>
      </c>
      <c r="D70" s="59" t="s">
        <v>49</v>
      </c>
      <c r="E70" s="60">
        <v>4.78</v>
      </c>
      <c r="F70" s="60"/>
      <c r="G70" s="61">
        <f>E70*F70</f>
        <v>0</v>
      </c>
    </row>
    <row r="71" spans="1:7" ht="25.5">
      <c r="A71" s="103">
        <v>39</v>
      </c>
      <c r="B71" s="26" t="s">
        <v>159</v>
      </c>
      <c r="C71" s="58" t="s">
        <v>276</v>
      </c>
      <c r="D71" s="59" t="s">
        <v>49</v>
      </c>
      <c r="E71" s="60">
        <v>225.94</v>
      </c>
      <c r="F71" s="60"/>
      <c r="G71" s="61">
        <f>F71*E71</f>
        <v>0</v>
      </c>
    </row>
    <row r="72" spans="1:7" ht="12.75">
      <c r="A72" s="103"/>
      <c r="B72" s="26"/>
      <c r="C72" s="26"/>
      <c r="D72" s="59"/>
      <c r="E72" s="60"/>
      <c r="F72" s="60"/>
      <c r="G72" s="61"/>
    </row>
    <row r="73" spans="1:7" ht="12.75">
      <c r="A73" s="103"/>
      <c r="B73" s="26"/>
      <c r="C73" s="30" t="s">
        <v>156</v>
      </c>
      <c r="D73" s="59"/>
      <c r="E73" s="60"/>
      <c r="F73" s="60"/>
      <c r="G73" s="31">
        <f>SUM(G67:G72)</f>
        <v>0</v>
      </c>
    </row>
    <row r="74" spans="1:7" ht="12.75">
      <c r="A74" s="103"/>
      <c r="B74" s="26"/>
      <c r="C74" s="26"/>
      <c r="D74" s="59"/>
      <c r="E74" s="60"/>
      <c r="F74" s="60"/>
      <c r="G74" s="61"/>
    </row>
    <row r="75" spans="1:7" ht="12.75">
      <c r="A75" s="103"/>
      <c r="B75" s="26"/>
      <c r="C75" s="30" t="s">
        <v>161</v>
      </c>
      <c r="D75" s="59"/>
      <c r="E75" s="60"/>
      <c r="F75" s="60"/>
      <c r="G75" s="61"/>
    </row>
    <row r="76" spans="1:7" ht="25.5">
      <c r="A76" s="103">
        <v>40</v>
      </c>
      <c r="B76" s="26" t="s">
        <v>277</v>
      </c>
      <c r="C76" s="58" t="s">
        <v>278</v>
      </c>
      <c r="D76" s="59" t="s">
        <v>49</v>
      </c>
      <c r="E76" s="60">
        <v>20.1</v>
      </c>
      <c r="F76" s="60"/>
      <c r="G76" s="61">
        <f aca="true" t="shared" si="1" ref="G76:G81">E76*F76</f>
        <v>0</v>
      </c>
    </row>
    <row r="77" spans="1:7" ht="25.5">
      <c r="A77" s="103">
        <v>41</v>
      </c>
      <c r="B77" s="26" t="s">
        <v>279</v>
      </c>
      <c r="C77" s="58" t="s">
        <v>280</v>
      </c>
      <c r="D77" s="59" t="s">
        <v>237</v>
      </c>
      <c r="E77" s="60">
        <v>71</v>
      </c>
      <c r="F77" s="60"/>
      <c r="G77" s="61">
        <f t="shared" si="1"/>
        <v>0</v>
      </c>
    </row>
    <row r="78" spans="1:7" ht="12.75">
      <c r="A78" s="103">
        <v>42</v>
      </c>
      <c r="B78" s="26" t="s">
        <v>281</v>
      </c>
      <c r="C78" s="58" t="s">
        <v>282</v>
      </c>
      <c r="D78" s="59" t="s">
        <v>49</v>
      </c>
      <c r="E78" s="60">
        <v>11.83</v>
      </c>
      <c r="F78" s="60"/>
      <c r="G78" s="61">
        <f t="shared" si="1"/>
        <v>0</v>
      </c>
    </row>
    <row r="79" spans="1:7" ht="25.5">
      <c r="A79" s="103">
        <v>43</v>
      </c>
      <c r="B79" s="26" t="s">
        <v>283</v>
      </c>
      <c r="C79" s="58" t="s">
        <v>284</v>
      </c>
      <c r="D79" s="59" t="s">
        <v>237</v>
      </c>
      <c r="E79" s="60">
        <v>46.02</v>
      </c>
      <c r="F79" s="60"/>
      <c r="G79" s="61">
        <f t="shared" si="1"/>
        <v>0</v>
      </c>
    </row>
    <row r="80" spans="1:7" ht="12.75">
      <c r="A80" s="103">
        <v>44</v>
      </c>
      <c r="B80" s="26" t="s">
        <v>164</v>
      </c>
      <c r="C80" s="58" t="s">
        <v>285</v>
      </c>
      <c r="D80" s="59" t="s">
        <v>237</v>
      </c>
      <c r="E80" s="60">
        <v>91.1</v>
      </c>
      <c r="F80" s="60"/>
      <c r="G80" s="61">
        <f t="shared" si="1"/>
        <v>0</v>
      </c>
    </row>
    <row r="81" spans="1:7" ht="25.5">
      <c r="A81" s="103">
        <v>45</v>
      </c>
      <c r="B81" s="26" t="s">
        <v>166</v>
      </c>
      <c r="C81" s="58" t="s">
        <v>286</v>
      </c>
      <c r="D81" s="59" t="s">
        <v>237</v>
      </c>
      <c r="E81" s="60">
        <v>87.32</v>
      </c>
      <c r="F81" s="60"/>
      <c r="G81" s="61">
        <f t="shared" si="1"/>
        <v>0</v>
      </c>
    </row>
    <row r="82" spans="1:7" ht="12.75">
      <c r="A82" s="103"/>
      <c r="B82" s="26"/>
      <c r="C82" s="30" t="s">
        <v>161</v>
      </c>
      <c r="D82" s="59"/>
      <c r="E82" s="60"/>
      <c r="F82" s="60"/>
      <c r="G82" s="31">
        <f>SUM(G75:G81)</f>
        <v>0</v>
      </c>
    </row>
    <row r="83" spans="1:7" ht="12.75">
      <c r="A83" s="103"/>
      <c r="B83" s="26"/>
      <c r="C83" s="26"/>
      <c r="D83" s="59"/>
      <c r="E83" s="60"/>
      <c r="F83" s="60"/>
      <c r="G83" s="61"/>
    </row>
    <row r="84" spans="1:7" ht="12.75">
      <c r="A84" s="103"/>
      <c r="B84" s="26"/>
      <c r="C84" s="30" t="s">
        <v>168</v>
      </c>
      <c r="D84" s="59"/>
      <c r="E84" s="60"/>
      <c r="F84" s="60"/>
      <c r="G84" s="61"/>
    </row>
    <row r="85" spans="1:7" ht="12.75">
      <c r="A85" s="103">
        <v>46</v>
      </c>
      <c r="B85" s="26" t="s">
        <v>169</v>
      </c>
      <c r="C85" s="26" t="s">
        <v>287</v>
      </c>
      <c r="D85" s="59" t="s">
        <v>114</v>
      </c>
      <c r="E85" s="60">
        <v>4</v>
      </c>
      <c r="F85" s="60"/>
      <c r="G85" s="61">
        <f>E85*F85</f>
        <v>0</v>
      </c>
    </row>
    <row r="86" spans="1:7" ht="12.75">
      <c r="A86" s="103"/>
      <c r="B86" s="26"/>
      <c r="C86" s="58"/>
      <c r="D86" s="59"/>
      <c r="E86" s="60"/>
      <c r="F86" s="60"/>
      <c r="G86" s="61"/>
    </row>
    <row r="87" spans="1:7" ht="12.75">
      <c r="A87" s="103"/>
      <c r="B87" s="26"/>
      <c r="C87" s="30" t="s">
        <v>168</v>
      </c>
      <c r="D87" s="59"/>
      <c r="E87" s="60"/>
      <c r="F87" s="60"/>
      <c r="G87" s="31">
        <f>SUM(G84:G86)</f>
        <v>0</v>
      </c>
    </row>
    <row r="88" spans="1:7" ht="12.75">
      <c r="A88" s="103"/>
      <c r="B88" s="26"/>
      <c r="C88" s="26"/>
      <c r="D88" s="59"/>
      <c r="E88" s="60"/>
      <c r="F88" s="60"/>
      <c r="G88" s="61"/>
    </row>
    <row r="89" spans="1:7" ht="12.75">
      <c r="A89" s="103"/>
      <c r="B89" s="26"/>
      <c r="C89" s="30" t="s">
        <v>175</v>
      </c>
      <c r="D89" s="59"/>
      <c r="E89" s="60"/>
      <c r="F89" s="60"/>
      <c r="G89" s="61"/>
    </row>
    <row r="90" spans="1:7" ht="12.75">
      <c r="A90" s="103">
        <v>47</v>
      </c>
      <c r="B90" s="26" t="s">
        <v>180</v>
      </c>
      <c r="C90" s="58" t="s">
        <v>288</v>
      </c>
      <c r="D90" s="59" t="s">
        <v>289</v>
      </c>
      <c r="E90" s="60">
        <v>34.6</v>
      </c>
      <c r="F90" s="60"/>
      <c r="G90" s="61">
        <f>E90*F90</f>
        <v>0</v>
      </c>
    </row>
    <row r="91" spans="1:7" ht="12.75">
      <c r="A91" s="103">
        <v>48</v>
      </c>
      <c r="B91" s="26" t="s">
        <v>290</v>
      </c>
      <c r="C91" s="58" t="s">
        <v>291</v>
      </c>
      <c r="D91" s="59" t="s">
        <v>78</v>
      </c>
      <c r="E91" s="60">
        <v>2</v>
      </c>
      <c r="F91" s="60"/>
      <c r="G91" s="61">
        <f>E91*F91</f>
        <v>0</v>
      </c>
    </row>
    <row r="92" spans="1:7" ht="12.75">
      <c r="A92" s="103">
        <v>49</v>
      </c>
      <c r="B92" s="26" t="s">
        <v>292</v>
      </c>
      <c r="C92" s="58" t="s">
        <v>293</v>
      </c>
      <c r="D92" s="59" t="s">
        <v>78</v>
      </c>
      <c r="E92" s="60">
        <v>5</v>
      </c>
      <c r="F92" s="60"/>
      <c r="G92" s="61">
        <f>E92*F92</f>
        <v>0</v>
      </c>
    </row>
    <row r="93" spans="1:7" ht="12.75">
      <c r="A93" s="103">
        <v>50</v>
      </c>
      <c r="B93" s="26" t="s">
        <v>294</v>
      </c>
      <c r="C93" s="58" t="s">
        <v>295</v>
      </c>
      <c r="D93" s="59" t="s">
        <v>78</v>
      </c>
      <c r="E93" s="60">
        <v>1</v>
      </c>
      <c r="F93" s="60"/>
      <c r="G93" s="61">
        <f>E93*F93</f>
        <v>0</v>
      </c>
    </row>
    <row r="94" spans="1:7" ht="25.5">
      <c r="A94" s="103">
        <v>51</v>
      </c>
      <c r="B94" s="26" t="s">
        <v>296</v>
      </c>
      <c r="C94" s="58" t="s">
        <v>297</v>
      </c>
      <c r="D94" s="59" t="s">
        <v>78</v>
      </c>
      <c r="E94" s="60">
        <v>1</v>
      </c>
      <c r="F94" s="60"/>
      <c r="G94" s="61">
        <f>F94*E94</f>
        <v>0</v>
      </c>
    </row>
    <row r="95" spans="1:7" ht="25.5">
      <c r="A95" s="103">
        <v>52</v>
      </c>
      <c r="B95" s="26" t="s">
        <v>186</v>
      </c>
      <c r="C95" s="58" t="s">
        <v>298</v>
      </c>
      <c r="D95" s="59" t="s">
        <v>114</v>
      </c>
      <c r="E95" s="60">
        <v>19.6</v>
      </c>
      <c r="F95" s="60"/>
      <c r="G95" s="61">
        <f>E95*F95</f>
        <v>0</v>
      </c>
    </row>
    <row r="96" spans="1:7" ht="12.75">
      <c r="A96" s="103">
        <v>53</v>
      </c>
      <c r="B96" s="26" t="s">
        <v>191</v>
      </c>
      <c r="C96" s="58" t="s">
        <v>299</v>
      </c>
      <c r="D96" s="59" t="s">
        <v>114</v>
      </c>
      <c r="E96" s="60">
        <v>12.7</v>
      </c>
      <c r="F96" s="60"/>
      <c r="G96" s="61">
        <f>E96*F96</f>
        <v>0</v>
      </c>
    </row>
    <row r="97" spans="1:7" ht="25.5">
      <c r="A97" s="103">
        <v>54</v>
      </c>
      <c r="B97" s="26" t="s">
        <v>193</v>
      </c>
      <c r="C97" s="58" t="s">
        <v>300</v>
      </c>
      <c r="D97" s="59" t="s">
        <v>49</v>
      </c>
      <c r="E97" s="60">
        <v>9.07</v>
      </c>
      <c r="F97" s="60"/>
      <c r="G97" s="61">
        <f>E97*F97</f>
        <v>0</v>
      </c>
    </row>
    <row r="98" spans="1:7" ht="12.75">
      <c r="A98" s="103">
        <v>55</v>
      </c>
      <c r="B98" s="26" t="s">
        <v>301</v>
      </c>
      <c r="C98" s="58" t="s">
        <v>302</v>
      </c>
      <c r="D98" s="59" t="s">
        <v>114</v>
      </c>
      <c r="E98" s="60">
        <v>2.4</v>
      </c>
      <c r="F98" s="60"/>
      <c r="G98" s="61">
        <f>E98*F98</f>
        <v>0</v>
      </c>
    </row>
    <row r="99" spans="1:7" ht="25.5">
      <c r="A99" s="103">
        <v>56</v>
      </c>
      <c r="B99" s="26" t="s">
        <v>303</v>
      </c>
      <c r="C99" s="58" t="s">
        <v>304</v>
      </c>
      <c r="D99" s="59" t="s">
        <v>114</v>
      </c>
      <c r="E99" s="60">
        <v>4.86</v>
      </c>
      <c r="F99" s="60"/>
      <c r="G99" s="61">
        <f>E99*F99</f>
        <v>0</v>
      </c>
    </row>
    <row r="100" spans="1:7" ht="12.75">
      <c r="A100" s="103">
        <v>57</v>
      </c>
      <c r="B100" s="26" t="s">
        <v>305</v>
      </c>
      <c r="C100" s="58" t="s">
        <v>306</v>
      </c>
      <c r="D100" s="59" t="s">
        <v>114</v>
      </c>
      <c r="E100" s="60">
        <v>15.42</v>
      </c>
      <c r="F100" s="60"/>
      <c r="G100" s="61">
        <f>F100*E100</f>
        <v>0</v>
      </c>
    </row>
    <row r="101" spans="1:7" ht="12.75">
      <c r="A101" s="103">
        <v>58</v>
      </c>
      <c r="B101" s="26" t="s">
        <v>307</v>
      </c>
      <c r="C101" s="58" t="s">
        <v>308</v>
      </c>
      <c r="D101" s="59" t="s">
        <v>130</v>
      </c>
      <c r="E101" s="60">
        <v>273.6</v>
      </c>
      <c r="F101" s="60"/>
      <c r="G101" s="61">
        <f aca="true" t="shared" si="2" ref="G101:G107">E101*F101</f>
        <v>0</v>
      </c>
    </row>
    <row r="102" spans="1:7" ht="25.5">
      <c r="A102" s="103">
        <v>59</v>
      </c>
      <c r="B102" s="26" t="s">
        <v>197</v>
      </c>
      <c r="C102" s="58" t="s">
        <v>309</v>
      </c>
      <c r="D102" s="59" t="s">
        <v>49</v>
      </c>
      <c r="E102" s="60">
        <v>225.94</v>
      </c>
      <c r="F102" s="60"/>
      <c r="G102" s="61">
        <f t="shared" si="2"/>
        <v>0</v>
      </c>
    </row>
    <row r="103" spans="1:7" ht="25.5">
      <c r="A103" s="103">
        <v>60</v>
      </c>
      <c r="B103" s="26" t="s">
        <v>310</v>
      </c>
      <c r="C103" s="58" t="s">
        <v>311</v>
      </c>
      <c r="D103" s="59" t="s">
        <v>49</v>
      </c>
      <c r="E103" s="60">
        <v>47.76</v>
      </c>
      <c r="F103" s="60"/>
      <c r="G103" s="61">
        <f t="shared" si="2"/>
        <v>0</v>
      </c>
    </row>
    <row r="104" spans="1:7" ht="12.75">
      <c r="A104" s="103">
        <v>61</v>
      </c>
      <c r="B104" s="26" t="s">
        <v>312</v>
      </c>
      <c r="C104" s="26" t="s">
        <v>313</v>
      </c>
      <c r="D104" s="6" t="s">
        <v>67</v>
      </c>
      <c r="E104" s="60">
        <v>10.48</v>
      </c>
      <c r="F104" s="60"/>
      <c r="G104" s="61">
        <f t="shared" si="2"/>
        <v>0</v>
      </c>
    </row>
    <row r="105" spans="1:7" ht="12.75">
      <c r="A105" s="103">
        <v>62</v>
      </c>
      <c r="B105" s="26" t="s">
        <v>314</v>
      </c>
      <c r="C105" s="58" t="s">
        <v>315</v>
      </c>
      <c r="D105" s="59" t="s">
        <v>210</v>
      </c>
      <c r="E105" s="60">
        <v>1.04</v>
      </c>
      <c r="F105" s="60"/>
      <c r="G105" s="61">
        <f t="shared" si="2"/>
        <v>0</v>
      </c>
    </row>
    <row r="106" spans="1:7" ht="12.75">
      <c r="A106" s="103">
        <v>63</v>
      </c>
      <c r="B106" s="26" t="s">
        <v>316</v>
      </c>
      <c r="C106" s="58" t="s">
        <v>317</v>
      </c>
      <c r="D106" s="59" t="s">
        <v>67</v>
      </c>
      <c r="E106" s="60">
        <v>2.67</v>
      </c>
      <c r="F106" s="60"/>
      <c r="G106" s="61">
        <f t="shared" si="2"/>
        <v>0</v>
      </c>
    </row>
    <row r="107" spans="1:7" ht="12.75">
      <c r="A107" s="103">
        <v>64</v>
      </c>
      <c r="B107" s="26" t="s">
        <v>318</v>
      </c>
      <c r="C107" s="26" t="s">
        <v>319</v>
      </c>
      <c r="D107" s="59" t="s">
        <v>49</v>
      </c>
      <c r="E107" s="60">
        <v>44.46</v>
      </c>
      <c r="F107" s="60"/>
      <c r="G107" s="61">
        <f t="shared" si="2"/>
        <v>0</v>
      </c>
    </row>
    <row r="108" spans="1:7" ht="12.75">
      <c r="A108" s="103"/>
      <c r="B108" s="26"/>
      <c r="C108" s="30" t="s">
        <v>175</v>
      </c>
      <c r="D108" s="59"/>
      <c r="E108" s="60"/>
      <c r="F108" s="60"/>
      <c r="G108" s="31">
        <f>SUM(G89:G107)</f>
        <v>0</v>
      </c>
    </row>
    <row r="109" spans="1:7" ht="12.75">
      <c r="A109" s="103"/>
      <c r="B109" s="26"/>
      <c r="C109" s="26"/>
      <c r="D109" s="59"/>
      <c r="E109" s="60"/>
      <c r="F109" s="60"/>
      <c r="G109" s="61"/>
    </row>
    <row r="110" spans="1:7" ht="12.75">
      <c r="A110" s="106" t="s">
        <v>33</v>
      </c>
      <c r="B110" s="26"/>
      <c r="C110" s="30" t="s">
        <v>32</v>
      </c>
      <c r="D110" s="59"/>
      <c r="E110" s="60"/>
      <c r="F110" s="60"/>
      <c r="G110" s="31">
        <f>+G20+G33+G40+G49+G55+G65+G73+G82+G87+G108</f>
        <v>0</v>
      </c>
    </row>
    <row r="111" spans="1:7" ht="12.75">
      <c r="A111" s="103"/>
      <c r="B111" s="26"/>
      <c r="C111" s="26"/>
      <c r="D111" s="59"/>
      <c r="E111" s="60"/>
      <c r="F111" s="60"/>
      <c r="G111" s="61"/>
    </row>
    <row r="112" spans="1:7" ht="12.75">
      <c r="A112" s="103"/>
      <c r="B112" s="26"/>
      <c r="C112" s="30" t="s">
        <v>34</v>
      </c>
      <c r="D112" s="59"/>
      <c r="E112" s="60"/>
      <c r="F112" s="60"/>
      <c r="G112" s="61"/>
    </row>
    <row r="113" spans="1:7" ht="12.75">
      <c r="A113" s="103"/>
      <c r="B113" s="26"/>
      <c r="C113" s="30" t="s">
        <v>35</v>
      </c>
      <c r="D113" s="59"/>
      <c r="E113" s="60"/>
      <c r="F113" s="60"/>
      <c r="G113" s="61">
        <v>0</v>
      </c>
    </row>
    <row r="114" spans="1:7" ht="12.75">
      <c r="A114" s="103"/>
      <c r="B114" s="26"/>
      <c r="C114" s="30" t="s">
        <v>36</v>
      </c>
      <c r="D114" s="59"/>
      <c r="E114" s="60"/>
      <c r="F114" s="60"/>
      <c r="G114" s="61"/>
    </row>
    <row r="115" spans="1:7" ht="12.75">
      <c r="A115" s="103"/>
      <c r="B115" s="26"/>
      <c r="C115" s="30" t="s">
        <v>37</v>
      </c>
      <c r="D115" s="59"/>
      <c r="E115" s="60"/>
      <c r="F115" s="60"/>
      <c r="G115" s="61">
        <v>0</v>
      </c>
    </row>
    <row r="116" spans="1:7" ht="12.75">
      <c r="A116" s="107"/>
      <c r="B116" s="26"/>
      <c r="C116" s="30" t="s">
        <v>38</v>
      </c>
      <c r="D116" s="59"/>
      <c r="E116" s="60"/>
      <c r="F116" s="60"/>
      <c r="G116" s="31">
        <f>+G20+G33+G40+G49+G55+G65+G73+G82+G87+G108+G113+G115</f>
        <v>0</v>
      </c>
    </row>
    <row r="117" spans="1:7" ht="12.75">
      <c r="A117" s="104"/>
      <c r="B117" s="77"/>
      <c r="C117" s="41" t="s">
        <v>38</v>
      </c>
      <c r="D117" s="79"/>
      <c r="E117" s="80"/>
      <c r="F117" s="80"/>
      <c r="G117" s="44">
        <f>+G20+G33+G40+G49+G55+G65+G73+G82+G87+G108+G113+G115</f>
        <v>0</v>
      </c>
    </row>
  </sheetData>
  <sheetProtection selectLockedCells="1" selectUnlockedCells="1"/>
  <mergeCells count="1">
    <mergeCell ref="F7:G7"/>
  </mergeCells>
  <printOptions/>
  <pageMargins left="0.7" right="0.7" top="0.75" bottom="0.75" header="0.3" footer="0.3"/>
  <pageSetup fitToHeight="0" fitToWidth="1" horizontalDpi="300" verticalDpi="300" orientation="landscape" paperSize="9" scale="43" r:id="rId1"/>
  <headerFooter alignWithMargins="0">
    <oddHeader>&amp;RStrana: &amp;P/&amp;N</oddHeader>
    <oddFooter>&amp;LDatum: &amp;D
Podpis:
Uchazeč: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10" sqref="D10"/>
    </sheetView>
  </sheetViews>
  <sheetFormatPr defaultColWidth="9.140625" defaultRowHeight="12.75"/>
  <cols>
    <col min="4" max="4" width="14.7109375" style="0" customWidth="1"/>
  </cols>
  <sheetData>
    <row r="1" ht="18">
      <c r="D1" s="45" t="s">
        <v>41</v>
      </c>
    </row>
    <row r="3" spans="1:9" ht="12.75">
      <c r="A3" s="46"/>
      <c r="B3" s="46"/>
      <c r="C3" s="46"/>
      <c r="D3" s="46"/>
      <c r="E3" s="46"/>
      <c r="F3" s="46"/>
      <c r="G3" s="46"/>
      <c r="H3" s="46"/>
      <c r="I3" s="46"/>
    </row>
    <row r="4" spans="1:2" ht="12.75">
      <c r="A4" s="47" t="s">
        <v>42</v>
      </c>
      <c r="B4" s="48" t="s">
        <v>43</v>
      </c>
    </row>
    <row r="6" spans="1:2" ht="12.75">
      <c r="A6" s="47" t="s">
        <v>44</v>
      </c>
      <c r="B6" s="49" t="s">
        <v>320</v>
      </c>
    </row>
    <row r="7" spans="1:9" ht="12.75">
      <c r="A7" s="50"/>
      <c r="B7" s="50"/>
      <c r="C7" s="50"/>
      <c r="D7" s="50"/>
      <c r="E7" s="50"/>
      <c r="F7" s="50"/>
      <c r="G7" s="50"/>
      <c r="H7" s="50"/>
      <c r="I7" s="50"/>
    </row>
    <row r="9" spans="1:4" ht="12.75">
      <c r="A9" s="6" t="s">
        <v>45</v>
      </c>
      <c r="D9" s="51">
        <f>'SO 202'!G117</f>
        <v>0</v>
      </c>
    </row>
    <row r="11" spans="1:4" ht="12.75">
      <c r="A11" s="6" t="s">
        <v>46</v>
      </c>
      <c r="D11" s="51">
        <f>D9*0.21</f>
        <v>0</v>
      </c>
    </row>
    <row r="13" spans="1:4" ht="12.75">
      <c r="A13" s="6" t="s">
        <v>47</v>
      </c>
      <c r="D13" s="51">
        <f>D9+D11</f>
        <v>0</v>
      </c>
    </row>
    <row r="15" spans="1:9" ht="12.75">
      <c r="A15" s="46"/>
      <c r="B15" s="46"/>
      <c r="C15" s="46"/>
      <c r="D15" s="46"/>
      <c r="E15" s="46"/>
      <c r="F15" s="46"/>
      <c r="G15" s="46"/>
      <c r="H15" s="46"/>
      <c r="I15" s="46"/>
    </row>
    <row r="16" spans="1:4" ht="12.75">
      <c r="A16" s="6" t="s">
        <v>48</v>
      </c>
      <c r="D16" s="52" t="s">
        <v>49</v>
      </c>
    </row>
    <row r="18" spans="1:4" ht="12.75">
      <c r="A18" s="6" t="s">
        <v>50</v>
      </c>
      <c r="D18">
        <v>1553</v>
      </c>
    </row>
    <row r="20" spans="1:4" ht="12.75">
      <c r="A20" s="6" t="s">
        <v>51</v>
      </c>
      <c r="D20" s="51">
        <f>D9/D18</f>
        <v>0</v>
      </c>
    </row>
    <row r="22" spans="1:5" ht="12.75">
      <c r="A22" s="6" t="s">
        <v>52</v>
      </c>
      <c r="D22">
        <v>214111</v>
      </c>
      <c r="E22" s="6" t="s">
        <v>4</v>
      </c>
    </row>
    <row r="25" spans="1:9" ht="12.75">
      <c r="A25" s="50"/>
      <c r="B25" s="50"/>
      <c r="C25" s="50"/>
      <c r="D25" s="50"/>
      <c r="E25" s="50"/>
      <c r="F25" s="50"/>
      <c r="G25" s="50"/>
      <c r="H25" s="50"/>
      <c r="I25" s="50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17"/>
  <sheetViews>
    <sheetView zoomScalePageLayoutView="0" workbookViewId="0" topLeftCell="A19">
      <selection activeCell="D48" sqref="D48"/>
    </sheetView>
  </sheetViews>
  <sheetFormatPr defaultColWidth="9.140625" defaultRowHeight="12.75"/>
  <cols>
    <col min="1" max="1" width="6.7109375" style="98" customWidth="1"/>
    <col min="2" max="2" width="14.8515625" style="48" customWidth="1"/>
    <col min="3" max="3" width="74.00390625" style="48" customWidth="1"/>
    <col min="4" max="4" width="8.00390625" style="6" customWidth="1"/>
    <col min="5" max="5" width="9.140625" style="6" customWidth="1"/>
    <col min="6" max="6" width="12.140625" style="6" customWidth="1"/>
    <col min="7" max="7" width="12.8515625" style="6" customWidth="1"/>
    <col min="8" max="16384" width="9.140625" style="6" customWidth="1"/>
  </cols>
  <sheetData>
    <row r="2" ht="12.75">
      <c r="C2" s="3" t="s">
        <v>0</v>
      </c>
    </row>
    <row r="4" spans="1:3" ht="12.75">
      <c r="A4" s="99" t="s">
        <v>1</v>
      </c>
      <c r="B4" s="100"/>
      <c r="C4" s="5" t="s">
        <v>43</v>
      </c>
    </row>
    <row r="5" spans="1:3" ht="12.75">
      <c r="A5" s="99" t="s">
        <v>5</v>
      </c>
      <c r="B5" s="101"/>
      <c r="C5" s="5" t="s">
        <v>321</v>
      </c>
    </row>
    <row r="6" spans="1:3" ht="12.75">
      <c r="A6" s="99" t="s">
        <v>54</v>
      </c>
      <c r="C6" s="5" t="s">
        <v>55</v>
      </c>
    </row>
    <row r="7" spans="1:7" ht="12.75">
      <c r="A7" s="102" t="s">
        <v>8</v>
      </c>
      <c r="B7" s="9" t="s">
        <v>9</v>
      </c>
      <c r="C7" s="9" t="s">
        <v>10</v>
      </c>
      <c r="D7" s="10" t="s">
        <v>11</v>
      </c>
      <c r="E7" s="10" t="s">
        <v>12</v>
      </c>
      <c r="F7" s="108" t="s">
        <v>13</v>
      </c>
      <c r="G7" s="108"/>
    </row>
    <row r="8" spans="1:7" ht="12.75">
      <c r="A8" s="103" t="s">
        <v>14</v>
      </c>
      <c r="B8" s="12" t="s">
        <v>15</v>
      </c>
      <c r="C8" s="12"/>
      <c r="D8" s="13"/>
      <c r="E8" s="13" t="s">
        <v>16</v>
      </c>
      <c r="F8" s="13" t="s">
        <v>17</v>
      </c>
      <c r="G8" s="14" t="s">
        <v>18</v>
      </c>
    </row>
    <row r="9" spans="1:7" ht="12.75">
      <c r="A9" s="104">
        <v>1</v>
      </c>
      <c r="B9" s="16" t="s">
        <v>19</v>
      </c>
      <c r="C9" s="16" t="s">
        <v>20</v>
      </c>
      <c r="D9" s="17">
        <v>4</v>
      </c>
      <c r="E9" s="17">
        <v>5</v>
      </c>
      <c r="F9" s="17">
        <v>6</v>
      </c>
      <c r="G9" s="18">
        <v>7</v>
      </c>
    </row>
    <row r="10" spans="1:7" ht="12.75">
      <c r="A10" s="102"/>
      <c r="B10" s="54"/>
      <c r="C10" s="21" t="s">
        <v>56</v>
      </c>
      <c r="D10" s="55"/>
      <c r="E10" s="56"/>
      <c r="F10" s="56"/>
      <c r="G10" s="57"/>
    </row>
    <row r="11" spans="1:7" ht="12.75">
      <c r="A11" s="102">
        <v>1</v>
      </c>
      <c r="B11" s="54" t="s">
        <v>69</v>
      </c>
      <c r="C11" s="54" t="s">
        <v>322</v>
      </c>
      <c r="D11" s="55" t="s">
        <v>210</v>
      </c>
      <c r="E11" s="56">
        <v>51.8</v>
      </c>
      <c r="F11" s="56"/>
      <c r="G11" s="57">
        <f>F11*E11</f>
        <v>0</v>
      </c>
    </row>
    <row r="12" spans="1:7" ht="25.5">
      <c r="A12" s="102">
        <v>2</v>
      </c>
      <c r="B12" s="54" t="s">
        <v>72</v>
      </c>
      <c r="C12" s="105" t="s">
        <v>323</v>
      </c>
      <c r="D12" s="55" t="s">
        <v>210</v>
      </c>
      <c r="E12" s="56">
        <v>112.4</v>
      </c>
      <c r="F12" s="56"/>
      <c r="G12" s="57">
        <f>F12*E12</f>
        <v>0</v>
      </c>
    </row>
    <row r="13" spans="1:7" ht="25.5">
      <c r="A13" s="103">
        <v>3</v>
      </c>
      <c r="B13" s="26" t="s">
        <v>76</v>
      </c>
      <c r="C13" s="58" t="s">
        <v>212</v>
      </c>
      <c r="D13" s="59" t="s">
        <v>78</v>
      </c>
      <c r="E13" s="60">
        <v>1</v>
      </c>
      <c r="F13" s="60"/>
      <c r="G13" s="61">
        <f>F13*E13</f>
        <v>0</v>
      </c>
    </row>
    <row r="14" spans="1:7" ht="12.75">
      <c r="A14" s="103">
        <v>4</v>
      </c>
      <c r="B14" s="26" t="s">
        <v>79</v>
      </c>
      <c r="C14" s="58" t="s">
        <v>213</v>
      </c>
      <c r="D14" s="59" t="s">
        <v>63</v>
      </c>
      <c r="E14" s="60">
        <v>1</v>
      </c>
      <c r="F14" s="60"/>
      <c r="G14" s="61">
        <f>F14*E14</f>
        <v>0</v>
      </c>
    </row>
    <row r="15" spans="1:7" ht="12.75">
      <c r="A15" s="103">
        <v>5</v>
      </c>
      <c r="B15" s="26" t="s">
        <v>214</v>
      </c>
      <c r="C15" s="26" t="s">
        <v>215</v>
      </c>
      <c r="D15" s="59" t="s">
        <v>216</v>
      </c>
      <c r="E15" s="60">
        <v>1</v>
      </c>
      <c r="F15" s="60"/>
      <c r="G15" s="61">
        <f>E15*F15</f>
        <v>0</v>
      </c>
    </row>
    <row r="16" spans="1:7" ht="12.75">
      <c r="A16" s="103">
        <v>6</v>
      </c>
      <c r="B16" s="26" t="s">
        <v>82</v>
      </c>
      <c r="C16" s="58" t="s">
        <v>217</v>
      </c>
      <c r="D16" s="59" t="s">
        <v>63</v>
      </c>
      <c r="E16" s="60">
        <v>1</v>
      </c>
      <c r="F16" s="60"/>
      <c r="G16" s="61">
        <f>E16*F16</f>
        <v>0</v>
      </c>
    </row>
    <row r="17" spans="1:7" ht="12.75">
      <c r="A17" s="103">
        <v>7</v>
      </c>
      <c r="B17" s="26" t="s">
        <v>84</v>
      </c>
      <c r="C17" s="26" t="s">
        <v>218</v>
      </c>
      <c r="D17" s="59" t="s">
        <v>63</v>
      </c>
      <c r="E17" s="60">
        <v>1</v>
      </c>
      <c r="F17" s="60"/>
      <c r="G17" s="61">
        <f>E17*F17</f>
        <v>0</v>
      </c>
    </row>
    <row r="18" spans="1:7" ht="12.75">
      <c r="A18" s="103">
        <v>8</v>
      </c>
      <c r="B18" s="26" t="s">
        <v>219</v>
      </c>
      <c r="C18" s="26" t="s">
        <v>220</v>
      </c>
      <c r="D18" s="59" t="s">
        <v>216</v>
      </c>
      <c r="E18" s="60">
        <v>1</v>
      </c>
      <c r="F18" s="60"/>
      <c r="G18" s="61">
        <f>E18*F18</f>
        <v>0</v>
      </c>
    </row>
    <row r="19" spans="1:7" ht="12.75">
      <c r="A19" s="103"/>
      <c r="B19" s="26"/>
      <c r="C19" s="26"/>
      <c r="D19" s="59"/>
      <c r="E19" s="60"/>
      <c r="F19" s="60"/>
      <c r="G19" s="61"/>
    </row>
    <row r="20" spans="1:7" ht="12.75">
      <c r="A20" s="103"/>
      <c r="B20" s="26"/>
      <c r="C20" s="30" t="s">
        <v>56</v>
      </c>
      <c r="D20" s="59"/>
      <c r="E20" s="60"/>
      <c r="F20" s="60"/>
      <c r="G20" s="31">
        <f>SUM(G10:G18)</f>
        <v>0</v>
      </c>
    </row>
    <row r="21" spans="1:7" ht="12.75">
      <c r="A21" s="103"/>
      <c r="B21" s="26"/>
      <c r="C21" s="26"/>
      <c r="D21" s="59"/>
      <c r="E21" s="60"/>
      <c r="F21" s="60"/>
      <c r="G21" s="61"/>
    </row>
    <row r="22" spans="1:7" ht="12.75">
      <c r="A22" s="103"/>
      <c r="B22" s="26"/>
      <c r="C22" s="30" t="s">
        <v>91</v>
      </c>
      <c r="D22" s="59"/>
      <c r="E22" s="60"/>
      <c r="F22" s="60"/>
      <c r="G22" s="61"/>
    </row>
    <row r="23" spans="1:7" ht="25.5">
      <c r="A23" s="103">
        <v>9</v>
      </c>
      <c r="B23" s="26" t="s">
        <v>221</v>
      </c>
      <c r="C23" s="58" t="s">
        <v>324</v>
      </c>
      <c r="D23" s="59" t="s">
        <v>67</v>
      </c>
      <c r="E23" s="60">
        <v>2.5</v>
      </c>
      <c r="F23" s="60"/>
      <c r="G23" s="61">
        <f>E23*F23</f>
        <v>0</v>
      </c>
    </row>
    <row r="24" spans="1:7" ht="25.5">
      <c r="A24" s="103">
        <v>10</v>
      </c>
      <c r="B24" s="26" t="s">
        <v>223</v>
      </c>
      <c r="C24" s="58" t="s">
        <v>325</v>
      </c>
      <c r="D24" s="59" t="s">
        <v>67</v>
      </c>
      <c r="E24" s="60">
        <v>6.56</v>
      </c>
      <c r="F24" s="60"/>
      <c r="G24" s="61">
        <f>F24*E24</f>
        <v>0</v>
      </c>
    </row>
    <row r="25" spans="1:7" ht="25.5">
      <c r="A25" s="103">
        <v>11</v>
      </c>
      <c r="B25" s="26" t="s">
        <v>103</v>
      </c>
      <c r="C25" s="58" t="s">
        <v>225</v>
      </c>
      <c r="D25" s="59" t="s">
        <v>67</v>
      </c>
      <c r="E25" s="60">
        <v>2.684</v>
      </c>
      <c r="F25" s="60"/>
      <c r="G25" s="61">
        <f>E25*F25</f>
        <v>0</v>
      </c>
    </row>
    <row r="26" spans="1:7" ht="25.5">
      <c r="A26" s="103">
        <v>12</v>
      </c>
      <c r="B26" s="26" t="s">
        <v>226</v>
      </c>
      <c r="C26" s="58" t="s">
        <v>326</v>
      </c>
      <c r="D26" s="59" t="s">
        <v>67</v>
      </c>
      <c r="E26" s="60">
        <v>11.56</v>
      </c>
      <c r="F26" s="60"/>
      <c r="G26" s="61">
        <f>F26*E26</f>
        <v>0</v>
      </c>
    </row>
    <row r="27" spans="1:7" ht="12.75">
      <c r="A27" s="103">
        <v>13</v>
      </c>
      <c r="B27" s="26" t="s">
        <v>228</v>
      </c>
      <c r="C27" s="58" t="s">
        <v>229</v>
      </c>
      <c r="D27" s="59" t="s">
        <v>114</v>
      </c>
      <c r="E27" s="60">
        <v>38.6</v>
      </c>
      <c r="F27" s="60"/>
      <c r="G27" s="61">
        <f>F27*E27</f>
        <v>0</v>
      </c>
    </row>
    <row r="28" spans="1:7" ht="12.75">
      <c r="A28" s="103">
        <v>14</v>
      </c>
      <c r="B28" s="26" t="s">
        <v>101</v>
      </c>
      <c r="C28" s="58" t="s">
        <v>327</v>
      </c>
      <c r="D28" s="59" t="s">
        <v>67</v>
      </c>
      <c r="E28" s="60">
        <v>4.74</v>
      </c>
      <c r="F28" s="60"/>
      <c r="G28" s="61">
        <f>F28*E28</f>
        <v>0</v>
      </c>
    </row>
    <row r="29" spans="1:7" ht="25.5">
      <c r="A29" s="103">
        <v>15</v>
      </c>
      <c r="B29" s="26" t="s">
        <v>231</v>
      </c>
      <c r="C29" s="58" t="s">
        <v>328</v>
      </c>
      <c r="D29" s="59" t="s">
        <v>96</v>
      </c>
      <c r="E29" s="60">
        <v>26.11</v>
      </c>
      <c r="F29" s="60"/>
      <c r="G29" s="61">
        <f>E29*F29</f>
        <v>0</v>
      </c>
    </row>
    <row r="30" spans="1:7" ht="12.75">
      <c r="A30" s="103">
        <v>16</v>
      </c>
      <c r="B30" s="26" t="s">
        <v>233</v>
      </c>
      <c r="C30" s="58" t="s">
        <v>234</v>
      </c>
      <c r="D30" s="59" t="s">
        <v>96</v>
      </c>
      <c r="E30" s="60">
        <v>26.11</v>
      </c>
      <c r="F30" s="60"/>
      <c r="G30" s="61">
        <f>E30*F30</f>
        <v>0</v>
      </c>
    </row>
    <row r="31" spans="1:7" ht="12.75">
      <c r="A31" s="103">
        <v>17</v>
      </c>
      <c r="B31" s="26" t="s">
        <v>235</v>
      </c>
      <c r="C31" s="58" t="s">
        <v>236</v>
      </c>
      <c r="D31" s="59" t="s">
        <v>237</v>
      </c>
      <c r="E31" s="60">
        <v>49.3</v>
      </c>
      <c r="F31" s="60"/>
      <c r="G31" s="61">
        <f>E31*F31</f>
        <v>0</v>
      </c>
    </row>
    <row r="32" spans="1:7" ht="12.75">
      <c r="A32" s="103"/>
      <c r="B32" s="26"/>
      <c r="C32" s="26"/>
      <c r="D32" s="59"/>
      <c r="E32" s="60"/>
      <c r="F32" s="60"/>
      <c r="G32" s="61"/>
    </row>
    <row r="33" spans="1:7" ht="12.75">
      <c r="A33" s="103"/>
      <c r="B33" s="26"/>
      <c r="C33" s="30" t="s">
        <v>91</v>
      </c>
      <c r="D33" s="59"/>
      <c r="E33" s="60"/>
      <c r="F33" s="60"/>
      <c r="G33" s="31">
        <f>SUM(G22:G31)</f>
        <v>0</v>
      </c>
    </row>
    <row r="34" spans="1:7" ht="12.75">
      <c r="A34" s="103"/>
      <c r="B34" s="26"/>
      <c r="C34" s="26"/>
      <c r="D34" s="59"/>
      <c r="E34" s="60"/>
      <c r="F34" s="60"/>
      <c r="G34" s="61"/>
    </row>
    <row r="35" spans="1:7" ht="12.75">
      <c r="A35" s="103"/>
      <c r="B35" s="26"/>
      <c r="C35" s="30" t="s">
        <v>111</v>
      </c>
      <c r="D35" s="59"/>
      <c r="E35" s="60"/>
      <c r="F35" s="60"/>
      <c r="G35" s="61"/>
    </row>
    <row r="36" spans="1:7" ht="12.75">
      <c r="A36" s="103"/>
      <c r="B36" s="26"/>
      <c r="C36" s="30"/>
      <c r="D36" s="59"/>
      <c r="E36" s="60"/>
      <c r="F36" s="60"/>
      <c r="G36" s="61"/>
    </row>
    <row r="37" spans="1:7" ht="12.75">
      <c r="A37" s="103">
        <v>18</v>
      </c>
      <c r="B37" s="26" t="s">
        <v>238</v>
      </c>
      <c r="C37" s="26" t="s">
        <v>239</v>
      </c>
      <c r="D37" s="59" t="s">
        <v>188</v>
      </c>
      <c r="E37" s="60">
        <v>32.6</v>
      </c>
      <c r="F37" s="60"/>
      <c r="G37" s="61">
        <f>F37*E37</f>
        <v>0</v>
      </c>
    </row>
    <row r="38" spans="1:7" ht="25.5">
      <c r="A38" s="103">
        <v>19</v>
      </c>
      <c r="B38" s="26" t="s">
        <v>240</v>
      </c>
      <c r="C38" s="58" t="s">
        <v>329</v>
      </c>
      <c r="D38" s="59" t="s">
        <v>96</v>
      </c>
      <c r="E38" s="60">
        <v>8.06</v>
      </c>
      <c r="F38" s="60"/>
      <c r="G38" s="61">
        <f>E38*F38</f>
        <v>0</v>
      </c>
    </row>
    <row r="39" spans="1:7" ht="25.5">
      <c r="A39" s="103">
        <v>20</v>
      </c>
      <c r="B39" s="26" t="s">
        <v>242</v>
      </c>
      <c r="C39" s="58" t="s">
        <v>330</v>
      </c>
      <c r="D39" s="59" t="s">
        <v>96</v>
      </c>
      <c r="E39" s="60">
        <v>0.158</v>
      </c>
      <c r="F39" s="60"/>
      <c r="G39" s="61">
        <f>E39*F39</f>
        <v>0</v>
      </c>
    </row>
    <row r="40" spans="1:7" ht="12.75">
      <c r="A40" s="103"/>
      <c r="B40" s="26"/>
      <c r="C40" s="30" t="s">
        <v>111</v>
      </c>
      <c r="D40" s="59"/>
      <c r="E40" s="60"/>
      <c r="F40" s="60"/>
      <c r="G40" s="31">
        <f>SUM(G35:G39)</f>
        <v>0</v>
      </c>
    </row>
    <row r="41" spans="1:7" ht="12.75">
      <c r="A41" s="103"/>
      <c r="B41" s="26"/>
      <c r="C41" s="26"/>
      <c r="D41" s="59"/>
      <c r="E41" s="60"/>
      <c r="F41" s="60"/>
      <c r="G41" s="61"/>
    </row>
    <row r="42" spans="1:7" ht="12.75">
      <c r="A42" s="103"/>
      <c r="B42" s="26"/>
      <c r="C42" s="30" t="s">
        <v>115</v>
      </c>
      <c r="D42" s="59"/>
      <c r="E42" s="60"/>
      <c r="F42" s="60"/>
      <c r="G42" s="61"/>
    </row>
    <row r="43" spans="1:7" ht="25.5">
      <c r="A43" s="103">
        <v>21</v>
      </c>
      <c r="B43" s="26" t="s">
        <v>244</v>
      </c>
      <c r="C43" s="58" t="s">
        <v>245</v>
      </c>
      <c r="D43" s="59" t="s">
        <v>96</v>
      </c>
      <c r="E43" s="60">
        <v>6.81</v>
      </c>
      <c r="F43" s="60"/>
      <c r="G43" s="61">
        <f>E43*F43</f>
        <v>0</v>
      </c>
    </row>
    <row r="44" spans="1:7" ht="12.75">
      <c r="A44" s="103">
        <v>22</v>
      </c>
      <c r="B44" s="26" t="s">
        <v>118</v>
      </c>
      <c r="C44" s="26" t="s">
        <v>246</v>
      </c>
      <c r="D44" s="59" t="s">
        <v>210</v>
      </c>
      <c r="E44" s="60">
        <v>1.22</v>
      </c>
      <c r="F44" s="60"/>
      <c r="G44" s="61">
        <f>E44*F44</f>
        <v>0</v>
      </c>
    </row>
    <row r="45" spans="1:7" ht="25.5">
      <c r="A45" s="103">
        <v>23</v>
      </c>
      <c r="B45" s="26" t="s">
        <v>120</v>
      </c>
      <c r="C45" s="58" t="s">
        <v>247</v>
      </c>
      <c r="D45" s="59" t="s">
        <v>67</v>
      </c>
      <c r="E45" s="60">
        <v>1.6</v>
      </c>
      <c r="F45" s="60"/>
      <c r="G45" s="61">
        <f>E45*F45</f>
        <v>0</v>
      </c>
    </row>
    <row r="46" spans="1:7" ht="25.5">
      <c r="A46" s="103">
        <v>24</v>
      </c>
      <c r="B46" s="26" t="s">
        <v>248</v>
      </c>
      <c r="C46" s="58" t="s">
        <v>249</v>
      </c>
      <c r="D46" s="59" t="s">
        <v>67</v>
      </c>
      <c r="E46" s="60">
        <v>2.81</v>
      </c>
      <c r="F46" s="60"/>
      <c r="G46" s="61">
        <f>F46*E46</f>
        <v>0</v>
      </c>
    </row>
    <row r="47" spans="1:7" ht="38.25">
      <c r="A47" s="103">
        <v>25</v>
      </c>
      <c r="B47" s="26" t="s">
        <v>250</v>
      </c>
      <c r="C47" s="58" t="s">
        <v>331</v>
      </c>
      <c r="D47" s="59" t="s">
        <v>96</v>
      </c>
      <c r="E47" s="60">
        <v>10.28</v>
      </c>
      <c r="F47" s="60"/>
      <c r="G47" s="61">
        <f>E47*F47</f>
        <v>0</v>
      </c>
    </row>
    <row r="48" spans="1:7" ht="12.75">
      <c r="A48" s="103">
        <v>26</v>
      </c>
      <c r="B48" s="26" t="s">
        <v>252</v>
      </c>
      <c r="C48" s="26" t="s">
        <v>332</v>
      </c>
      <c r="D48" s="59" t="s">
        <v>210</v>
      </c>
      <c r="E48" s="60">
        <v>1.4</v>
      </c>
      <c r="F48" s="60"/>
      <c r="G48" s="61">
        <f>E48*F48</f>
        <v>0</v>
      </c>
    </row>
    <row r="49" spans="1:7" ht="12.75">
      <c r="A49" s="103"/>
      <c r="B49" s="26"/>
      <c r="C49" s="30" t="s">
        <v>31</v>
      </c>
      <c r="D49" s="59"/>
      <c r="E49" s="60"/>
      <c r="F49" s="60"/>
      <c r="G49" s="31">
        <f>SUM(G42:G48)</f>
        <v>0</v>
      </c>
    </row>
    <row r="50" spans="1:7" ht="12.75">
      <c r="A50" s="103"/>
      <c r="B50" s="26"/>
      <c r="C50" s="26"/>
      <c r="D50" s="59"/>
      <c r="E50" s="60"/>
      <c r="F50" s="60"/>
      <c r="G50" s="61"/>
    </row>
    <row r="51" spans="1:7" ht="12.75">
      <c r="A51" s="103"/>
      <c r="B51" s="26"/>
      <c r="C51" s="30" t="s">
        <v>133</v>
      </c>
      <c r="D51" s="59"/>
      <c r="E51" s="60"/>
      <c r="F51" s="60"/>
      <c r="G51" s="61"/>
    </row>
    <row r="52" spans="1:7" ht="25.5">
      <c r="A52" s="103">
        <v>27</v>
      </c>
      <c r="B52" s="26" t="s">
        <v>254</v>
      </c>
      <c r="C52" s="58" t="s">
        <v>333</v>
      </c>
      <c r="D52" s="59" t="s">
        <v>96</v>
      </c>
      <c r="E52" s="60">
        <v>25.08</v>
      </c>
      <c r="F52" s="60"/>
      <c r="G52" s="61">
        <f>E52*F52</f>
        <v>0</v>
      </c>
    </row>
    <row r="53" spans="1:7" ht="25.5">
      <c r="A53" s="103">
        <v>28</v>
      </c>
      <c r="B53" s="26" t="s">
        <v>256</v>
      </c>
      <c r="C53" s="58" t="s">
        <v>334</v>
      </c>
      <c r="D53" s="59" t="s">
        <v>67</v>
      </c>
      <c r="E53" s="60">
        <v>4.22</v>
      </c>
      <c r="F53" s="60"/>
      <c r="G53" s="61">
        <f>E53*F53</f>
        <v>0</v>
      </c>
    </row>
    <row r="54" spans="1:7" ht="12.75">
      <c r="A54" s="103">
        <v>29</v>
      </c>
      <c r="B54" s="26" t="s">
        <v>258</v>
      </c>
      <c r="C54" s="26" t="s">
        <v>335</v>
      </c>
      <c r="D54" s="59" t="s">
        <v>210</v>
      </c>
      <c r="E54" s="60">
        <v>0.85</v>
      </c>
      <c r="F54" s="60"/>
      <c r="G54" s="61">
        <f>E54*F54</f>
        <v>0</v>
      </c>
    </row>
    <row r="55" spans="1:7" ht="12.75">
      <c r="A55" s="103"/>
      <c r="B55" s="26"/>
      <c r="C55" s="30" t="s">
        <v>133</v>
      </c>
      <c r="D55" s="59"/>
      <c r="E55" s="60"/>
      <c r="F55" s="60"/>
      <c r="G55" s="31">
        <f>SUM(G52:G54)</f>
        <v>0</v>
      </c>
    </row>
    <row r="56" spans="1:7" ht="12.75">
      <c r="A56" s="103"/>
      <c r="B56" s="26"/>
      <c r="C56" s="26" t="s">
        <v>260</v>
      </c>
      <c r="D56" s="59"/>
      <c r="E56" s="60"/>
      <c r="F56" s="60"/>
      <c r="G56" s="61"/>
    </row>
    <row r="57" spans="1:7" ht="12.75">
      <c r="A57" s="103"/>
      <c r="B57" s="26"/>
      <c r="C57" s="30" t="s">
        <v>64</v>
      </c>
      <c r="D57" s="59"/>
      <c r="E57" s="60"/>
      <c r="F57" s="60"/>
      <c r="G57" s="61"/>
    </row>
    <row r="58" spans="1:7" ht="12.75">
      <c r="A58" s="103">
        <v>30</v>
      </c>
      <c r="B58" s="26" t="s">
        <v>261</v>
      </c>
      <c r="C58" s="58" t="s">
        <v>262</v>
      </c>
      <c r="D58" s="59" t="s">
        <v>49</v>
      </c>
      <c r="E58" s="60">
        <v>219.7</v>
      </c>
      <c r="F58" s="60"/>
      <c r="G58" s="61">
        <f aca="true" t="shared" si="0" ref="G58:G64">E58*F58</f>
        <v>0</v>
      </c>
    </row>
    <row r="59" spans="1:7" ht="25.5">
      <c r="A59" s="103">
        <v>31</v>
      </c>
      <c r="B59" s="26" t="s">
        <v>144</v>
      </c>
      <c r="C59" s="58" t="s">
        <v>263</v>
      </c>
      <c r="D59" s="59" t="s">
        <v>49</v>
      </c>
      <c r="E59" s="60">
        <v>109.86</v>
      </c>
      <c r="F59" s="60"/>
      <c r="G59" s="61">
        <f t="shared" si="0"/>
        <v>0</v>
      </c>
    </row>
    <row r="60" spans="1:7" ht="12.75">
      <c r="A60" s="103">
        <v>32</v>
      </c>
      <c r="B60" s="26" t="s">
        <v>146</v>
      </c>
      <c r="C60" s="58" t="s">
        <v>264</v>
      </c>
      <c r="D60" s="59" t="s">
        <v>237</v>
      </c>
      <c r="E60" s="60">
        <v>65.66</v>
      </c>
      <c r="F60" s="60"/>
      <c r="G60" s="61">
        <f t="shared" si="0"/>
        <v>0</v>
      </c>
    </row>
    <row r="61" spans="1:7" ht="25.5">
      <c r="A61" s="103">
        <v>33</v>
      </c>
      <c r="B61" s="26" t="s">
        <v>265</v>
      </c>
      <c r="C61" s="58" t="s">
        <v>266</v>
      </c>
      <c r="D61" s="59" t="s">
        <v>67</v>
      </c>
      <c r="E61" s="60">
        <v>6.26</v>
      </c>
      <c r="F61" s="60"/>
      <c r="G61" s="61">
        <f t="shared" si="0"/>
        <v>0</v>
      </c>
    </row>
    <row r="62" spans="1:7" ht="12.75">
      <c r="A62" s="103">
        <v>34</v>
      </c>
      <c r="B62" s="26" t="s">
        <v>267</v>
      </c>
      <c r="C62" s="58" t="s">
        <v>268</v>
      </c>
      <c r="D62" s="59" t="s">
        <v>237</v>
      </c>
      <c r="E62" s="60">
        <v>44.2</v>
      </c>
      <c r="F62" s="60"/>
      <c r="G62" s="61">
        <f t="shared" si="0"/>
        <v>0</v>
      </c>
    </row>
    <row r="63" spans="1:7" ht="25.5">
      <c r="A63" s="103">
        <v>35</v>
      </c>
      <c r="B63" s="26" t="s">
        <v>269</v>
      </c>
      <c r="C63" s="58" t="s">
        <v>270</v>
      </c>
      <c r="D63" s="59" t="s">
        <v>237</v>
      </c>
      <c r="E63" s="60">
        <v>15.57</v>
      </c>
      <c r="F63" s="60"/>
      <c r="G63" s="61">
        <f t="shared" si="0"/>
        <v>0</v>
      </c>
    </row>
    <row r="64" spans="1:7" ht="12.75">
      <c r="A64" s="103">
        <v>36</v>
      </c>
      <c r="B64" s="26" t="s">
        <v>154</v>
      </c>
      <c r="C64" s="58" t="s">
        <v>336</v>
      </c>
      <c r="D64" s="59" t="s">
        <v>114</v>
      </c>
      <c r="E64" s="60">
        <v>46.9</v>
      </c>
      <c r="F64" s="60"/>
      <c r="G64" s="61">
        <f t="shared" si="0"/>
        <v>0</v>
      </c>
    </row>
    <row r="65" spans="1:7" ht="12.75">
      <c r="A65" s="103"/>
      <c r="B65" s="26"/>
      <c r="C65" s="30" t="s">
        <v>64</v>
      </c>
      <c r="D65" s="59"/>
      <c r="E65" s="60"/>
      <c r="F65" s="60"/>
      <c r="G65" s="31">
        <f>SUM(G57:G64)</f>
        <v>0</v>
      </c>
    </row>
    <row r="66" spans="1:7" ht="12.75">
      <c r="A66" s="103"/>
      <c r="B66" s="26"/>
      <c r="C66" s="26"/>
      <c r="D66" s="59"/>
      <c r="E66" s="60"/>
      <c r="F66" s="60"/>
      <c r="G66" s="61"/>
    </row>
    <row r="67" spans="1:7" ht="12.75">
      <c r="A67" s="103"/>
      <c r="B67" s="26"/>
      <c r="C67" s="30" t="s">
        <v>156</v>
      </c>
      <c r="D67" s="59"/>
      <c r="E67" s="60"/>
      <c r="F67" s="60"/>
      <c r="G67" s="61"/>
    </row>
    <row r="68" spans="1:7" ht="12.75">
      <c r="A68" s="103"/>
      <c r="B68" s="26"/>
      <c r="C68" s="30"/>
      <c r="D68" s="59"/>
      <c r="E68" s="60"/>
      <c r="F68" s="60"/>
      <c r="G68" s="61"/>
    </row>
    <row r="69" spans="1:7" ht="25.5">
      <c r="A69" s="103">
        <v>37</v>
      </c>
      <c r="B69" s="26" t="s">
        <v>272</v>
      </c>
      <c r="C69" s="58" t="s">
        <v>337</v>
      </c>
      <c r="D69" s="59" t="s">
        <v>49</v>
      </c>
      <c r="E69" s="60">
        <v>37.69</v>
      </c>
      <c r="F69" s="60"/>
      <c r="G69" s="61">
        <f>E69*F69</f>
        <v>0</v>
      </c>
    </row>
    <row r="70" spans="1:7" ht="25.5">
      <c r="A70" s="103">
        <v>38</v>
      </c>
      <c r="B70" s="26" t="s">
        <v>274</v>
      </c>
      <c r="C70" s="58" t="s">
        <v>338</v>
      </c>
      <c r="D70" s="59" t="s">
        <v>49</v>
      </c>
      <c r="E70" s="60">
        <v>9.42</v>
      </c>
      <c r="F70" s="60"/>
      <c r="G70" s="61">
        <f>E70*F70</f>
        <v>0</v>
      </c>
    </row>
    <row r="71" spans="1:7" ht="25.5">
      <c r="A71" s="103">
        <v>39</v>
      </c>
      <c r="B71" s="26" t="s">
        <v>159</v>
      </c>
      <c r="C71" s="58" t="s">
        <v>339</v>
      </c>
      <c r="D71" s="59" t="s">
        <v>49</v>
      </c>
      <c r="E71" s="60">
        <v>224.2</v>
      </c>
      <c r="F71" s="60"/>
      <c r="G71" s="61">
        <f>F71*E71</f>
        <v>0</v>
      </c>
    </row>
    <row r="72" spans="1:7" ht="12.75">
      <c r="A72" s="103"/>
      <c r="B72" s="26"/>
      <c r="C72" s="26"/>
      <c r="D72" s="59"/>
      <c r="E72" s="60"/>
      <c r="F72" s="60"/>
      <c r="G72" s="61"/>
    </row>
    <row r="73" spans="1:7" ht="12.75">
      <c r="A73" s="103"/>
      <c r="B73" s="26"/>
      <c r="C73" s="30" t="s">
        <v>156</v>
      </c>
      <c r="D73" s="59"/>
      <c r="E73" s="60"/>
      <c r="F73" s="60"/>
      <c r="G73" s="31">
        <f>SUM(G67:G72)</f>
        <v>0</v>
      </c>
    </row>
    <row r="74" spans="1:7" ht="12.75">
      <c r="A74" s="103"/>
      <c r="B74" s="26"/>
      <c r="C74" s="26"/>
      <c r="D74" s="59"/>
      <c r="E74" s="60"/>
      <c r="F74" s="60"/>
      <c r="G74" s="61"/>
    </row>
    <row r="75" spans="1:7" ht="12.75">
      <c r="A75" s="103"/>
      <c r="B75" s="26"/>
      <c r="C75" s="30" t="s">
        <v>161</v>
      </c>
      <c r="D75" s="59"/>
      <c r="E75" s="60"/>
      <c r="F75" s="60"/>
      <c r="G75" s="61"/>
    </row>
    <row r="76" spans="1:7" ht="25.5">
      <c r="A76" s="103">
        <v>40</v>
      </c>
      <c r="B76" s="26" t="s">
        <v>277</v>
      </c>
      <c r="C76" s="58" t="s">
        <v>278</v>
      </c>
      <c r="D76" s="59" t="s">
        <v>49</v>
      </c>
      <c r="E76" s="60">
        <v>20.1</v>
      </c>
      <c r="F76" s="60"/>
      <c r="G76" s="61">
        <f aca="true" t="shared" si="1" ref="G76:G81">E76*F76</f>
        <v>0</v>
      </c>
    </row>
    <row r="77" spans="1:7" ht="25.5">
      <c r="A77" s="103">
        <v>41</v>
      </c>
      <c r="B77" s="26" t="s">
        <v>279</v>
      </c>
      <c r="C77" s="58" t="s">
        <v>280</v>
      </c>
      <c r="D77" s="59" t="s">
        <v>237</v>
      </c>
      <c r="E77" s="60">
        <v>71</v>
      </c>
      <c r="F77" s="60"/>
      <c r="G77" s="61">
        <f t="shared" si="1"/>
        <v>0</v>
      </c>
    </row>
    <row r="78" spans="1:7" ht="12.75">
      <c r="A78" s="103">
        <v>42</v>
      </c>
      <c r="B78" s="26" t="s">
        <v>281</v>
      </c>
      <c r="C78" s="58" t="s">
        <v>340</v>
      </c>
      <c r="D78" s="59" t="s">
        <v>49</v>
      </c>
      <c r="E78" s="60">
        <v>11.96</v>
      </c>
      <c r="F78" s="60"/>
      <c r="G78" s="61">
        <f t="shared" si="1"/>
        <v>0</v>
      </c>
    </row>
    <row r="79" spans="1:7" ht="25.5">
      <c r="A79" s="103">
        <v>43</v>
      </c>
      <c r="B79" s="26" t="s">
        <v>283</v>
      </c>
      <c r="C79" s="58" t="s">
        <v>284</v>
      </c>
      <c r="D79" s="59" t="s">
        <v>237</v>
      </c>
      <c r="E79" s="60">
        <v>46.02</v>
      </c>
      <c r="F79" s="60"/>
      <c r="G79" s="61">
        <f t="shared" si="1"/>
        <v>0</v>
      </c>
    </row>
    <row r="80" spans="1:7" ht="12.75">
      <c r="A80" s="103">
        <v>44</v>
      </c>
      <c r="B80" s="26" t="s">
        <v>164</v>
      </c>
      <c r="C80" s="58" t="s">
        <v>285</v>
      </c>
      <c r="D80" s="59" t="s">
        <v>237</v>
      </c>
      <c r="E80" s="60">
        <v>91.1</v>
      </c>
      <c r="F80" s="60"/>
      <c r="G80" s="61">
        <f t="shared" si="1"/>
        <v>0</v>
      </c>
    </row>
    <row r="81" spans="1:7" ht="25.5">
      <c r="A81" s="103">
        <v>45</v>
      </c>
      <c r="B81" s="26" t="s">
        <v>166</v>
      </c>
      <c r="C81" s="58" t="s">
        <v>286</v>
      </c>
      <c r="D81" s="59" t="s">
        <v>237</v>
      </c>
      <c r="E81" s="60">
        <v>87.32</v>
      </c>
      <c r="F81" s="60"/>
      <c r="G81" s="61">
        <f t="shared" si="1"/>
        <v>0</v>
      </c>
    </row>
    <row r="82" spans="1:7" ht="12.75">
      <c r="A82" s="103"/>
      <c r="B82" s="26"/>
      <c r="C82" s="30" t="s">
        <v>161</v>
      </c>
      <c r="D82" s="59"/>
      <c r="E82" s="60"/>
      <c r="F82" s="60"/>
      <c r="G82" s="31">
        <f>SUM(G75:G81)</f>
        <v>0</v>
      </c>
    </row>
    <row r="83" spans="1:7" ht="12.75">
      <c r="A83" s="103"/>
      <c r="B83" s="26"/>
      <c r="C83" s="26"/>
      <c r="D83" s="59"/>
      <c r="E83" s="60"/>
      <c r="F83" s="60"/>
      <c r="G83" s="61"/>
    </row>
    <row r="84" spans="1:7" ht="12.75">
      <c r="A84" s="103"/>
      <c r="B84" s="26"/>
      <c r="C84" s="30" t="s">
        <v>168</v>
      </c>
      <c r="D84" s="59"/>
      <c r="E84" s="60"/>
      <c r="F84" s="60"/>
      <c r="G84" s="61"/>
    </row>
    <row r="85" spans="1:7" ht="12.75">
      <c r="A85" s="103">
        <v>46</v>
      </c>
      <c r="B85" s="26" t="s">
        <v>169</v>
      </c>
      <c r="C85" s="26" t="s">
        <v>287</v>
      </c>
      <c r="D85" s="59" t="s">
        <v>114</v>
      </c>
      <c r="E85" s="60">
        <v>4</v>
      </c>
      <c r="F85" s="60"/>
      <c r="G85" s="61">
        <f>E85*F85</f>
        <v>0</v>
      </c>
    </row>
    <row r="86" spans="1:7" ht="12.75">
      <c r="A86" s="103"/>
      <c r="B86" s="26"/>
      <c r="C86" s="58"/>
      <c r="D86" s="59"/>
      <c r="E86" s="60"/>
      <c r="F86" s="60"/>
      <c r="G86" s="61"/>
    </row>
    <row r="87" spans="1:7" ht="12.75">
      <c r="A87" s="103"/>
      <c r="B87" s="26"/>
      <c r="C87" s="30" t="s">
        <v>168</v>
      </c>
      <c r="D87" s="59"/>
      <c r="E87" s="60"/>
      <c r="F87" s="60"/>
      <c r="G87" s="31">
        <f>SUM(G84:G86)</f>
        <v>0</v>
      </c>
    </row>
    <row r="88" spans="1:7" ht="12.75">
      <c r="A88" s="103"/>
      <c r="B88" s="26"/>
      <c r="C88" s="26"/>
      <c r="D88" s="59"/>
      <c r="E88" s="60"/>
      <c r="F88" s="60"/>
      <c r="G88" s="61"/>
    </row>
    <row r="89" spans="1:7" ht="12.75">
      <c r="A89" s="103"/>
      <c r="B89" s="26"/>
      <c r="C89" s="30" t="s">
        <v>175</v>
      </c>
      <c r="D89" s="59"/>
      <c r="E89" s="60"/>
      <c r="F89" s="60"/>
      <c r="G89" s="61"/>
    </row>
    <row r="90" spans="1:7" ht="12.75">
      <c r="A90" s="103">
        <v>47</v>
      </c>
      <c r="B90" s="26" t="s">
        <v>180</v>
      </c>
      <c r="C90" s="58" t="s">
        <v>288</v>
      </c>
      <c r="D90" s="59" t="s">
        <v>289</v>
      </c>
      <c r="E90" s="60">
        <v>34.6</v>
      </c>
      <c r="F90" s="60"/>
      <c r="G90" s="61">
        <f>E90*F90</f>
        <v>0</v>
      </c>
    </row>
    <row r="91" spans="1:7" ht="12.75">
      <c r="A91" s="103">
        <v>48</v>
      </c>
      <c r="B91" s="26" t="s">
        <v>290</v>
      </c>
      <c r="C91" s="58" t="s">
        <v>291</v>
      </c>
      <c r="D91" s="59" t="s">
        <v>78</v>
      </c>
      <c r="E91" s="60">
        <v>2</v>
      </c>
      <c r="F91" s="60"/>
      <c r="G91" s="61">
        <f>E91*F91</f>
        <v>0</v>
      </c>
    </row>
    <row r="92" spans="1:7" ht="12.75">
      <c r="A92" s="103">
        <v>49</v>
      </c>
      <c r="B92" s="26" t="s">
        <v>292</v>
      </c>
      <c r="C92" s="58" t="s">
        <v>293</v>
      </c>
      <c r="D92" s="59" t="s">
        <v>78</v>
      </c>
      <c r="E92" s="60">
        <v>5</v>
      </c>
      <c r="F92" s="60"/>
      <c r="G92" s="61">
        <f>E92*F92</f>
        <v>0</v>
      </c>
    </row>
    <row r="93" spans="1:7" ht="12.75">
      <c r="A93" s="103">
        <v>50</v>
      </c>
      <c r="B93" s="26" t="s">
        <v>294</v>
      </c>
      <c r="C93" s="58" t="s">
        <v>295</v>
      </c>
      <c r="D93" s="59" t="s">
        <v>78</v>
      </c>
      <c r="E93" s="60">
        <v>1</v>
      </c>
      <c r="F93" s="60"/>
      <c r="G93" s="61">
        <f>E93*F93</f>
        <v>0</v>
      </c>
    </row>
    <row r="94" spans="1:7" ht="25.5">
      <c r="A94" s="103">
        <v>51</v>
      </c>
      <c r="B94" s="26" t="s">
        <v>296</v>
      </c>
      <c r="C94" s="58" t="s">
        <v>297</v>
      </c>
      <c r="D94" s="59" t="s">
        <v>78</v>
      </c>
      <c r="E94" s="60">
        <v>1</v>
      </c>
      <c r="F94" s="60"/>
      <c r="G94" s="61">
        <f>F94*E94</f>
        <v>0</v>
      </c>
    </row>
    <row r="95" spans="1:7" ht="25.5">
      <c r="A95" s="103">
        <v>52</v>
      </c>
      <c r="B95" s="26" t="s">
        <v>186</v>
      </c>
      <c r="C95" s="58" t="s">
        <v>298</v>
      </c>
      <c r="D95" s="59" t="s">
        <v>114</v>
      </c>
      <c r="E95" s="60">
        <v>19.6</v>
      </c>
      <c r="F95" s="60"/>
      <c r="G95" s="61">
        <f>E95*F95</f>
        <v>0</v>
      </c>
    </row>
    <row r="96" spans="1:7" ht="12.75">
      <c r="A96" s="103">
        <v>53</v>
      </c>
      <c r="B96" s="26" t="s">
        <v>191</v>
      </c>
      <c r="C96" s="58" t="s">
        <v>341</v>
      </c>
      <c r="D96" s="59" t="s">
        <v>114</v>
      </c>
      <c r="E96" s="60">
        <v>12.4</v>
      </c>
      <c r="F96" s="60"/>
      <c r="G96" s="61">
        <f>E96*F96</f>
        <v>0</v>
      </c>
    </row>
    <row r="97" spans="1:7" ht="12.75">
      <c r="A97" s="103">
        <v>54</v>
      </c>
      <c r="B97" s="26" t="s">
        <v>305</v>
      </c>
      <c r="C97" s="58" t="s">
        <v>306</v>
      </c>
      <c r="D97" s="59" t="s">
        <v>114</v>
      </c>
      <c r="E97" s="60">
        <v>15.42</v>
      </c>
      <c r="F97" s="60"/>
      <c r="G97" s="61">
        <f>F97*E97</f>
        <v>0</v>
      </c>
    </row>
    <row r="98" spans="1:7" ht="25.5">
      <c r="A98" s="103">
        <v>55</v>
      </c>
      <c r="B98" s="26" t="s">
        <v>193</v>
      </c>
      <c r="C98" s="58" t="s">
        <v>300</v>
      </c>
      <c r="D98" s="59" t="s">
        <v>49</v>
      </c>
      <c r="E98" s="60">
        <v>9.07</v>
      </c>
      <c r="F98" s="60"/>
      <c r="G98" s="61">
        <f aca="true" t="shared" si="2" ref="G98:G107">E98*F98</f>
        <v>0</v>
      </c>
    </row>
    <row r="99" spans="1:7" ht="12.75">
      <c r="A99" s="103">
        <v>56</v>
      </c>
      <c r="B99" s="26" t="s">
        <v>301</v>
      </c>
      <c r="C99" s="58" t="s">
        <v>302</v>
      </c>
      <c r="D99" s="59" t="s">
        <v>114</v>
      </c>
      <c r="E99" s="60">
        <v>2.4</v>
      </c>
      <c r="F99" s="60"/>
      <c r="G99" s="61">
        <f t="shared" si="2"/>
        <v>0</v>
      </c>
    </row>
    <row r="100" spans="1:7" ht="25.5">
      <c r="A100" s="103">
        <v>57</v>
      </c>
      <c r="B100" s="26" t="s">
        <v>303</v>
      </c>
      <c r="C100" s="58" t="s">
        <v>304</v>
      </c>
      <c r="D100" s="59" t="s">
        <v>114</v>
      </c>
      <c r="E100" s="60">
        <v>4.86</v>
      </c>
      <c r="F100" s="60"/>
      <c r="G100" s="61">
        <f t="shared" si="2"/>
        <v>0</v>
      </c>
    </row>
    <row r="101" spans="1:7" ht="12.75">
      <c r="A101" s="103">
        <v>58</v>
      </c>
      <c r="B101" s="26" t="s">
        <v>307</v>
      </c>
      <c r="C101" s="58" t="s">
        <v>308</v>
      </c>
      <c r="D101" s="59" t="s">
        <v>130</v>
      </c>
      <c r="E101" s="60">
        <v>273.6</v>
      </c>
      <c r="F101" s="60"/>
      <c r="G101" s="61">
        <f t="shared" si="2"/>
        <v>0</v>
      </c>
    </row>
    <row r="102" spans="1:7" ht="25.5">
      <c r="A102" s="103">
        <v>59</v>
      </c>
      <c r="B102" s="26" t="s">
        <v>197</v>
      </c>
      <c r="C102" s="58" t="s">
        <v>342</v>
      </c>
      <c r="D102" s="59" t="s">
        <v>49</v>
      </c>
      <c r="E102" s="60">
        <v>224.2</v>
      </c>
      <c r="F102" s="60"/>
      <c r="G102" s="61">
        <f t="shared" si="2"/>
        <v>0</v>
      </c>
    </row>
    <row r="103" spans="1:7" ht="25.5">
      <c r="A103" s="103">
        <v>60</v>
      </c>
      <c r="B103" s="26" t="s">
        <v>310</v>
      </c>
      <c r="C103" s="58" t="s">
        <v>343</v>
      </c>
      <c r="D103" s="59" t="s">
        <v>49</v>
      </c>
      <c r="E103" s="60">
        <v>47.11</v>
      </c>
      <c r="F103" s="60"/>
      <c r="G103" s="61">
        <f t="shared" si="2"/>
        <v>0</v>
      </c>
    </row>
    <row r="104" spans="1:7" ht="12.75">
      <c r="A104" s="103">
        <v>61</v>
      </c>
      <c r="B104" s="26" t="s">
        <v>312</v>
      </c>
      <c r="C104" s="26" t="s">
        <v>313</v>
      </c>
      <c r="D104" s="6" t="s">
        <v>67</v>
      </c>
      <c r="E104" s="60">
        <v>10.48</v>
      </c>
      <c r="F104" s="60"/>
      <c r="G104" s="61">
        <f t="shared" si="2"/>
        <v>0</v>
      </c>
    </row>
    <row r="105" spans="1:7" ht="12.75">
      <c r="A105" s="103">
        <v>62</v>
      </c>
      <c r="B105" s="26" t="s">
        <v>314</v>
      </c>
      <c r="C105" s="58" t="s">
        <v>315</v>
      </c>
      <c r="D105" s="59" t="s">
        <v>210</v>
      </c>
      <c r="E105" s="60">
        <v>1.04</v>
      </c>
      <c r="F105" s="60"/>
      <c r="G105" s="61">
        <f t="shared" si="2"/>
        <v>0</v>
      </c>
    </row>
    <row r="106" spans="1:7" ht="12.75">
      <c r="A106" s="103">
        <v>63</v>
      </c>
      <c r="B106" s="26" t="s">
        <v>316</v>
      </c>
      <c r="C106" s="58" t="s">
        <v>317</v>
      </c>
      <c r="D106" s="59" t="s">
        <v>67</v>
      </c>
      <c r="E106" s="60">
        <v>2.67</v>
      </c>
      <c r="F106" s="60"/>
      <c r="G106" s="61">
        <f t="shared" si="2"/>
        <v>0</v>
      </c>
    </row>
    <row r="107" spans="1:7" ht="12.75">
      <c r="A107" s="103">
        <v>64</v>
      </c>
      <c r="B107" s="26" t="s">
        <v>318</v>
      </c>
      <c r="C107" s="26" t="s">
        <v>319</v>
      </c>
      <c r="D107" s="59" t="s">
        <v>49</v>
      </c>
      <c r="E107" s="60">
        <v>44.46</v>
      </c>
      <c r="F107" s="60"/>
      <c r="G107" s="61">
        <f t="shared" si="2"/>
        <v>0</v>
      </c>
    </row>
    <row r="108" spans="1:7" ht="12.75">
      <c r="A108" s="103"/>
      <c r="B108" s="26"/>
      <c r="C108" s="30" t="s">
        <v>175</v>
      </c>
      <c r="D108" s="59"/>
      <c r="E108" s="60"/>
      <c r="F108" s="60"/>
      <c r="G108" s="31">
        <f>SUM(G89:G107)</f>
        <v>0</v>
      </c>
    </row>
    <row r="109" spans="1:7" ht="12.75">
      <c r="A109" s="103"/>
      <c r="B109" s="26"/>
      <c r="C109" s="26"/>
      <c r="D109" s="59"/>
      <c r="E109" s="60"/>
      <c r="F109" s="60"/>
      <c r="G109" s="61"/>
    </row>
    <row r="110" spans="1:7" ht="12.75">
      <c r="A110" s="106" t="s">
        <v>33</v>
      </c>
      <c r="B110" s="26"/>
      <c r="C110" s="30" t="s">
        <v>32</v>
      </c>
      <c r="D110" s="59"/>
      <c r="E110" s="60"/>
      <c r="F110" s="60"/>
      <c r="G110" s="31">
        <f>+G20+G33+G40+G49+G55+G65+G73+G82+G87+G108</f>
        <v>0</v>
      </c>
    </row>
    <row r="111" spans="1:7" ht="12.75">
      <c r="A111" s="103"/>
      <c r="B111" s="26"/>
      <c r="C111" s="26"/>
      <c r="D111" s="59"/>
      <c r="E111" s="60"/>
      <c r="F111" s="60"/>
      <c r="G111" s="61"/>
    </row>
    <row r="112" spans="1:7" ht="12.75">
      <c r="A112" s="103"/>
      <c r="B112" s="26"/>
      <c r="C112" s="30" t="s">
        <v>34</v>
      </c>
      <c r="D112" s="59"/>
      <c r="E112" s="60"/>
      <c r="F112" s="60"/>
      <c r="G112" s="61"/>
    </row>
    <row r="113" spans="1:7" ht="12.75">
      <c r="A113" s="103"/>
      <c r="B113" s="26"/>
      <c r="C113" s="30" t="s">
        <v>35</v>
      </c>
      <c r="D113" s="59"/>
      <c r="E113" s="60"/>
      <c r="F113" s="60"/>
      <c r="G113" s="61">
        <v>0</v>
      </c>
    </row>
    <row r="114" spans="1:7" ht="12.75">
      <c r="A114" s="103"/>
      <c r="B114" s="26"/>
      <c r="C114" s="30" t="s">
        <v>36</v>
      </c>
      <c r="D114" s="59"/>
      <c r="E114" s="60"/>
      <c r="F114" s="60"/>
      <c r="G114" s="61"/>
    </row>
    <row r="115" spans="1:7" ht="12.75">
      <c r="A115" s="103"/>
      <c r="B115" s="26"/>
      <c r="C115" s="30" t="s">
        <v>37</v>
      </c>
      <c r="D115" s="59"/>
      <c r="E115" s="60"/>
      <c r="F115" s="60"/>
      <c r="G115" s="61">
        <v>0</v>
      </c>
    </row>
    <row r="116" spans="1:7" ht="12.75">
      <c r="A116" s="107"/>
      <c r="B116" s="26"/>
      <c r="C116" s="30" t="s">
        <v>38</v>
      </c>
      <c r="D116" s="59"/>
      <c r="E116" s="60"/>
      <c r="F116" s="60"/>
      <c r="G116" s="31">
        <f>+G20+G33+G40+G49+G55+G65+G73+G82+G87+G108+G113+G115</f>
        <v>0</v>
      </c>
    </row>
    <row r="117" spans="1:7" ht="12.75">
      <c r="A117" s="104"/>
      <c r="B117" s="77"/>
      <c r="C117" s="41" t="s">
        <v>38</v>
      </c>
      <c r="D117" s="79"/>
      <c r="E117" s="80"/>
      <c r="F117" s="80"/>
      <c r="G117" s="44">
        <f>+G20+G33+G40+G49+G55+G65+G73+G82+G87+G108+G113+G115</f>
        <v>0</v>
      </c>
    </row>
  </sheetData>
  <sheetProtection selectLockedCells="1" selectUnlockedCells="1"/>
  <mergeCells count="1">
    <mergeCell ref="F7:G7"/>
  </mergeCells>
  <printOptions/>
  <pageMargins left="0.6944444444444444" right="0" top="0.1388888888888889" bottom="0.9847222222222223" header="0" footer="0.49236111111111114"/>
  <pageSetup horizontalDpi="300" verticalDpi="300" orientation="landscape" paperSize="9" r:id="rId1"/>
  <headerFooter alignWithMargins="0">
    <oddHeader>&amp;RStrana: &amp;P/&amp;N</oddHeader>
    <oddFooter>&amp;LDatum: &amp;D
Podpis:
Uchazeč: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Kadlec Radek</cp:lastModifiedBy>
  <cp:lastPrinted>2017-11-30T15:21:35Z</cp:lastPrinted>
  <dcterms:created xsi:type="dcterms:W3CDTF">2017-11-30T14:48:08Z</dcterms:created>
  <dcterms:modified xsi:type="dcterms:W3CDTF">2022-06-09T10:40:10Z</dcterms:modified>
  <cp:category/>
  <cp:version/>
  <cp:contentType/>
  <cp:contentStatus/>
</cp:coreProperties>
</file>